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825" windowHeight="11055" firstSheet="2" activeTab="4"/>
  </bookViews>
  <sheets>
    <sheet name="ANEXA 1" sheetId="1" r:id="rId1"/>
    <sheet name="ANEXA 2" sheetId="2" r:id="rId2"/>
    <sheet name="ANEXA 3-8, 10-15,17" sheetId="3" r:id="rId3"/>
    <sheet name="ANEXA 9,11" sheetId="4" r:id="rId4"/>
    <sheet name="ANEXA 16" sheetId="5" r:id="rId5"/>
    <sheet name="ANEXA 18" sheetId="6" r:id="rId6"/>
    <sheet name="ANEXA 19" sheetId="7" r:id="rId7"/>
    <sheet name="ANEXA 20" sheetId="8" r:id="rId8"/>
    <sheet name="ANEXA 21" sheetId="9" r:id="rId9"/>
  </sheets>
  <definedNames/>
  <calcPr fullCalcOnLoad="1"/>
</workbook>
</file>

<file path=xl/sharedStrings.xml><?xml version="1.0" encoding="utf-8"?>
<sst xmlns="http://schemas.openxmlformats.org/spreadsheetml/2006/main" count="2265" uniqueCount="1487">
  <si>
    <t>Agricultura, silvicultura, piscicultura si vanatoare (rd.227)</t>
  </si>
  <si>
    <t>83.11</t>
  </si>
  <si>
    <t>CHELTUIELI CURENTE (rd.217+218)</t>
  </si>
  <si>
    <t>CHELTUIELI DE CAPITAL (rd.220)</t>
  </si>
  <si>
    <t>TITLUL X  ACTIVE NEFINANCIARE (rd.221)</t>
  </si>
  <si>
    <t>Active fixe (rd.222+..+225)</t>
  </si>
  <si>
    <t>Agricultura (rd.228)</t>
  </si>
  <si>
    <t>83.11.03</t>
  </si>
  <si>
    <t xml:space="preserve">Alte cheltuieli în domeniul agriculturii </t>
  </si>
  <si>
    <t>83.11.03.30</t>
  </si>
  <si>
    <t>Transporturi (rd.242+246+248)</t>
  </si>
  <si>
    <t>84.11</t>
  </si>
  <si>
    <t>CHELTUIELI CURENTE (rd.232+233)</t>
  </si>
  <si>
    <t>CHELTUIELI DE CAPITAL (rd.235)</t>
  </si>
  <si>
    <t>TITLUL X  ACTIVE NEFINANCIARE (rd.236)</t>
  </si>
  <si>
    <t>Active fixe (rd.237+..+240)</t>
  </si>
  <si>
    <t>Transport rutier (rd.243 la 245)</t>
  </si>
  <si>
    <t>84.11.03</t>
  </si>
  <si>
    <t>Drumuri si poduri</t>
  </si>
  <si>
    <t>84.11.03.01</t>
  </si>
  <si>
    <t>Transport în comun</t>
  </si>
  <si>
    <t>84.11.03.02</t>
  </si>
  <si>
    <t xml:space="preserve">Strazi </t>
  </si>
  <si>
    <t>84.11.03.03</t>
  </si>
  <si>
    <t>Transport aerian (rd.247)</t>
  </si>
  <si>
    <t>84.11.06</t>
  </si>
  <si>
    <t>Aviatia civila</t>
  </si>
  <si>
    <t>84.11.06.02</t>
  </si>
  <si>
    <t>Alte cheltuieli în domeniul transporturilor</t>
  </si>
  <si>
    <t>84.11.50</t>
  </si>
  <si>
    <t>VII. REZERVE, EXCEDENT / DEFICIT</t>
  </si>
  <si>
    <t xml:space="preserve">EXCEDENT </t>
  </si>
  <si>
    <t>DEFICIT</t>
  </si>
  <si>
    <t>Lucrari urgente si neprevazute</t>
  </si>
  <si>
    <r>
      <t>15.</t>
    </r>
    <r>
      <rPr>
        <b/>
        <sz val="9"/>
        <rFont val="Arial"/>
        <family val="0"/>
      </rPr>
      <t>84.02.TRANSPORTURI</t>
    </r>
  </si>
  <si>
    <t>CHELTUIELI DE CAPITAL-autobuze</t>
  </si>
  <si>
    <t>2. Lucrari, noi, planificate in 2008</t>
  </si>
  <si>
    <t>Semaforizări intersecţii noi –  execuţie:                                 intersectia str.Liviu Rebreanu- str.Dorobantilor    intersectia str.Rampei-str.Gh.Doja</t>
  </si>
  <si>
    <t>3. Studiu general de circulatie la nivelul municipiului – implementare</t>
  </si>
  <si>
    <t>SERVICIUL TEHNICO EDILITAR</t>
  </si>
  <si>
    <t>Modernizare str..A. Filimon</t>
  </si>
  <si>
    <t>Modernizare strazi(ISPA)</t>
  </si>
  <si>
    <t>Prelungire Calea Sighisoarei</t>
  </si>
  <si>
    <t>Modernizare str.Gh.Doja</t>
  </si>
  <si>
    <t>Amenajare drum acces cartierul Ilie Munteanu</t>
  </si>
  <si>
    <t>Modernizare str.Subpadure</t>
  </si>
  <si>
    <t>Supralargire str.Insulei</t>
  </si>
  <si>
    <t>Modernizare Calea Sighisoarei</t>
  </si>
  <si>
    <t>Modernizare B-dul 22 Dec 1989-NCS-Borduri, guri de scurgere noi</t>
  </si>
  <si>
    <t>Modernizare B-dul 1Dec 1918-NCS-Borduri, guri de scurgere noi</t>
  </si>
  <si>
    <t>Modernizare str.Gh.Doja (tr.Recoltei-Cristesti)</t>
  </si>
  <si>
    <t>Inbunatatire parcare B-dul 1 Dec.1918</t>
  </si>
  <si>
    <t>Modernizare strada Baladei</t>
  </si>
  <si>
    <t>Modernizari strazi ISPA</t>
  </si>
  <si>
    <t>Strazi in cartierul Belvedere</t>
  </si>
  <si>
    <t>Anexa nr.17</t>
  </si>
  <si>
    <t>BUGETUL  LUCRARILOR PROPUSE PENTRU FINANTARE DIN FONDUL DE RULMENT PENTRU ANUL 2008</t>
  </si>
  <si>
    <t>DENUMIREA OBIECTIVELOR/ACTIVITATILOR</t>
  </si>
  <si>
    <t>VALOAREA ESTIMATIVA (CU TVA)                   ANUL 2008</t>
  </si>
  <si>
    <t>Reparatie capitala str.Sinaia</t>
  </si>
  <si>
    <t>Reparatie capitala str.Chinezu</t>
  </si>
  <si>
    <t>Reparatie capitala str.Al.Papiu Ilarian</t>
  </si>
  <si>
    <t>Reparatie capitala str.Szechenyi Istvan</t>
  </si>
  <si>
    <t>Statie de epurare-Rampa deseuri Cristesti</t>
  </si>
  <si>
    <t>Bloc locuinte sociale ROMCAB+sediu SEIP</t>
  </si>
  <si>
    <t>Lucrari de reamenajare P-ta Trandafirilor</t>
  </si>
  <si>
    <t>Cabana Platou Cornesti-PT, vize, autorizari si executii</t>
  </si>
  <si>
    <t>Pod acces transport local peste paraul Bega-proiectare+executie</t>
  </si>
  <si>
    <t>TOTAL</t>
  </si>
  <si>
    <t xml:space="preserve"> 67.02. CULTURA, RECREERE SI RELIGIE</t>
  </si>
  <si>
    <t>Anexa nr.9</t>
  </si>
  <si>
    <r>
      <t xml:space="preserve">9.       </t>
    </r>
    <r>
      <rPr>
        <b/>
        <sz val="9"/>
        <rFont val="Arial"/>
        <family val="0"/>
      </rPr>
      <t>67.02. CULTURA, RECREERE SI RELIGIE</t>
    </r>
  </si>
  <si>
    <t>“Zilele Tîrgumureşene” – cultură</t>
  </si>
  <si>
    <t>Tabăra de creaţie</t>
  </si>
  <si>
    <t>Târgul de artă meşteşugărească</t>
  </si>
  <si>
    <t>Festivalul de umor</t>
  </si>
  <si>
    <t>Tabăra de vară “Scena”</t>
  </si>
  <si>
    <t>Festivalul Vinului</t>
  </si>
  <si>
    <t>Sărbătorirea Zilei  Naţionale 1 Decembrie</t>
  </si>
  <si>
    <t>Sărbătorirea Zilei “24 Ianuarie”</t>
  </si>
  <si>
    <t>Ziua Îndrăgostiţilor, Sărbătoarea Mărţişorului</t>
  </si>
  <si>
    <t>Sărbătorirea Zilei Copilului “1 Iunie” – Sărbătoarea sucului</t>
  </si>
  <si>
    <t>Festivalul Artelor</t>
  </si>
  <si>
    <t>Festival folcloric pentru copii</t>
  </si>
  <si>
    <t>Festivalul naţional de muzică</t>
  </si>
  <si>
    <t>Sprijinirea Filarmonicii de Stat Tîrgu-Mureş</t>
  </si>
  <si>
    <t>Orăşelul Copiilor, Luna Cadourilor, Revelion în stradă, Concerte de colinde ale cultelor.</t>
  </si>
  <si>
    <t>Sprijin Teatrul Naţional – Fest.Teatru Imagine</t>
  </si>
  <si>
    <t>Concurs proiecte culturale</t>
  </si>
  <si>
    <t>Alte acţiuni culturale</t>
  </si>
  <si>
    <t>Colaborare cu organizaţii ştiinţifice</t>
  </si>
  <si>
    <t>“Zilele Tîrgumureşene” – sport</t>
  </si>
  <si>
    <t>Cupa "Mărţişorului" - box</t>
  </si>
  <si>
    <t>Cupa "Mureş" - înot</t>
  </si>
  <si>
    <t>Cupa “Maris” – şah</t>
  </si>
  <si>
    <t>Org. “Cupei Oraşelor Înfrăţite”-fotbal</t>
  </si>
  <si>
    <t>Org.,,cupei Oraşelor Înfrăţite” la baschet</t>
  </si>
  <si>
    <t>Participare la “Cupa Primăriei” fotbal –  Zalaegerszeg</t>
  </si>
  <si>
    <t>Participare la “Cupa Lágymányos” – Budapesta sect.XI</t>
  </si>
  <si>
    <t>Premierea  celor mai buni sportivi</t>
  </si>
  <si>
    <t>Festiv Prezent-Lyceum-Jelen- sport</t>
  </si>
  <si>
    <t>Meritul Sportiv-Premiere</t>
  </si>
  <si>
    <t>Sprijin A. S. Sindicală a Primăriei</t>
  </si>
  <si>
    <t>Transport sportivi pentru competitii interne si internationale</t>
  </si>
  <si>
    <t>Concurs de proiecte sportive</t>
  </si>
  <si>
    <t>Contracte de asociere din 2006/2007</t>
  </si>
  <si>
    <t>Org. Turneu internaţional fotbal juniori</t>
  </si>
  <si>
    <t>Org. Turneu internaţional Futsal copii</t>
  </si>
  <si>
    <t>Drumeţia Primăriei (Ziua Europei)</t>
  </si>
  <si>
    <t xml:space="preserve"> Participare Tabără de tineret – Soltvadkert – Ungaria</t>
  </si>
  <si>
    <t>Organizare Tabără de tineret</t>
  </si>
  <si>
    <t>Festivalul Prezent-Lyceum-Jelen</t>
  </si>
  <si>
    <t>Premierea celor mai buni elevi</t>
  </si>
  <si>
    <t>Cupa ,,Bolyai Farkas”</t>
  </si>
  <si>
    <t>Concurs proiecte învăţământ</t>
  </si>
  <si>
    <t xml:space="preserve">67.02.05.03. Intretinere gradini publice, parcuri, zone verzi, baze sportive si de agrement, </t>
  </si>
  <si>
    <t>Carburanti si lubrefianti</t>
  </si>
  <si>
    <t>Transport</t>
  </si>
  <si>
    <t>Telefon</t>
  </si>
  <si>
    <t>Materiale si prestari de servicii cu caracter functional</t>
  </si>
  <si>
    <t>Alte bunuri si servicii pentru intretinere</t>
  </si>
  <si>
    <t>Hrana-apa minerala</t>
  </si>
  <si>
    <t>Hrana pentru animale</t>
  </si>
  <si>
    <t>Medicamente si materiale sanitare</t>
  </si>
  <si>
    <t>Bunuri de natura obiectelor de inventar</t>
  </si>
  <si>
    <t>Deplasari, detasari</t>
  </si>
  <si>
    <t>Carti, Publicatii si materiale documentare</t>
  </si>
  <si>
    <t>Prime de asigurare non-viata</t>
  </si>
  <si>
    <t>Incalzit-gaz metan</t>
  </si>
  <si>
    <t>Iluminat si forte motrice</t>
  </si>
  <si>
    <t>Posta, telefon</t>
  </si>
  <si>
    <t>Materiale pentru curatenie,igienizare,tratarea si dezinfectarea apei din bazinele de imbaiere de la CASM si PISCINA</t>
  </si>
  <si>
    <t>Materiale consumabile</t>
  </si>
  <si>
    <t>Material dendrologic</t>
  </si>
  <si>
    <t>Alte materiale si prestari servicii</t>
  </si>
  <si>
    <t>Obiecte de inventar-mobilier de agrement, umbrele, umbrare, alte ob.de inventar</t>
  </si>
  <si>
    <t>Hrana-apa minerala, ceai, zahar</t>
  </si>
  <si>
    <t>Alte materiale si prestari de servicii cu caracter functional</t>
  </si>
  <si>
    <t>Protocol</t>
  </si>
  <si>
    <t>Cheltuieli reclama si promovare imagine CASM si Bazinul Acoperit Piscina ing.Mircea Birau</t>
  </si>
  <si>
    <t>Alte cheltuieli (tichete de masa)</t>
  </si>
  <si>
    <t>Reparatii bazine de imbaiere</t>
  </si>
  <si>
    <t>Reparatii obiecte de joaca pentru copii</t>
  </si>
  <si>
    <t>Modernizare si extindere sistem de irigatii</t>
  </si>
  <si>
    <t>Reamenajare si modernizare cladire vestiare</t>
  </si>
  <si>
    <t>Modernizarea aleilor de acces cu pavaje vibropresate</t>
  </si>
  <si>
    <t>Modernizare drum acces auto (din parcarea pasarela pana la Casa de Oaspeti)</t>
  </si>
  <si>
    <t>Lucrari si reparatii si reconditionare mobilier de agrement (sezlonguri, banci) si mobilier de gradina (pergole si foisoare)</t>
  </si>
  <si>
    <t>Amenajare popicarie cu pista din lemn</t>
  </si>
  <si>
    <t>Reamenajare pista karting pentru patine cu rotile</t>
  </si>
  <si>
    <t>Modernizarea terenului de minifotbal old boys-se va aplica un covor sintetic (iarba artificiala)</t>
  </si>
  <si>
    <t>Extindere retea iluminat ambiental</t>
  </si>
  <si>
    <t>Extindere instalatie electrica nocturna teren minifotbal</t>
  </si>
  <si>
    <t>Reparatii imprejmuiri  gard ornamental dig calea ferata CASM</t>
  </si>
  <si>
    <t>Reparatii bazin canotaj, curatirea conductelor de golire in aval a bazinelor de imbaiere</t>
  </si>
  <si>
    <t>Lucrari de reparatii a stavilarului (baraj cu doua corpuri)</t>
  </si>
  <si>
    <t>Reparatii la mecanismul de inchidere si deschidere a stavilarului (baraj cu doua corpuri)-reductor</t>
  </si>
  <si>
    <t>Reparatii canalizare si camine de golire</t>
  </si>
  <si>
    <t>Extindere retea apa- canalizare etapa 2</t>
  </si>
  <si>
    <t>Lucrari de redimensionare sistem de tratare si filtrare a apei</t>
  </si>
  <si>
    <t>ALTE CHELTUIELI</t>
  </si>
  <si>
    <t xml:space="preserve"> RELAŢII PUBLICE ŞI PROTOCOL</t>
  </si>
  <si>
    <t>Cap.59 Materiale de promovare a imaginii municipiului Tîrgu-Mureş: pliante turistice, broşuri şi filme de prezentare a municipiului Tîrgu-Mureş; editarea unui volum „Antologie mureşeană a scriitorilor şi filosofilor contemporani” – ediţie bilingvă română-maghiară;</t>
  </si>
  <si>
    <t>Cap.59 Comemorări, aniversări (Ziua Pensionarilor, Săptămâna Eroilor, aniversări la nivelul instituţiilor de învăţământ etc.);</t>
  </si>
  <si>
    <t xml:space="preserve">Procesare video, captare, înregistrare, prelucrare imagini, videoproiecţie şi editare pentru manifestările cultural-artistice organizate de primărie (producţie multicameră); </t>
  </si>
  <si>
    <t>Organizarea de dezbateri publice pe proiectele municipalităţii, campanii de informare pe segmente de populaţie referitor la teme de interes specifice activităţilor Primăriei şi CLM, monitorizarea percepţiei opiniei publice referitoare la proiectele şi activitatea Primăriei, CLM şi serviciilor publice  subordonate</t>
  </si>
  <si>
    <t>Materiale promoţionale tipărite – afişe, caiete program, invitaţii etc. pentru manifestările publice (Unirea Principatelor Române, Ziua Femeii, Ziua Copilului, Zilele tîrgumureşene, Sărbătoarea Vinului şi a Mustului, Orăşelul copiilor, Revelion în stradă etc.);</t>
  </si>
  <si>
    <t>Materiale promoţionale personalizate – tricouri, şepci, umbrele, port-vizit, pixuri, brichete etc. pentru manifestările publice (Ziua Femeii, Ziua Copilului, Zilele tîrgumureşene, Sărbătoarea Vinului şi a Mustului, Orăşelul copiilor, Revelion în stradă etc.);</t>
  </si>
  <si>
    <t>Luna cadourilor (pachete, cadouri pentru copiii angajaţilor şi colindătorii primiţi la Primărie, pachete pentru copiii defavorizaţi şi cu nevoi speciale, felicitări în ţară şi în străinătate, agende şi calendare de Anul Nou);</t>
  </si>
  <si>
    <t>Editarea unor broşuri, pliante şi imprimate pentru promovarea imaginii oraşului (CASM „Week-end”, Cetatea Tîrgu-Mureş, Grădina Zoo, Administraţia Serelor, Administraţia Pieţelor, Administraţia Creşelor, Poliţia Comunitară) precum şi realizarea unor filme de prezentare a activităţii acestor servicii</t>
  </si>
  <si>
    <t>Promovare şi publicitate pentru extinderea Dispeceratului Integrat de Urgenţă şi noile servicii implementate;</t>
  </si>
  <si>
    <t>Cap. 67.02.50.Vizite din partea delegaţiilor străine (oraşele partenere şi alte delegaţii străine) – cazare, masă, organizare de mese festive, întruniri, seminarii etc.</t>
  </si>
  <si>
    <t>-           Germania:</t>
  </si>
  <si>
    <t>A)     Ilmenau</t>
  </si>
  <si>
    <t>B)     Freihung</t>
  </si>
  <si>
    <t>-           Ungaria:</t>
  </si>
  <si>
    <t>C)     Szeged</t>
  </si>
  <si>
    <t>D)     Kecskemet</t>
  </si>
  <si>
    <t>E)     Budapesta sect.XI</t>
  </si>
  <si>
    <t>F)     Zalaegerszeg</t>
  </si>
  <si>
    <t>G)     Baja</t>
  </si>
  <si>
    <t>-           Marea Britanie</t>
  </si>
  <si>
    <t>H)     Bournemouth</t>
  </si>
  <si>
    <t>I)       East Renfrewshire</t>
  </si>
  <si>
    <t>J)      Sunderland</t>
  </si>
  <si>
    <t>-           Turcia</t>
  </si>
  <si>
    <t>K)     Guzelcamli</t>
  </si>
  <si>
    <t>L)      Samsun</t>
  </si>
  <si>
    <t>-     Moldova</t>
  </si>
  <si>
    <t>M)    Chişinău</t>
  </si>
  <si>
    <t>-           Austria</t>
  </si>
  <si>
    <t>N) Viena</t>
  </si>
  <si>
    <t>-      Italia</t>
  </si>
  <si>
    <t>O) Avola</t>
  </si>
  <si>
    <t>Cap. 67.02.50.Foc de artificii manifestări publice (Zilele târgumureşene,        Decembrie – Ziua Naţională a României, Revelion etc.);</t>
  </si>
  <si>
    <t xml:space="preserve">ALTE ACTIUNI </t>
  </si>
  <si>
    <t>a. Acţiuni comemorative, sărbători naţionale şi mondiale</t>
  </si>
  <si>
    <t>Organizare diverse acţiuni sociale, culturale, sportive etc. în parteneriat cu alte instituţii publice, instituţii de învăţămînt universitar, ONG-uri etc.</t>
  </si>
  <si>
    <t>Acţiuni în colaborare cu instituţii şi organizaţii ( Ziua holocaustului, Ziua,Ziua Toleranţei, Ziua Pământului, Ziua mondială a vârstnicilor, Ziua eroilor, etc.)</t>
  </si>
  <si>
    <t>b. Acţiuni neprevăzute</t>
  </si>
  <si>
    <t>Acţiuni neprevăzute specifice serviciului</t>
  </si>
  <si>
    <t>a. Subvenţii Legea nr.34/1998</t>
  </si>
  <si>
    <t>Subvenţii Legea nr.34/1998</t>
  </si>
  <si>
    <r>
      <t>9.</t>
    </r>
    <r>
      <rPr>
        <b/>
        <sz val="9"/>
        <rFont val="Arial"/>
        <family val="0"/>
      </rPr>
      <t>67.02. CULTURA, RECREERE SI RELIGIE</t>
    </r>
  </si>
  <si>
    <t>Constructie centrala termica pe lemne</t>
  </si>
  <si>
    <t>Alte active fixe, studiu de fezabilitate, proiectare</t>
  </si>
  <si>
    <t>67.02.C1.Studii şi proiecte</t>
  </si>
  <si>
    <t>1.Proiect tehnic mansarda Bazin Acoperit Piscina ing.Mircea Birau</t>
  </si>
  <si>
    <t>2.Bazin apa sarata</t>
  </si>
  <si>
    <t>3.Amenajarea portilor de acces studiu privind implementarea sistemului de supraveghere in CASM</t>
  </si>
  <si>
    <t>4.Proiect toalete comune si dusuri la bazinul de 1,20 m</t>
  </si>
  <si>
    <t>5.Proiect atelier intretinere</t>
  </si>
  <si>
    <t>6.Studiu geotehnic pentru depistarea unui izvor de apa freatica</t>
  </si>
  <si>
    <t>7.Bazin inot CASM</t>
  </si>
  <si>
    <t>70.02.A.Lucrări în continuare</t>
  </si>
  <si>
    <t>1.Extindere si modernizare Casa de Oaspeti din incinta CASM</t>
  </si>
  <si>
    <t>2.Instalatie de climatizare la Casa de Oaspeti din CASM</t>
  </si>
  <si>
    <t>3.Bazin inot CASM</t>
  </si>
  <si>
    <t>67.02.B.Lucrări noi</t>
  </si>
  <si>
    <t>1.Terenuri sport (ASA)</t>
  </si>
  <si>
    <t>2.Atelier intretinere</t>
  </si>
  <si>
    <t>3.Toalete comune si dusuri la bazinul de 1,20m</t>
  </si>
  <si>
    <t>4.Executia unui put cu diametrul de 8-10 m pentru alimentare cu apa statia de filtrare</t>
  </si>
  <si>
    <t>67.02.C2.Dotări</t>
  </si>
  <si>
    <t>1.Remorca electrocar-1 buc</t>
  </si>
  <si>
    <t>2.Agregat dezapezire patinoar-1 buc</t>
  </si>
  <si>
    <t>3.Masina universala de  tamplarie-1 buc</t>
  </si>
  <si>
    <t>4. Figurine zoomorfe pe arc elicoidal-20 buc</t>
  </si>
  <si>
    <t>5.Robot pentru curatarea bazinelor-1 buc</t>
  </si>
  <si>
    <t>6.Ambarcatiuni-25 buc</t>
  </si>
  <si>
    <t>7.Windows XP PRO-2 buc</t>
  </si>
  <si>
    <t>8.Office 2007 Basic-2 buc</t>
  </si>
  <si>
    <t>9.Nod 32 Box Antivirus-2 buc</t>
  </si>
  <si>
    <t>Schimbare destinatie, adaugire si mansardare cladire str.Al.Papiu Ilarian nr.19</t>
  </si>
  <si>
    <t>Anexa nr.11</t>
  </si>
  <si>
    <r>
      <t xml:space="preserve">11.    </t>
    </r>
    <r>
      <rPr>
        <b/>
        <sz val="9"/>
        <rFont val="Arial"/>
        <family val="2"/>
      </rPr>
      <t>70.02.LOCUINTE, SERVICII SI DEZVOLTARE PUBLICA</t>
    </r>
  </si>
  <si>
    <t>I.CONSUM ENERGIE ELECTRICA I.P.2007</t>
  </si>
  <si>
    <t>II.PROCURARI MATERIALE, LUCRARI</t>
  </si>
  <si>
    <t xml:space="preserve">        A.ÎNTREŢINEREA ILUMINATULUI PUBLIC     </t>
  </si>
  <si>
    <t xml:space="preserve">   a) lucrări de înlocuire a surselor şi accesoriilor defecte </t>
  </si>
  <si>
    <t>B.ACHIZIŢII DE MATERIALE ELECTRICE PT. REABILITAREA ŞI MENŢINEREA ÎN FUNCŢIUNE A ILUMINATULUI PUBLIC</t>
  </si>
  <si>
    <t xml:space="preserve">a)      achiziţii de surse şi accesorii IP </t>
  </si>
  <si>
    <t xml:space="preserve">b)      achiziţii de corpuri IP </t>
  </si>
  <si>
    <t xml:space="preserve">c)   achiziţii de stâlpi şi console metalice </t>
  </si>
  <si>
    <t>C.     REABILITARE  - SEPARARE LINII ELECTRICE I.P SUBTERANE SI AERIENE</t>
  </si>
  <si>
    <t>-înlocuiri de cabluri subterane, montări – demontări de stâlpi, corpuri,</t>
  </si>
  <si>
    <t>-montări de cutii de distribuţie şi separaţie</t>
  </si>
  <si>
    <t>-montări de blocuri BMPIIP</t>
  </si>
  <si>
    <t>-lucrări conexe</t>
  </si>
  <si>
    <t>-înlocuiri de corpuri, console</t>
  </si>
  <si>
    <t>III.PROCURAREA DE LUCRARI SI MATERIALE IN DOMENIUL ENERGETIC PT.UNITATILE DE INVATAMANT ADMINISTRATE DE CONSILIUL LOCAL</t>
  </si>
  <si>
    <t xml:space="preserve">      A.  ÎNTREŢINERE ŞI REPARAŢII CENTRALE TERMICE ŞI  INSTALAŢII TERMICE  PROPRII </t>
  </si>
  <si>
    <t xml:space="preserve">a) reparaţii instalaţii termice în şcolile şi grădiniţele administrate de Consiliul Local </t>
  </si>
  <si>
    <t xml:space="preserve">b) verificări supape de siguranţă la cazane </t>
  </si>
  <si>
    <t xml:space="preserve">      B. REABILITARE  ILUMINAT INTERIOR  + VERIFICĂRI PRIZE DE PAMÂNTARE LA PARATRASNETE SI LA PRIZELE DE PROTECTIE</t>
  </si>
  <si>
    <t xml:space="preserve">a)      verificări prize de pământare la paratrăsnete şi la prizele de protecţie </t>
  </si>
  <si>
    <t>b)      reabilitarea iluminatului interior (creşterea randamentului luminotehnic şi reducerea consumurilor de en. electrică)</t>
  </si>
  <si>
    <t>IV.STUDII, TAXE</t>
  </si>
  <si>
    <t xml:space="preserve">       A.STUDII (SF+PT+CS) PENTRU SEPARAREA FIZICĂ A CONTORIZĂRII CONSUMURILOR  DE UTILITATILA INTERNATELE ŞI CANTINELE APARŢINÂND UNITĂŢILOR DE ÎNVĂŢĂMÂNT  ADMINISTRATE DE  CONSILIUL LOCAL</t>
  </si>
  <si>
    <t xml:space="preserve">       B. STUDII PSF+PT+CS) PRIVIND SISTEMUL DE ILUMINAT PUBLIC (EXTINDERE, MODERNIZARE, REABILITARE)-se vor folosi si in vederea administrarii retelelor de iluminat public dupa preluarea de la SC ELECTRICA SA</t>
  </si>
  <si>
    <t>C. TAXE  (DE AVIZARE, PT. MONTARE CONTOARE, DE RACORDARE, ETC.</t>
  </si>
  <si>
    <t>V.LUCRARI NEPREVAZUTE</t>
  </si>
  <si>
    <t>Incalzit, iluminat si forta motrice</t>
  </si>
  <si>
    <t>Posta, telefon, telex, radio, televizor, fax</t>
  </si>
  <si>
    <t>furnituri birou</t>
  </si>
  <si>
    <t>Alte bunuri si servicii</t>
  </si>
  <si>
    <t>Carburanti</t>
  </si>
  <si>
    <t>Deplasari interne, detasari</t>
  </si>
  <si>
    <t>Alte cheltuieli legale +ISO</t>
  </si>
  <si>
    <t>Reparatii acoperis Pavilion Pasari-partea cu sticla</t>
  </si>
  <si>
    <t>Repararea gardului la padoc canguri</t>
  </si>
  <si>
    <t>Repararea gardului la padoc lame</t>
  </si>
  <si>
    <t>Repararea padocurilor maimute</t>
  </si>
  <si>
    <t>Repararea padocurilor pentru fazani, pauni, pasari exotice</t>
  </si>
  <si>
    <t>Cheltuieli de intretinere</t>
  </si>
  <si>
    <t>cheltuieli de incalzire si iluminat</t>
  </si>
  <si>
    <t>cheltuieli apa canal, salubritate</t>
  </si>
  <si>
    <t>cheltuieli posta, telefon</t>
  </si>
  <si>
    <t>materiale curatenie</t>
  </si>
  <si>
    <t>alte materiale</t>
  </si>
  <si>
    <t>Materiale si prestari servicii cu caracter functional</t>
  </si>
  <si>
    <t>materiale si piese de schimb pentru masini</t>
  </si>
  <si>
    <t>combustibil</t>
  </si>
  <si>
    <t>protocol</t>
  </si>
  <si>
    <t>protectia muncii</t>
  </si>
  <si>
    <t>alte (tichete+manifestari culturale)</t>
  </si>
  <si>
    <t>Diverse neprevazute</t>
  </si>
  <si>
    <t>Actiuni publicitare de promovare a activitatilor culturale, de agrement si funerare</t>
  </si>
  <si>
    <t xml:space="preserve">Reparaţii  reţele de  canalizare şi apă, drenaj </t>
  </si>
  <si>
    <t xml:space="preserve"> Cimitirul Remetea</t>
  </si>
  <si>
    <t>Cimitirul Livezeni</t>
  </si>
  <si>
    <t>Cimitirul Sg. de Mures</t>
  </si>
  <si>
    <t>Reparaţii   reţele de gaz  şi încălzire</t>
  </si>
  <si>
    <t>Reparaţii  reţele electrice, de iluminat şi arhitectural</t>
  </si>
  <si>
    <t>Cetate</t>
  </si>
  <si>
    <r>
      <t xml:space="preserve">  </t>
    </r>
    <r>
      <rPr>
        <sz val="10"/>
        <rFont val="Arial"/>
        <family val="2"/>
      </rPr>
      <t>Cimitirul Livezeni</t>
    </r>
  </si>
  <si>
    <r>
      <t xml:space="preserve">    </t>
    </r>
    <r>
      <rPr>
        <sz val="10"/>
        <rFont val="Arial"/>
        <family val="2"/>
      </rPr>
      <t>Cimitirul Central</t>
    </r>
  </si>
  <si>
    <r>
      <t xml:space="preserve">  </t>
    </r>
    <r>
      <rPr>
        <sz val="10"/>
        <rFont val="Arial"/>
        <family val="2"/>
      </rPr>
      <t>Cimitirul Remetea</t>
    </r>
  </si>
  <si>
    <t>Reparaţii alei interioare şi căi de acces, taluzări</t>
  </si>
  <si>
    <t>Reparaţii garduri şi ziduri de sprijin</t>
  </si>
  <si>
    <r>
      <t xml:space="preserve">        </t>
    </r>
    <r>
      <rPr>
        <sz val="10"/>
        <rFont val="Arial"/>
        <family val="2"/>
      </rPr>
      <t>Cimitirul Livezeni</t>
    </r>
  </si>
  <si>
    <r>
      <t xml:space="preserve">        </t>
    </r>
    <r>
      <rPr>
        <sz val="10"/>
        <rFont val="Arial"/>
        <family val="2"/>
      </rPr>
      <t>Cimitirul Sg.de Mureş</t>
    </r>
  </si>
  <si>
    <t>Cimitirul Remetea</t>
  </si>
  <si>
    <t>Reparaţii, desfaceri şi compartimentări încăperi  - Corp C, Casa Casatoriilor, Caminul Cultural Mureseni</t>
  </si>
  <si>
    <t>Reparaţii acoperiş cu mansardare - Corp C</t>
  </si>
  <si>
    <t xml:space="preserve">Reparaţii grupuri sociale </t>
  </si>
  <si>
    <t>Reparaţii sonorizare</t>
  </si>
  <si>
    <t>Reparaţii scena si gradene</t>
  </si>
  <si>
    <t>Reparaţii porti</t>
  </si>
  <si>
    <t xml:space="preserve">Reparaţii Cimitirele Eroilor Români  </t>
  </si>
  <si>
    <t xml:space="preserve">Reparaţii Cimitirele ostaşilor altor armate  </t>
  </si>
  <si>
    <t xml:space="preserve">Reparaţii Cimitirele evreieşti şi altor culte  </t>
  </si>
  <si>
    <t>TOTAL BIROUL JURIDIC</t>
  </si>
  <si>
    <t xml:space="preserve">Cheltuieli pentru prestări servicii, respectiv măsurători topografice, necesare evidenţierii în Cărţile funciare a imobilelor proprietatea municipiului Tg. Mureş </t>
  </si>
  <si>
    <t xml:space="preserve">Cheltuieli cu taxe şi întocmire documentaţie necesară realizării operaţiunilor juridice de evidenţiere în Cartea funciară a imobilelor proprietatea mun. Tg. Mureş </t>
  </si>
  <si>
    <t xml:space="preserve">Taxe eliberări extrase de Carte Funciară  </t>
  </si>
  <si>
    <t>Cheltuieli de judecata si despagubiri</t>
  </si>
  <si>
    <t xml:space="preserve">Cheltuieli neprevazute </t>
  </si>
  <si>
    <t>TOTAL SERVICIUL PROGAME  CU  FIN. INTERNATIONALA</t>
  </si>
  <si>
    <t>Studiu ISO</t>
  </si>
  <si>
    <t>Reevaluarea si evaluarea domeniului public</t>
  </si>
  <si>
    <t>Cheltuieli cu elaborarea proiectelor pt.finantari externe</t>
  </si>
  <si>
    <t>TOTAL SERVICIUL REPARATII SI INTRETINERE</t>
  </si>
  <si>
    <t>Achizitionarea de materiale electrice</t>
  </si>
  <si>
    <t>Achizitionare de piese si accesorii auto</t>
  </si>
  <si>
    <t>Rechizite</t>
  </si>
  <si>
    <t>Achizitionarea de materiale PSI</t>
  </si>
  <si>
    <t>Cheltuieli cu combustibil,asigurari obligatorii de raspundere civila auto,inspectii tehnice periodice.</t>
  </si>
  <si>
    <t>Materiale si prestari servicii cu caracter functional(piese de schimb,calculatoare de birou,prestari servcii:reparatii PC,reparatii telefoane, consumabile pentru echipamente de calcul).</t>
  </si>
  <si>
    <t>Telefoane + posta+telecomunicatii</t>
  </si>
  <si>
    <t>Alte cheltuieli diverse(suport logistic, pt.manifestarile din anul 2008)</t>
  </si>
  <si>
    <t>Cheltuieli cu carti si publicatii(monitoare oficiale,carti si publicatii de specialitate,ziare locale)</t>
  </si>
  <si>
    <t>Alte cheltuieli autorizate (abonamente)</t>
  </si>
  <si>
    <t>Furnituri birou (mobilier)</t>
  </si>
  <si>
    <t>Cheltuieli apă, canal,energ.electrică, încălzire (Gh.Doja)</t>
  </si>
  <si>
    <t>Alte cheltuieli  (nisip, pietris, nisip pentru calamităţi naturale)</t>
  </si>
  <si>
    <t>Alte cheltuieli diverse(inchirieri autoutilitare,medicamente,extrase CF)</t>
  </si>
  <si>
    <t>Echipament (protecţia muncii)</t>
  </si>
  <si>
    <t>Achizitionarea de material lemnos</t>
  </si>
  <si>
    <t>Achizitionarea de materiale de constructii (grupa A, grupa B)</t>
  </si>
  <si>
    <t>Achizitionare banci</t>
  </si>
  <si>
    <t>Alte cheltuieli-(pentru calamitati, pietris, nisip, etc)</t>
  </si>
  <si>
    <t>Achizitionare cosuri de gunoi</t>
  </si>
  <si>
    <t>Reparatii curente str,Gh.Doja</t>
  </si>
  <si>
    <t>TOTAL BIROU AMENAJARE PEISAGISTICA SI CONTROL SPATII VERZI</t>
  </si>
  <si>
    <t>Achiziţionare de mobilier decorativ pentru parcuri şi zone verzi (jardiniere, pergole, ciubere, garduri etc.) din lemn , fier forjat,   şi beton mozaicat</t>
  </si>
  <si>
    <t xml:space="preserve">Amenajări peisagistice </t>
  </si>
  <si>
    <t>Reparaţii şi întreţineri mobilier urban din lemn</t>
  </si>
  <si>
    <t>Achiziţionare material dendrofloricol</t>
  </si>
  <si>
    <t>Aranjamente sărbători de iarnă</t>
  </si>
  <si>
    <t>Lucrări de urgenţă (tăieri arbori, degajări arbori căzuţi etc)</t>
  </si>
  <si>
    <t>Amenajare trotuare cu alveole pentru plantat arbori</t>
  </si>
  <si>
    <t>Alte urgenţe</t>
  </si>
  <si>
    <t>TOTAL S.A.P.P.P.</t>
  </si>
  <si>
    <t>Amenajari parcari ecologice</t>
  </si>
  <si>
    <t xml:space="preserve">Lucrari de reamenajări parcuri, spatii de joaca din cartiere </t>
  </si>
  <si>
    <t>Lucrari de imprejmuiri terenuri de sport</t>
  </si>
  <si>
    <t>Lucrari de reamenajare alei si suprafete de joc (cu dale vibropresate, asfalt, covor sintetic, sort, etc.)</t>
  </si>
  <si>
    <t xml:space="preserve">Lucrari de montare-demontare ornamente luminoase cu ocazia sarbatorilor de iarna 2007-2008 </t>
  </si>
  <si>
    <t>Lucrari de amplasare,întretinere si reparatii statui</t>
  </si>
  <si>
    <t>Achizitii banci</t>
  </si>
  <si>
    <t xml:space="preserve"> Achizitionare  mobilier specific terenurilor de sport (porti  de fotbal, cosuri de baschet, fileu de volei,     etc.)                 </t>
  </si>
  <si>
    <t>Urgente (intretinere panouri informationale, etc.)</t>
  </si>
  <si>
    <t>Diverse ( lucrari pt.iluminatul festiv)</t>
  </si>
  <si>
    <t>Proiecte si planuri de situatii (reamenajare spatii de joaca, spatii de odihna, spatii de joaca din incinta institutiilor de invatamant, parcari, etc.)</t>
  </si>
  <si>
    <t>Lucrari de reamenajare zona Aleea Vrancea amenajare spatiu de joaca cu specific pt.copii cu dizabilitati, si achizitionare module de joaca</t>
  </si>
  <si>
    <t>Lucrari de montare si achizitie cismele pe raza municipiului, 31 de locatii in cartiere, si fantana arteziana (Panov)</t>
  </si>
  <si>
    <t>Lucrari de reamenajare spatiu de joaca -  Platoul Cornesti si achizitionarea de mobilier de joaca si mobilier urban aferent acestuia (complex de joaca pt. varste cuprinse intre 3-6 ani, 6-12 ani, peste 12 ani)</t>
  </si>
  <si>
    <t xml:space="preserve">Lucrari de reamenajare zona Apicultorilor - Teren de sport amenajare cu covor sintetic, impejmuire, amenajare teren de volei, baschet, amenajare vestiare, asfaltare teren </t>
  </si>
  <si>
    <t>Achizitii:                     a) obiecte de joaca sau complexe pentru parcuri</t>
  </si>
  <si>
    <t>Achizitionare ornamente pentru iluminatul festiv</t>
  </si>
  <si>
    <t>Lucrari de reparare, intretinere scari acces si mana curenta aferenta (contract in derulare din 2007)</t>
  </si>
  <si>
    <t>Lucrari de reamenajare a zonelor exterioare ale gradinitelor</t>
  </si>
  <si>
    <t>Lucrari de reamenajare alei in spatiile de joaca din cartiere</t>
  </si>
  <si>
    <t>Lucrari de reparare, intretinere scari acces si mana curenta aferenta</t>
  </si>
  <si>
    <t>Achizitionare obiecte de joaca sau complexe pt.parcuri</t>
  </si>
  <si>
    <t>SERVICIUL DE GESTIONARE A CAINILOR FARA STAPAN SI ECARISAJ</t>
  </si>
  <si>
    <t>Utilitati, echipamente de protectie, consumabile, etc.</t>
  </si>
  <si>
    <r>
      <t>11.</t>
    </r>
    <r>
      <rPr>
        <b/>
        <sz val="9"/>
        <rFont val="Arial"/>
        <family val="0"/>
      </rPr>
      <t>70.02.LOCUINTE, SERVICII SI DEZVOLTARE PUBLICA</t>
    </r>
  </si>
  <si>
    <t>a.Dezvoltarea sistemului de locuinţe</t>
  </si>
  <si>
    <t>70.02.C1.Studii şi proiecte</t>
  </si>
  <si>
    <t>1. Locuinte sociale cartier Rovinari</t>
  </si>
  <si>
    <t>2. Case pentru romi Valea Rece</t>
  </si>
  <si>
    <t>3. Blocuri ANL – Cartier Belvedere</t>
  </si>
  <si>
    <t>4. Reabilitare termică blocuri</t>
  </si>
  <si>
    <t>70.02.C2.Lucrări în continuare</t>
  </si>
  <si>
    <t>1.Case pentru romi Valea Rece</t>
  </si>
  <si>
    <t>2.Reabilitare termica blocuri</t>
  </si>
  <si>
    <t>70.02.C3.Lucrări noi</t>
  </si>
  <si>
    <t>1.Amenajare ext. si bransam.bloc ANL  cartier Belvedere</t>
  </si>
  <si>
    <t>2.Locuinte sociale cartier Rovinari</t>
  </si>
  <si>
    <t>70.02.C4.Achiziţionare de bunuri şi alte cheltuieli de investiţii</t>
  </si>
  <si>
    <t>70.02.C4.Achiziţii imobile</t>
  </si>
  <si>
    <t>1. Achiziţii locuinţe</t>
  </si>
  <si>
    <t>2.Achizitii teren</t>
  </si>
  <si>
    <t>70.02.06.Iluminat public</t>
  </si>
  <si>
    <t>Extindere retea iluminat public Calea Sighisoarei</t>
  </si>
  <si>
    <t>Cumparare animale</t>
  </si>
  <si>
    <t>I.Studii si proiecte</t>
  </si>
  <si>
    <t>1.Studii si proiecte tehnice+avize-Cetate</t>
  </si>
  <si>
    <t>2.Studii si proiecte tehnice+avize-Teatru de Vara</t>
  </si>
  <si>
    <t>3.Studii si proiecte tehnice+avize+partie schi</t>
  </si>
  <si>
    <t>4.Amenajare loc destinat saniusului</t>
  </si>
  <si>
    <t>II.Reparatii capitale</t>
  </si>
  <si>
    <t xml:space="preserve">1.Reparatii capitale cladiri </t>
  </si>
  <si>
    <t>III.Dotari</t>
  </si>
  <si>
    <t>1.Calculator+imprimanta - 4 buc.</t>
  </si>
  <si>
    <t>2.Laptop-1 buc.</t>
  </si>
  <si>
    <t>3.Softuri si licente utilizare PC - 5 buc</t>
  </si>
  <si>
    <t>4.Copiator-1 buc</t>
  </si>
  <si>
    <t>5.Fantana arteziana-1 buc</t>
  </si>
  <si>
    <t>6.Standuri expozitionale-6 buc</t>
  </si>
  <si>
    <t>7.Frigidere pastrare - 4 buc</t>
  </si>
  <si>
    <t>8.Instalatii aer conditionat-3 buc</t>
  </si>
  <si>
    <t>9.Sistem control si supraveghere-6 buc</t>
  </si>
  <si>
    <t>10.Autoutilitara-1 buc</t>
  </si>
  <si>
    <t>11.Autopalan-4 buc</t>
  </si>
  <si>
    <t>12.Telesanie-1 buc</t>
  </si>
  <si>
    <t>13.Partie artificiala-1 buc</t>
  </si>
  <si>
    <t>IV.Achizitii imobile</t>
  </si>
  <si>
    <t>1.Achizitii teren</t>
  </si>
  <si>
    <t>1.Amenajare Platoul Cornesti</t>
  </si>
  <si>
    <t>2.Modernizare P-ta Teatrului</t>
  </si>
  <si>
    <t>II Lucrari noi</t>
  </si>
  <si>
    <t>Amenajare Platoul Cornesti</t>
  </si>
  <si>
    <t>Modernizare P-ta Teatrului</t>
  </si>
  <si>
    <t>A.D.P.Serviciul reparatii si intretinere</t>
  </si>
  <si>
    <t>70.02.C3.Achiziţionare de bunuri şi alte cheltuieli de investiţii</t>
  </si>
  <si>
    <t>Autoturism</t>
  </si>
  <si>
    <t>Echipamente de calcul</t>
  </si>
  <si>
    <t>Mobilier specific pentru terenurile de sport din incinta scolilor si liceelor</t>
  </si>
  <si>
    <t>Copiator</t>
  </si>
  <si>
    <t>Centrala termica pentru incalzire str.Gh.Doja</t>
  </si>
  <si>
    <t>Amenajare sediu (birouri, vestiare, cabinet medical, etc.)</t>
  </si>
  <si>
    <t>Mobilier, autovehicul, aparatura si instrumente specifice</t>
  </si>
  <si>
    <t>Anexa nr.18</t>
  </si>
  <si>
    <t>BUGETUL FONDURILOR EXTERNE NERAMBURSABILE</t>
  </si>
  <si>
    <t>Nr. crt.</t>
  </si>
  <si>
    <t>Titlu proiect</t>
  </si>
  <si>
    <t>Capitol bugetar</t>
  </si>
  <si>
    <t xml:space="preserve">TOTAL CHELTUIELI </t>
  </si>
  <si>
    <t>Centru social de urgenţă Tîrgu-Mureş</t>
  </si>
  <si>
    <t>68.08.06</t>
  </si>
  <si>
    <t>Serviciul Public Poliţia Comunitară – Tîrgu-Mureş</t>
  </si>
  <si>
    <t>61.08.03.04</t>
  </si>
  <si>
    <t>Modernizare reamenajare spaţii publice de agrement Platoul Corneşti</t>
  </si>
  <si>
    <t>70.08.50.03</t>
  </si>
  <si>
    <t>Prelungirea Căii Sighişoarei în două direcţii - legătura cu DN13 şi DN15 (6km)</t>
  </si>
  <si>
    <t>84.08.03.03</t>
  </si>
  <si>
    <t>Reamenajarea şi modernizarea Grădinii Zoologice</t>
  </si>
  <si>
    <t>70.08.50.01</t>
  </si>
  <si>
    <t>Întocmirea hărţii de zgomot a municipiului Tîrgu-Mureş</t>
  </si>
  <si>
    <t>74.08</t>
  </si>
  <si>
    <t>Program de intervenţie şi sprijin material pentru persoanele aflate în dificultate din Blocul   social,  Strada  Sîrguinţei nr.20–Tîrgu-Mureş</t>
  </si>
  <si>
    <t>68.08</t>
  </si>
  <si>
    <t>Modernizarea reţelei de străzi din municipiul Tîrgu-Mureş</t>
  </si>
  <si>
    <t>Modernizarea reţelei de poduri din municipiul Tîrgu-Mureş</t>
  </si>
  <si>
    <t>84.08.03.01</t>
  </si>
  <si>
    <t>Revitalizarea Complexului Cetatea Medievală Tîrgu-Mureş</t>
  </si>
  <si>
    <t>70.08.50.02</t>
  </si>
  <si>
    <t>Modernizarea Complexului de Agrement şi Sport Mureşul</t>
  </si>
  <si>
    <t>67.08.05.03.02</t>
  </si>
  <si>
    <t>Modernizare Cămin pentru persoane vârstnice</t>
  </si>
  <si>
    <t>68.08.04.</t>
  </si>
  <si>
    <t>Reabilitarea şi modernizarea infrastructurii educaţionale</t>
  </si>
  <si>
    <t>65.08</t>
  </si>
  <si>
    <t>Modernizare piscina Mircea Birău</t>
  </si>
  <si>
    <t xml:space="preserve">Proiect integrat de dezvoltare urbană </t>
  </si>
  <si>
    <t>70.08</t>
  </si>
  <si>
    <t>TOTAL CHELTUIELI DE CAPITAL</t>
  </si>
  <si>
    <t>TOTAL GENERAL</t>
  </si>
  <si>
    <t>Anexa nr.19</t>
  </si>
  <si>
    <t xml:space="preserve">BUGETUL IMPRUMUTIRILOR INTERNE </t>
  </si>
  <si>
    <t>D E N U M I R E A     I N D I C A T O R I L O R</t>
  </si>
  <si>
    <t>Cod  rând</t>
  </si>
  <si>
    <t>Cod indicator</t>
  </si>
  <si>
    <t>BUGET 2007</t>
  </si>
  <si>
    <t>BUGET 2008</t>
  </si>
  <si>
    <t xml:space="preserve">CREDITE INTERNE </t>
  </si>
  <si>
    <t xml:space="preserve">TITLUL XIV RAMBURSARI DE CREDITE </t>
  </si>
  <si>
    <t>81.02</t>
  </si>
  <si>
    <t>Rambursari de credite externe   din obligatiuni municipale</t>
  </si>
  <si>
    <t>Rambursari de credite externe contractate de ordonatorii de credite</t>
  </si>
  <si>
    <t>81.01.01</t>
  </si>
  <si>
    <t>20000000</t>
  </si>
  <si>
    <t xml:space="preserve">Autorităţi executive si legislative </t>
  </si>
  <si>
    <t>51.07.01</t>
  </si>
  <si>
    <t>Anexa nr.21</t>
  </si>
  <si>
    <t xml:space="preserve">           BUGETUL ACTIVITĂŢILOR FINANŢATE INTEGRAL SAU PARŢIAL </t>
  </si>
  <si>
    <t xml:space="preserve">                                                           DIN VENITURI  PROPRII</t>
  </si>
  <si>
    <t>TOTAL VENITURI , din care:</t>
  </si>
  <si>
    <t>000111</t>
  </si>
  <si>
    <t>VENITURI ÎNVĂŢĂMÂNT</t>
  </si>
  <si>
    <t>VENITURI CASA DE CULTURĂ MIHAI EMINESCU</t>
  </si>
  <si>
    <t>VENITURI UNIVERSITATEA POPULARĂ</t>
  </si>
  <si>
    <t>VENITURI SERE SI ZONE VERZI</t>
  </si>
  <si>
    <t>VENITURI CĂMIN SPITAL</t>
  </si>
  <si>
    <t>VENITURI SPAŢII COMERCIALE</t>
  </si>
  <si>
    <t>VENITURI ADMINISTRAŢIA PIEŢELOR</t>
  </si>
  <si>
    <t>VENITURI CASA DE OASPETI</t>
  </si>
  <si>
    <t>TOTAL CHELTUIELI , din care:</t>
  </si>
  <si>
    <t>50.10</t>
  </si>
  <si>
    <t>ÎNVĂŢĂMÂNT, din care:</t>
  </si>
  <si>
    <t>Cheltuieli de personal</t>
  </si>
  <si>
    <t>Cheltuieli materiale</t>
  </si>
  <si>
    <t>Cheltuieli de capital</t>
  </si>
  <si>
    <t>CASA DE CULTURĂ MIHAI EMINESCU, din care:</t>
  </si>
  <si>
    <t>67.10.03.06</t>
  </si>
  <si>
    <t>Cheltuieli cu dobanda</t>
  </si>
  <si>
    <t>UNIVERSITATEA POPULARĂ, din care:</t>
  </si>
  <si>
    <t>67.10.03.09</t>
  </si>
  <si>
    <t>SERE SI ZONE VERZI, din care:</t>
  </si>
  <si>
    <t>67.10.50</t>
  </si>
  <si>
    <t>CĂMIN SPITAL, din care:</t>
  </si>
  <si>
    <t>68.10.04</t>
  </si>
  <si>
    <t>SPAŢII COMERCIALE, din care</t>
  </si>
  <si>
    <t>70.10.50</t>
  </si>
  <si>
    <t>ADMINISTRAŢIA PIEŢELOR, din care:</t>
  </si>
  <si>
    <t>Transferuri</t>
  </si>
  <si>
    <t>CASA DE OASPEŢI, din care:</t>
  </si>
  <si>
    <t>Anexa nr.20</t>
  </si>
  <si>
    <t xml:space="preserve">                     BUGETUL IMPRUMUTURILOR EXTERNE</t>
  </si>
  <si>
    <t>NR.CRT.</t>
  </si>
  <si>
    <t>DENUMIREA OBIECTIVULUI DE INVESTITII</t>
  </si>
  <si>
    <t>BUGET TOTAL</t>
  </si>
  <si>
    <t>BUGET 2006</t>
  </si>
  <si>
    <t xml:space="preserve"> Venituri </t>
  </si>
  <si>
    <t xml:space="preserve"> Imprumuturi externe pentru investitii </t>
  </si>
  <si>
    <t>Imprumuturi din obligatiuni municipale</t>
  </si>
  <si>
    <t xml:space="preserve"> Cheltuieli </t>
  </si>
  <si>
    <t xml:space="preserve"> Modernizare locuinte sociale </t>
  </si>
  <si>
    <t xml:space="preserve"> str. Rovinari nr 24A </t>
  </si>
  <si>
    <t xml:space="preserve"> str. Rovinari nr. 24B </t>
  </si>
  <si>
    <t xml:space="preserve"> Reabilitare pod Calarasi </t>
  </si>
  <si>
    <t xml:space="preserve"> Modernizare 4 strazi </t>
  </si>
  <si>
    <t xml:space="preserve"> B-dul 22 dec 1989 </t>
  </si>
  <si>
    <t xml:space="preserve"> str. Cutezantei </t>
  </si>
  <si>
    <t xml:space="preserve"> B-dul Panduri </t>
  </si>
  <si>
    <t xml:space="preserve"> B-dul 1 dec 1918 </t>
  </si>
  <si>
    <t xml:space="preserve"> Amenajare parcare Bulevard </t>
  </si>
  <si>
    <t xml:space="preserve"> Modernizare P-ta Teatrului </t>
  </si>
  <si>
    <t xml:space="preserve"> Statie de epurare la groapa de gunoi </t>
  </si>
  <si>
    <t xml:space="preserve"> Calea Sighisoarei </t>
  </si>
  <si>
    <t xml:space="preserve"> Modernizare conducte energie termica </t>
  </si>
  <si>
    <t xml:space="preserve"> Modernizare str. Tudor Vladimirescu </t>
  </si>
  <si>
    <t xml:space="preserve"> Amenajare inersectie P-ta Victoriei </t>
  </si>
  <si>
    <t xml:space="preserve"> Modernizare piscina Mircea Birau </t>
  </si>
  <si>
    <t>Achizitie cladiri sociale SC ROMCAB SA</t>
  </si>
  <si>
    <t>Anexa nr.16</t>
  </si>
  <si>
    <t>BUGETUL VENITURILOR SI CHELTUIELILOR IN AFARA BUGETULUI LOCAL</t>
  </si>
  <si>
    <t>TOTAL VENITURI (rd.2)</t>
  </si>
  <si>
    <t>I.  VENITURI CURENTE (rd.3)</t>
  </si>
  <si>
    <t>C.   VENITURI NEFISCALE (rd.4)</t>
  </si>
  <si>
    <t>C2.  VANZARI DE BUNURI SI SERVICII (rd.5)</t>
  </si>
  <si>
    <t>Diverse venituri (rd.6 la rd.11)</t>
  </si>
  <si>
    <t>36.11</t>
  </si>
  <si>
    <t>Taxe speciale</t>
  </si>
  <si>
    <t>36.11.06</t>
  </si>
  <si>
    <t>Amortizare mijloace fixe</t>
  </si>
  <si>
    <t>36.11.07</t>
  </si>
  <si>
    <t>Depozite speciale pentru constructii de locuinte</t>
  </si>
  <si>
    <t>36.11.08</t>
  </si>
  <si>
    <t>Fondul de risc</t>
  </si>
  <si>
    <t>36.11.09</t>
  </si>
  <si>
    <t>Fond de rulment</t>
  </si>
  <si>
    <t>36.11.10</t>
  </si>
  <si>
    <t>Alte venituri</t>
  </si>
  <si>
    <t>36.11.50</t>
  </si>
  <si>
    <t>TOTAL CHELTUIELI (rd.31+46+65+91+109+139+161+182+199+215+230)</t>
  </si>
  <si>
    <r>
      <t xml:space="preserve">CHELTUIELI CURENTE </t>
    </r>
    <r>
      <rPr>
        <b/>
        <sz val="12"/>
        <rFont val="Times New Roman"/>
        <family val="1"/>
      </rPr>
      <t>(rd.32+47+66+92+110+140+162+183+200+216+231)</t>
    </r>
  </si>
  <si>
    <t>01</t>
  </si>
  <si>
    <t>TITLUL I  CHELTUIELI DE PERSONAL (rd.33+48+67+93+111+141+163+184+201+217+232+)</t>
  </si>
  <si>
    <t>TITLUL II  BUNURI SI SERVICII (rd.34+49+68+94+112+142+164+185+202+218+233)</t>
  </si>
  <si>
    <r>
      <t>CHELTUIELI DE CAPITAL</t>
    </r>
    <r>
      <rPr>
        <b/>
        <sz val="12"/>
        <rFont val="Times New Roman"/>
        <family val="1"/>
      </rPr>
      <t xml:space="preserve"> (rd.35+50+69+95+113+143+165+186+203+219+234)</t>
    </r>
  </si>
  <si>
    <t>TITLUL X  ACTIVE NEFINANCIARE (rd.36+51+70+96+114+144+166+187+204+220+235)</t>
  </si>
  <si>
    <t>Active fixe  (rd.37+52+71+97+115+145+167+188+205+221+236)</t>
  </si>
  <si>
    <t>71.01</t>
  </si>
  <si>
    <t>Construcţii</t>
  </si>
  <si>
    <t>71.01.01</t>
  </si>
  <si>
    <t>Maşini, echipamente si mijloace de transport</t>
  </si>
  <si>
    <t>71.01.02</t>
  </si>
  <si>
    <t>Mobilier, aparatură birotică şi alte active corporale</t>
  </si>
  <si>
    <t>71.01.03</t>
  </si>
  <si>
    <t>Alte active fixe (iunclusiv reparatii capitale)</t>
  </si>
  <si>
    <t>71.01.30</t>
  </si>
  <si>
    <r>
      <t>OPERATIUNI FINANCIARE</t>
    </r>
    <r>
      <rPr>
        <b/>
        <sz val="12"/>
        <rFont val="Times New Roman"/>
        <family val="1"/>
      </rPr>
      <t xml:space="preserve"> (rd.57)</t>
    </r>
  </si>
  <si>
    <t>TITLUL XII ÎMPRUMUTURI (rd.58)</t>
  </si>
  <si>
    <t>Fondul de rulment pentru acoperirea golurilor temporare de casa (rd.59)</t>
  </si>
  <si>
    <t>80.08</t>
  </si>
  <si>
    <t xml:space="preserve">VII. REZERVE, EXCEDENT / DEFICIT (rd.250) </t>
  </si>
  <si>
    <t>96.11</t>
  </si>
  <si>
    <t>EXCEDENT (rd.251)</t>
  </si>
  <si>
    <t>98.11</t>
  </si>
  <si>
    <t>DEFICIT (rd.252)</t>
  </si>
  <si>
    <t>99.11</t>
  </si>
  <si>
    <t>Autoritati publice si actiuni externe (rd.32)</t>
  </si>
  <si>
    <t>51.11</t>
  </si>
  <si>
    <r>
      <t>CHELTUIELI CURENTE</t>
    </r>
    <r>
      <rPr>
        <b/>
        <sz val="12"/>
        <rFont val="Times New Roman"/>
        <family val="1"/>
      </rPr>
      <t xml:space="preserve"> (rd.33+34)</t>
    </r>
  </si>
  <si>
    <t>TITLUL I  CHELTUIELI DE PERSONAL</t>
  </si>
  <si>
    <t>TITLUL II  BUNURI SI SERVICII</t>
  </si>
  <si>
    <r>
      <t>CHELTUIELI DE CAPITAL</t>
    </r>
    <r>
      <rPr>
        <b/>
        <sz val="12"/>
        <rFont val="Times New Roman"/>
        <family val="1"/>
      </rPr>
      <t xml:space="preserve"> (rd.36)</t>
    </r>
  </si>
  <si>
    <t>TITLUL X  ACTIVE NEFINANCIARE (rd.37)</t>
  </si>
  <si>
    <t>Active fixe (rd.38+..+41)</t>
  </si>
  <si>
    <t>Din total capitol:</t>
  </si>
  <si>
    <t>Autoritati executive si legislative (rd.44)</t>
  </si>
  <si>
    <t>51.11.01</t>
  </si>
  <si>
    <t>Autorităţi executive</t>
  </si>
  <si>
    <t>51.11.01.03</t>
  </si>
  <si>
    <t>Alte servicii publice generale (rd.61 la rd.63)</t>
  </si>
  <si>
    <t>54.11</t>
  </si>
  <si>
    <r>
      <t>CHELTUIELI CURENTE</t>
    </r>
    <r>
      <rPr>
        <b/>
        <sz val="12"/>
        <rFont val="Times New Roman"/>
        <family val="1"/>
      </rPr>
      <t xml:space="preserve"> (rd.48+49)</t>
    </r>
  </si>
  <si>
    <r>
      <t>CHELTUIELI DE CAPITAL</t>
    </r>
    <r>
      <rPr>
        <b/>
        <sz val="12"/>
        <rFont val="Times New Roman"/>
        <family val="1"/>
      </rPr>
      <t xml:space="preserve"> (rd.51)</t>
    </r>
  </si>
  <si>
    <t>TITLUL X  ACTIVE NEFINANCIARE (rd.52)</t>
  </si>
  <si>
    <t>Active fixe (rd.53+..+56)</t>
  </si>
  <si>
    <r>
      <t>OPERATIUNI FINANCIARE</t>
    </r>
    <r>
      <rPr>
        <b/>
        <sz val="12"/>
        <rFont val="Times New Roman"/>
        <family val="1"/>
      </rPr>
      <t xml:space="preserve"> (rd.58)</t>
    </r>
  </si>
  <si>
    <t>TITLUL XII ÎMPRUMUTURI (rd.59)</t>
  </si>
  <si>
    <t>Fondul de rulment pentru acoperirea golurilor temporare de casa</t>
  </si>
  <si>
    <t>54.11.08</t>
  </si>
  <si>
    <t>Servicii publice comunitare de evidenţă a persoanelor</t>
  </si>
  <si>
    <t>54.11.10</t>
  </si>
  <si>
    <t>Alte servicii publice generale</t>
  </si>
  <si>
    <t>54.11.50</t>
  </si>
  <si>
    <t>Invatamant (rd.77+80+84+85+87)</t>
  </si>
  <si>
    <t>65.11</t>
  </si>
  <si>
    <t>CHELTUIELI CURENTE (rd.67+68)</t>
  </si>
  <si>
    <r>
      <t>CHELTUIELI DE CAPITAL</t>
    </r>
    <r>
      <rPr>
        <b/>
        <sz val="12"/>
        <rFont val="Times New Roman"/>
        <family val="1"/>
      </rPr>
      <t xml:space="preserve"> (rd.70)</t>
    </r>
  </si>
  <si>
    <t>TITLUL X  ACTIVE NEFINANCIARE (rd.71)</t>
  </si>
  <si>
    <t>Active fixe (rd.72+..+75)</t>
  </si>
  <si>
    <t>Învatamânt prescolar si primar (rd.78+79)</t>
  </si>
  <si>
    <t>65.11.03</t>
  </si>
  <si>
    <t>Învatamânt prescolar</t>
  </si>
  <si>
    <t>65.11.03.01</t>
  </si>
  <si>
    <t>Învatamânt primar</t>
  </si>
  <si>
    <t>65.11.03.02</t>
  </si>
  <si>
    <t>Învatamânt secundar (rd.81 la 83)</t>
  </si>
  <si>
    <t>65.11.04</t>
  </si>
  <si>
    <t xml:space="preserve">Învatamânt secundar inferior   </t>
  </si>
  <si>
    <t>65.11.04.01</t>
  </si>
  <si>
    <t xml:space="preserve">Învatamânt secundar superior   </t>
  </si>
  <si>
    <t>65.11.04.02</t>
  </si>
  <si>
    <t>Invatamant profesional</t>
  </si>
  <si>
    <t>65.11.04.03</t>
  </si>
  <si>
    <t>Învatamânt postliceal</t>
  </si>
  <si>
    <t>65.11.05</t>
  </si>
  <si>
    <t>Învatamânt  nedefinibil prin nivel (rd.86)</t>
  </si>
  <si>
    <t>65.11.07</t>
  </si>
  <si>
    <t>Învatamânt special</t>
  </si>
  <si>
    <t>65.11.07.04</t>
  </si>
  <si>
    <t>Servicii auxiliare pentru educatie (rd.88+89)</t>
  </si>
  <si>
    <t>65.11.11</t>
  </si>
  <si>
    <t xml:space="preserve">Internate si cantine pentru elevi </t>
  </si>
  <si>
    <t>65.11.11.03</t>
  </si>
  <si>
    <t>Alte servicii auxiliare</t>
  </si>
  <si>
    <t>65.11.11.30</t>
  </si>
  <si>
    <t>Sanatate (rd.93+94)</t>
  </si>
  <si>
    <t>66.11</t>
  </si>
  <si>
    <r>
      <t>CHELTUIELI CURENTE</t>
    </r>
    <r>
      <rPr>
        <b/>
        <sz val="12"/>
        <rFont val="Times New Roman"/>
        <family val="1"/>
      </rPr>
      <t xml:space="preserve"> (rd.76+77)</t>
    </r>
  </si>
  <si>
    <t>CHELTUIELI DE CAPITAL (rd.96)</t>
  </si>
  <si>
    <t>TITLUL X  ACTIVE NEFINANCIARE (rd.97)</t>
  </si>
  <si>
    <t>Active fixe (rd.98+..+101)</t>
  </si>
  <si>
    <t>Servicii  medicale in unitati sanitare cu paturi (rd.104)</t>
  </si>
  <si>
    <t>66.11.06</t>
  </si>
  <si>
    <t>Spitale generale</t>
  </si>
  <si>
    <t>66.11.06.01</t>
  </si>
  <si>
    <t>Alte cheltuieli in domeniu sanatatii (rd.106+107)</t>
  </si>
  <si>
    <t>66.11.50</t>
  </si>
  <si>
    <t>Crese</t>
  </si>
  <si>
    <t>66.11.50.03</t>
  </si>
  <si>
    <t>Alte institutii si actiuni sanitare</t>
  </si>
  <si>
    <t>66.11.50.50</t>
  </si>
  <si>
    <t>Cultura, recreere si religie (rd.121+132+136+137)</t>
  </si>
  <si>
    <t>67.11</t>
  </si>
  <si>
    <r>
      <t xml:space="preserve"> </t>
    </r>
    <r>
      <rPr>
        <b/>
        <u val="single"/>
        <sz val="12"/>
        <rFont val="Times New Roman"/>
        <family val="1"/>
      </rPr>
      <t>CHELTUIELI CURENTE</t>
    </r>
    <r>
      <rPr>
        <b/>
        <sz val="12"/>
        <rFont val="Times New Roman"/>
        <family val="1"/>
      </rPr>
      <t xml:space="preserve"> (rd.111+112)</t>
    </r>
  </si>
  <si>
    <r>
      <t>CHELTUIELI DE CAPITAL</t>
    </r>
    <r>
      <rPr>
        <b/>
        <sz val="12"/>
        <rFont val="Times New Roman"/>
        <family val="1"/>
      </rPr>
      <t xml:space="preserve"> (rd.114)</t>
    </r>
  </si>
  <si>
    <t>TITLUL X  ACTIVE NEFINANCIARE (rd.115)</t>
  </si>
  <si>
    <t>Active fixe (rd.116+..+119)</t>
  </si>
  <si>
    <t>Servicii culturale (rd.122 la 131)</t>
  </si>
  <si>
    <t>67.11.03</t>
  </si>
  <si>
    <t>Biblioteci publice comunale, orasenesti, municipale</t>
  </si>
  <si>
    <t>67.11.03.02</t>
  </si>
  <si>
    <t>Muzee</t>
  </si>
  <si>
    <t>67.11.03.03</t>
  </si>
  <si>
    <t>Institutii publice de spectacole si concerte</t>
  </si>
  <si>
    <t>67.11.03.04</t>
  </si>
  <si>
    <t>Scoli populare de arta si meserii</t>
  </si>
  <si>
    <t>67.11.03.05</t>
  </si>
  <si>
    <t>Case de cultura</t>
  </si>
  <si>
    <t>67.11.03.06</t>
  </si>
  <si>
    <t>Camine culturale</t>
  </si>
  <si>
    <t>67.11.03.07</t>
  </si>
  <si>
    <t>Centre pentru  conservarea si promovarea culturii traditionale</t>
  </si>
  <si>
    <t>67.11.03.08</t>
  </si>
  <si>
    <t>Consolidarea si restaurarea monumentelor istorice</t>
  </si>
  <si>
    <t>67.11.03.12</t>
  </si>
  <si>
    <t>Centre culturale</t>
  </si>
  <si>
    <t>67.11.03.14</t>
  </si>
  <si>
    <t>Alte servicii culturale</t>
  </si>
  <si>
    <t>67.11.03.30</t>
  </si>
  <si>
    <t>Servicii recreative si sportive (rd.133 la 135)</t>
  </si>
  <si>
    <t>67.11.05</t>
  </si>
  <si>
    <t>Sport</t>
  </si>
  <si>
    <t>67.11.05.01</t>
  </si>
  <si>
    <t>Tineret</t>
  </si>
  <si>
    <t>67.11.05.02</t>
  </si>
  <si>
    <t>Intretinere gradini publice, parcuri, zone verzi, baze sportive si de agrement</t>
  </si>
  <si>
    <t>67.11.05.03</t>
  </si>
  <si>
    <t>Servicii religioase</t>
  </si>
  <si>
    <t>67.11.06</t>
  </si>
  <si>
    <t>Alte servicii în domeniile culturii, recreerii si religiei</t>
  </si>
  <si>
    <t>67.11.50</t>
  </si>
  <si>
    <t>Asigurari si asistenta sociala (rd.151+152+154+155+156+159)</t>
  </si>
  <si>
    <t>68.11</t>
  </si>
  <si>
    <t>CHELTUIELI CURENTE (rd.141+142)</t>
  </si>
  <si>
    <t>02</t>
  </si>
  <si>
    <t>20</t>
  </si>
  <si>
    <t>CHELTUIELI DE CAPITAL (rd.144)</t>
  </si>
  <si>
    <t>TITLUL X  ACTIVE NEFINANCIARE (rd.145)</t>
  </si>
  <si>
    <t>Active fixe (rd.146+..+149)</t>
  </si>
  <si>
    <t>Asistenta acordata persoanelor in varsta</t>
  </si>
  <si>
    <t>68.11.04</t>
  </si>
  <si>
    <t>Asistenta sociala in caz de boli si invaliditati (rd.153)</t>
  </si>
  <si>
    <t>68.11.05</t>
  </si>
  <si>
    <t>Asistenta sociala  in  caz de invaliditate</t>
  </si>
  <si>
    <t>68.11.05.02</t>
  </si>
  <si>
    <t>Asistenta sociala pentru familie si copii</t>
  </si>
  <si>
    <t>68.11.06</t>
  </si>
  <si>
    <t>Ajutoare pentru locuinte</t>
  </si>
  <si>
    <t>68.11.10</t>
  </si>
  <si>
    <t>Prevenirea excluderii sociale (rd.157+158)</t>
  </si>
  <si>
    <t>68.11.15</t>
  </si>
  <si>
    <t>Ajutor social</t>
  </si>
  <si>
    <t>68.11.15.01</t>
  </si>
  <si>
    <t>Cantine de ajutor social</t>
  </si>
  <si>
    <t>68.11.15.02</t>
  </si>
  <si>
    <t>Alte cheltuieli in domeniul asigurarilor si asistentei  sociale</t>
  </si>
  <si>
    <t>68.11.50</t>
  </si>
  <si>
    <t>Locuinte, servicii si dezvoltare publica (rd.173+175+178+179+1807)</t>
  </si>
  <si>
    <t>70.11</t>
  </si>
  <si>
    <t>CHELTUIELI CURENTE (rd.163+164)</t>
  </si>
  <si>
    <t>CHELTUIELI DE CAPITAL (rd.166)</t>
  </si>
  <si>
    <t>TITLUL X  ACTIVE NEFINANCIARE (rd.167)</t>
  </si>
  <si>
    <t>Active fixe (rd.168+..+171)</t>
  </si>
  <si>
    <t>Locuinte (rd.174)</t>
  </si>
  <si>
    <t>70.11.03</t>
  </si>
  <si>
    <t>Dezvoltarea sistemului de locuinte</t>
  </si>
  <si>
    <t>70.11.03.01</t>
  </si>
  <si>
    <t>Alimentare cu apa si amenajari hidrotehnice (rd.176+177)</t>
  </si>
  <si>
    <t>70.11.05</t>
  </si>
  <si>
    <t>Alimentare cu apa</t>
  </si>
  <si>
    <t>70.11.05.01</t>
  </si>
  <si>
    <t xml:space="preserve">Amenajari hidrotehnice </t>
  </si>
  <si>
    <t>70.11.05.02</t>
  </si>
  <si>
    <t>Iluminat public si electrificari rurale</t>
  </si>
  <si>
    <t>70.11.06</t>
  </si>
  <si>
    <t>Alimentare cu gaze naturale in localitati</t>
  </si>
  <si>
    <t>70.11.07</t>
  </si>
  <si>
    <t xml:space="preserve">Alte servicii în domeniile locuintelor, serviciilor si dezvoltarii comunale </t>
  </si>
  <si>
    <t>70.11.50</t>
  </si>
  <si>
    <t>Protectia mediului (rd.194+197)</t>
  </si>
  <si>
    <t>74.11</t>
  </si>
  <si>
    <r>
      <t>CHELTUIELI CURENTE</t>
    </r>
    <r>
      <rPr>
        <b/>
        <sz val="12"/>
        <rFont val="Times New Roman"/>
        <family val="1"/>
      </rPr>
      <t xml:space="preserve"> (rd.184+185)</t>
    </r>
  </si>
  <si>
    <t>CHELTUIELI DE CAPITAL (rd.187)</t>
  </si>
  <si>
    <t>TITLUL X  ACTIVE NEFINANCIARE (rd.188)</t>
  </si>
  <si>
    <t>Active fixe (rd.189+..+192)</t>
  </si>
  <si>
    <t>Salubritate si gestiunea deseurilor (rd.195+196)</t>
  </si>
  <si>
    <t>74.11.05</t>
  </si>
  <si>
    <t>Salubritate</t>
  </si>
  <si>
    <t>74.11.05.01</t>
  </si>
  <si>
    <t>Colectarea, tratarea si distrugerea deseurilor</t>
  </si>
  <si>
    <t>74.11.05.02</t>
  </si>
  <si>
    <t>Canalizarea si tratarea apelor reziduale</t>
  </si>
  <si>
    <t>74.11.06</t>
  </si>
  <si>
    <t>Actiuni generale economice, comerciale si de munca (rd.211)</t>
  </si>
  <si>
    <t>80.11</t>
  </si>
  <si>
    <t>CHELTUIELI CURENTE (rd.201+202)</t>
  </si>
  <si>
    <t>CHELTUIELI DE CAPITAL (rd.204)</t>
  </si>
  <si>
    <t>TITLUL X  ACTIVE NEFINANCIARE (rd.205)</t>
  </si>
  <si>
    <t>Active fixe (rd.206+..+209)</t>
  </si>
  <si>
    <t>Actiuni generale economice si comerciale (rd.212+213)</t>
  </si>
  <si>
    <t>80.11.01</t>
  </si>
  <si>
    <t>Prevenire si combatere inundatii si gheturi</t>
  </si>
  <si>
    <t>80.11.01.06</t>
  </si>
  <si>
    <t>Programe de dezvoltare regionala  si sociala</t>
  </si>
  <si>
    <t>80.11.01.10</t>
  </si>
  <si>
    <t>A.VENITURILE BUGETULUI LOCAL</t>
  </si>
  <si>
    <t>Anexa nr.1</t>
  </si>
  <si>
    <t>BUGET RECTIFICAT 2007</t>
  </si>
  <si>
    <t>PROGNOZA BUGET 2008</t>
  </si>
  <si>
    <t>%</t>
  </si>
  <si>
    <t>I</t>
  </si>
  <si>
    <t>VENITURI PROPRII</t>
  </si>
  <si>
    <t>II</t>
  </si>
  <si>
    <t>SUME DEFALCATE DIN UNELE VENITURI ALE BUGETULUI DE STAT</t>
  </si>
  <si>
    <t>III</t>
  </si>
  <si>
    <t>SUBVENTII PRIMITE DE LA BUGETUL DE STAT SI DE LA ALTE BUGETE</t>
  </si>
  <si>
    <t>IV</t>
  </si>
  <si>
    <t>DONATII SI SPONSORIZARI</t>
  </si>
  <si>
    <t>TOTAL VENITURI</t>
  </si>
  <si>
    <t>Clasificatia aprobata incepand cu anul 2006, Ordinul MFP nr.1025/2005</t>
  </si>
  <si>
    <t>Capitol               Subcapitol             Paragraf</t>
  </si>
  <si>
    <t xml:space="preserve">VENITURI </t>
  </si>
  <si>
    <t>VENITURI CURENTE</t>
  </si>
  <si>
    <t>A</t>
  </si>
  <si>
    <t xml:space="preserve"> VENITURI FISCALE </t>
  </si>
  <si>
    <t>A1</t>
  </si>
  <si>
    <t xml:space="preserve"> IMPOZIT PE VENIT, PROFIT SI CASTIGURI DIN CAPITAL</t>
  </si>
  <si>
    <t>A11 .</t>
  </si>
  <si>
    <t xml:space="preserve"> IMPOZIT PE VENIT, PROFIT SI CASTIGURI DIN CAPITAL DE LA PERSOANE JURIDICE</t>
  </si>
  <si>
    <t xml:space="preserve"> 01.02.</t>
  </si>
  <si>
    <t>Impozitul pe profit</t>
  </si>
  <si>
    <t xml:space="preserve"> 01.02.01</t>
  </si>
  <si>
    <t xml:space="preserve"> Impozit pe profit de la agentii economici *)</t>
  </si>
  <si>
    <t>03.02.18</t>
  </si>
  <si>
    <t>Impozit pe veniturile proprietatilor imobiliare</t>
  </si>
  <si>
    <t>A12</t>
  </si>
  <si>
    <t xml:space="preserve"> IMPOZIT PE VENIT, PROFIT, SI CASTIGURI DIN CAPITAL DE LA PERSOANE FIZICE</t>
  </si>
  <si>
    <t xml:space="preserve"> Cote si sume defalcate din impozitul pe venit</t>
  </si>
  <si>
    <t xml:space="preserve"> 04.02.01</t>
  </si>
  <si>
    <t xml:space="preserve"> Cote defalcate din impozitul pe venit</t>
  </si>
  <si>
    <t xml:space="preserve"> 04.02.04</t>
  </si>
  <si>
    <t xml:space="preserve"> Sume alocate de consiliul judetean pentru echilibrarea bugetelor locale</t>
  </si>
  <si>
    <t>A13</t>
  </si>
  <si>
    <t xml:space="preserve"> ALTE IMPOZITE PE VENIT, PROFIT SI CASTIGURI DIN CAPITAL</t>
  </si>
  <si>
    <t xml:space="preserve">  Alte impozite pe venit, profit si câstiguri din capital</t>
  </si>
  <si>
    <t xml:space="preserve"> 05.02.50</t>
  </si>
  <si>
    <t xml:space="preserve"> Alte impozite pe venit, profit si castiguri din capital</t>
  </si>
  <si>
    <t>A3</t>
  </si>
  <si>
    <t>IMPOZITE SI TAXE PE PROPRIETATE</t>
  </si>
  <si>
    <t xml:space="preserve"> 07.02.01</t>
  </si>
  <si>
    <t xml:space="preserve"> Impozit pe cladiri</t>
  </si>
  <si>
    <t xml:space="preserve"> 07.02.02</t>
  </si>
  <si>
    <t xml:space="preserve"> Impozit pe terenuri</t>
  </si>
  <si>
    <t xml:space="preserve"> 07.02.03</t>
  </si>
  <si>
    <t xml:space="preserve"> Taxe judiciare de timbru, taxe de timbru pentru activitatea notariala si alte taxe de timbru </t>
  </si>
  <si>
    <t xml:space="preserve"> 07.02.50</t>
  </si>
  <si>
    <t xml:space="preserve"> Alte impozite si taxe pe proprietate</t>
  </si>
  <si>
    <t>A4</t>
  </si>
  <si>
    <t xml:space="preserve"> IMPOZITE SI TAXE PE BUNURI SI SERVICII</t>
  </si>
  <si>
    <t xml:space="preserve"> Sume defalcate din TVA</t>
  </si>
  <si>
    <t>11.02.02</t>
  </si>
  <si>
    <t xml:space="preserve"> Sume defalcate din taxa pe valoarea adăugată pentru actiuni transferate sau noi cheltuieli publice, ch.pers.,invat.,burse,ch.pers.crese</t>
  </si>
  <si>
    <t xml:space="preserve"> 11.02.03</t>
  </si>
  <si>
    <t xml:space="preserve"> Sume defalcate din taxa pe valoarea adăugată pentru contribuţia la producerea energiei termice livrate populatiei</t>
  </si>
  <si>
    <t xml:space="preserve"> 11.02.04</t>
  </si>
  <si>
    <t xml:space="preserve"> Sume defalcate din taxa pe valoarea adăugată pentru sistemele centralizate de producere şi distribuţie a energiei termice</t>
  </si>
  <si>
    <t xml:space="preserve"> 11.02.05</t>
  </si>
  <si>
    <t xml:space="preserve"> Sume defalcate din taxa pe valoarea adăugată pentru drumuri</t>
  </si>
  <si>
    <t xml:space="preserve"> 11.02.06</t>
  </si>
  <si>
    <t xml:space="preserve"> Sume defalcate din taxa pe valoarea adăugată pentru echilibrarea bugetelor locale</t>
  </si>
  <si>
    <t xml:space="preserve"> 11.02.07</t>
  </si>
  <si>
    <t xml:space="preserve"> Sume defalcate din taxa pe valoarea adăugată pentru ajutor social şi ajutor pentru încălzirea locuinţei cu lemne, cărbuni şi combustibili petrolieri</t>
  </si>
  <si>
    <t xml:space="preserve"> Alte impozite si taxe generale pe bunuri si servicii</t>
  </si>
  <si>
    <t>12.02.07</t>
  </si>
  <si>
    <t xml:space="preserve"> Taxe hoteliere</t>
  </si>
  <si>
    <t xml:space="preserve"> TAXE PE SERVICII SPECIFICE</t>
  </si>
  <si>
    <t xml:space="preserve"> 15.02.01</t>
  </si>
  <si>
    <t xml:space="preserve"> Impozit pe spectacole</t>
  </si>
  <si>
    <t>15.02.50</t>
  </si>
  <si>
    <t xml:space="preserve"> Alte taxe pe servicii specifice</t>
  </si>
  <si>
    <t xml:space="preserve"> TAXE PE UTILIZAREA BUNURILOR, AUTORIZAREA UTILIZARII BUNURILOR SAU PE DESFASURAREA DE ACTIVITATI</t>
  </si>
  <si>
    <t xml:space="preserve"> 16.02.02</t>
  </si>
  <si>
    <t xml:space="preserve"> Taxa asupra mijloacelor de transport</t>
  </si>
  <si>
    <t xml:space="preserve"> 16.02.03</t>
  </si>
  <si>
    <t xml:space="preserve"> Taxe si tarife pentru eliberarea de licente si autorizatii de functionare</t>
  </si>
  <si>
    <t xml:space="preserve"> 16.02.50</t>
  </si>
  <si>
    <t xml:space="preserve"> Alte taxe pe utilizarea bunurilor, autorizarea utilizarii bunurilor sau pe desfasurare de activitati</t>
  </si>
  <si>
    <t>A6</t>
  </si>
  <si>
    <t xml:space="preserve">  ALTE IMPOZITE SI TAXE FISCALE</t>
  </si>
  <si>
    <t xml:space="preserve"> 18.02.50</t>
  </si>
  <si>
    <t xml:space="preserve">  Alte impozite si taxe</t>
  </si>
  <si>
    <t>C</t>
  </si>
  <si>
    <t xml:space="preserve"> VENITURI NEFISCALE</t>
  </si>
  <si>
    <t>C1</t>
  </si>
  <si>
    <t xml:space="preserve"> 30.02.</t>
  </si>
  <si>
    <t xml:space="preserve"> VENITURI DIN PROPRIETATE</t>
  </si>
  <si>
    <t xml:space="preserve"> 30.02.01</t>
  </si>
  <si>
    <t xml:space="preserve"> Varsaminte din profitul net al regiilor autonome, societatilor si companiilor nationale</t>
  </si>
  <si>
    <t xml:space="preserve"> 30.02.03</t>
  </si>
  <si>
    <t xml:space="preserve">  Restituiri de fonduri din finantarea bugetara a anilor precedenti</t>
  </si>
  <si>
    <t xml:space="preserve"> 30.02.05</t>
  </si>
  <si>
    <t xml:space="preserve"> Venituri din concesiuni si inchirieri</t>
  </si>
  <si>
    <t xml:space="preserve"> 30.02.08</t>
  </si>
  <si>
    <t xml:space="preserve"> Venituri din dividende</t>
  </si>
  <si>
    <t xml:space="preserve"> 30.02.50</t>
  </si>
  <si>
    <t xml:space="preserve"> Alte venituri din proprietate</t>
  </si>
  <si>
    <t xml:space="preserve"> Venituri din dobanzi</t>
  </si>
  <si>
    <t xml:space="preserve"> 31.02.03</t>
  </si>
  <si>
    <t xml:space="preserve"> Alte venituri din dobanzi</t>
  </si>
  <si>
    <t>C2</t>
  </si>
  <si>
    <t xml:space="preserve"> VANZARI DE BUNURI SI SERVICII</t>
  </si>
  <si>
    <t xml:space="preserve"> VENITURI DIN PRESTARI DE SERVICII SI ALTE ACTIVITATI</t>
  </si>
  <si>
    <t xml:space="preserve"> 33.02.08</t>
  </si>
  <si>
    <t xml:space="preserve"> Venituri din prestari de servicii</t>
  </si>
  <si>
    <t xml:space="preserve"> 33.02.10</t>
  </si>
  <si>
    <t xml:space="preserve"> Contributia parintilor sau sustinatorilor legali pentru intretinerea copiilor in crese</t>
  </si>
  <si>
    <t xml:space="preserve"> 33.02.12</t>
  </si>
  <si>
    <t xml:space="preserve"> Contributia persoanelor beneficiare ale cantinelor de ajutor social</t>
  </si>
  <si>
    <t xml:space="preserve"> 33.02.24</t>
  </si>
  <si>
    <t xml:space="preserve"> Taxe din activitati cadastrale si agricultura</t>
  </si>
  <si>
    <t xml:space="preserve"> 33.02.27</t>
  </si>
  <si>
    <t xml:space="preserve"> Contribuţia lunară a părinţilor pentru întreţinerea copiilor în unităţile de protecţie socială</t>
  </si>
  <si>
    <t xml:space="preserve"> 33.02.28</t>
  </si>
  <si>
    <t xml:space="preserve"> Venituri din recuperarea cheltuielilor de judecata, imputatii si despagubiri</t>
  </si>
  <si>
    <t xml:space="preserve"> 33.02.50</t>
  </si>
  <si>
    <t xml:space="preserve"> Alte venituri din prestari de servicii si alte activitati</t>
  </si>
  <si>
    <t xml:space="preserve"> VENITURI DIN TAXE ADMINISTRATIVE, ELIBERARI PERMISE</t>
  </si>
  <si>
    <t xml:space="preserve"> 34.02.02</t>
  </si>
  <si>
    <t xml:space="preserve"> Taxe extrajudiciare de timbru</t>
  </si>
  <si>
    <t xml:space="preserve"> 34.02.50</t>
  </si>
  <si>
    <t xml:space="preserve"> Alte venituri din taxe administrative, eliberari permise</t>
  </si>
  <si>
    <t xml:space="preserve"> AMENZI, PENALITATI SI CONFISCARI</t>
  </si>
  <si>
    <t xml:space="preserve"> 35.02.01</t>
  </si>
  <si>
    <t xml:space="preserve"> Venituri din amenzi si alte sanctiuni aplicate potrivit dispozitiilor legale</t>
  </si>
  <si>
    <t xml:space="preserve"> 35.02.02</t>
  </si>
  <si>
    <t xml:space="preserve">  Penalitati pentru nedepunerea sau depunerea cu intirziere declaratiei de impozite si taxe</t>
  </si>
  <si>
    <t xml:space="preserve"> 35.02.03</t>
  </si>
  <si>
    <t xml:space="preserve"> Incasari din valorificarea bunurilor confiscate, abandonate si alte sume constatate odata cu confiscarea potrivit legii</t>
  </si>
  <si>
    <t xml:space="preserve"> 35.02.50</t>
  </si>
  <si>
    <t xml:space="preserve"> Alte amenzi, penalitati si confiscari</t>
  </si>
  <si>
    <t xml:space="preserve"> DIVERSE VENITURI</t>
  </si>
  <si>
    <t xml:space="preserve"> 36.02.05</t>
  </si>
  <si>
    <t xml:space="preserve"> Varsaminte din veniturile si/sau disponibilitatile institutiilor publice</t>
  </si>
  <si>
    <t xml:space="preserve"> 36.02.50</t>
  </si>
  <si>
    <t xml:space="preserve"> Alte venituri</t>
  </si>
  <si>
    <t xml:space="preserve"> TRANSFERURI VOLUNTARE, ALTELE DECAT SUBVENTIILE</t>
  </si>
  <si>
    <t xml:space="preserve"> 37.02.01</t>
  </si>
  <si>
    <t xml:space="preserve"> Donatii si sponsorizari</t>
  </si>
  <si>
    <t xml:space="preserve"> 37.02.50</t>
  </si>
  <si>
    <t xml:space="preserve"> Alte transferuri voluntare</t>
  </si>
  <si>
    <t xml:space="preserve"> VENITURI DIN CAPITAL</t>
  </si>
  <si>
    <t xml:space="preserve"> VENITURI DIN VALORIFICAREA UNOR BUNURI</t>
  </si>
  <si>
    <t xml:space="preserve"> 39.02.01</t>
  </si>
  <si>
    <t xml:space="preserve"> Venituri din valorificarea unor bunuri ale institutiilor publice</t>
  </si>
  <si>
    <t xml:space="preserve"> 39.02.03</t>
  </si>
  <si>
    <t xml:space="preserve"> Venituri din vanzarea locuintelor construite din fondurile statului</t>
  </si>
  <si>
    <t xml:space="preserve"> 39.02.04</t>
  </si>
  <si>
    <t xml:space="preserve"> Venituri din privatizare</t>
  </si>
  <si>
    <t xml:space="preserve"> 39.02.07</t>
  </si>
  <si>
    <t xml:space="preserve">  Venituri din vanzarea unor bunuri apartinand domeniului privat</t>
  </si>
  <si>
    <t xml:space="preserve"> IMPRUMUTURI OPERATIUNI FINANCIARE</t>
  </si>
  <si>
    <t xml:space="preserve">  INCASARI DIN RAMBURSAREA IMPRUMUTURILOR ACORDATE</t>
  </si>
  <si>
    <t xml:space="preserve"> 40.02.06</t>
  </si>
  <si>
    <t xml:space="preserve"> Incasari din rambursarea imprumuturilor temporare pentru infiintarea unor institutii si servicii publice de interes local sau a unor activitati finantate integral din venituri proprii</t>
  </si>
  <si>
    <t xml:space="preserve"> 40.02.07</t>
  </si>
  <si>
    <t xml:space="preserve"> Incasari din rambursarea microcreditelor de la persoane fizice si juridice</t>
  </si>
  <si>
    <t xml:space="preserve"> 40.02.10</t>
  </si>
  <si>
    <t xml:space="preserve"> Imprumuturi temporare din trezoreria statului *)</t>
  </si>
  <si>
    <t xml:space="preserve"> 40.02.11</t>
  </si>
  <si>
    <t xml:space="preserve"> Sume din fondul de rulment pentru acoperirea golurilor temporare de casa *)</t>
  </si>
  <si>
    <t xml:space="preserve"> 40.02.50</t>
  </si>
  <si>
    <t xml:space="preserve"> Incasari din rambursarea altor împrumuturi acordate</t>
  </si>
  <si>
    <t xml:space="preserve"> SUBVENTII</t>
  </si>
  <si>
    <t xml:space="preserve"> SUBVENTII DE LA BUGETUL DE STAT</t>
  </si>
  <si>
    <t>A.</t>
  </si>
  <si>
    <t xml:space="preserve">  DE CAPITAL</t>
  </si>
  <si>
    <t xml:space="preserve"> 42.02.01</t>
  </si>
  <si>
    <t xml:space="preserve">  Subvenţii primite de bugetele locale pentru retehnologizarea centralelor termice şi electrice de termoficare</t>
  </si>
  <si>
    <t xml:space="preserve"> 42.02.03</t>
  </si>
  <si>
    <t xml:space="preserve"> Subventii primite de bugetele locale pentru investitii finantate partial din imprumuturi externe</t>
  </si>
  <si>
    <t xml:space="preserve"> 42.02.04</t>
  </si>
  <si>
    <t xml:space="preserve"> Subventii primite de bugetele locale pentru aeroporturi de interes local</t>
  </si>
  <si>
    <t xml:space="preserve"> 42.02.05</t>
  </si>
  <si>
    <t xml:space="preserve">  Subventii primite de bugetele locale pentru planuri si regulamente de urbanism-zona metropolitana</t>
  </si>
  <si>
    <t xml:space="preserve"> 42.02.06</t>
  </si>
  <si>
    <t xml:space="preserve"> Subventii primite de bugetele locale pentru străzile care se vor amenaja în perimetrele destinate construcţiilor de cvartale de locuinţe noi</t>
  </si>
  <si>
    <t xml:space="preserve"> 42.02.07</t>
  </si>
  <si>
    <t xml:space="preserve">  Subvenţii primite de bugetele locale pentru finanţarea studiilor de fezabilitate aferente proiectelor SAPARD</t>
  </si>
  <si>
    <t xml:space="preserve"> 42.02.09</t>
  </si>
  <si>
    <t xml:space="preserve"> Subvenţii primite pentru finanţarea programului de pietruire a drumurilor comunale şi alimentare cu apă a satelor</t>
  </si>
  <si>
    <t xml:space="preserve"> 42.02.10</t>
  </si>
  <si>
    <t xml:space="preserve"> Subvenţii primite pentru finanţarea acţiunilor privind reducerea riscului seismic al construcţiilor existente cu destinaţie de locuinţă</t>
  </si>
  <si>
    <t>42.02.12</t>
  </si>
  <si>
    <t>Subventii din bugetul de stat pentru reabilitarea termica a locuintelor</t>
  </si>
  <si>
    <t>42.02.14</t>
  </si>
  <si>
    <t>Finantarea unor cheltuieli de capital ale unitatilor de invatamant preuniversitar</t>
  </si>
  <si>
    <t>42.02.19</t>
  </si>
  <si>
    <t>Subventii primite de bugetele locale pt.finantarea programului multianual de asistenta tehnica pt.pregatirea proiectelor de investitii publice finantate prin programul operational regional 2007-2013</t>
  </si>
  <si>
    <t>B.</t>
  </si>
  <si>
    <t xml:space="preserve">  CURENTE  </t>
  </si>
  <si>
    <t>42.02.</t>
  </si>
  <si>
    <t>Subventii pentru acordare sprijin fin.</t>
  </si>
  <si>
    <t xml:space="preserve"> 42.02.21</t>
  </si>
  <si>
    <t xml:space="preserve"> Subventii pentru finantarea drepturilor acordate persoanelor cu handicap</t>
  </si>
  <si>
    <t xml:space="preserve"> 42.02.28</t>
  </si>
  <si>
    <t xml:space="preserve"> Subventii primite din Fondul de Interventie</t>
  </si>
  <si>
    <t xml:space="preserve"> 42.02.29</t>
  </si>
  <si>
    <t xml:space="preserve">  Subvenţii primite pentru lucrările de cadastru imobiliar</t>
  </si>
  <si>
    <t>42.02.32</t>
  </si>
  <si>
    <t>Subventii buget local compensare pret combustibil</t>
  </si>
  <si>
    <t>42.02.33</t>
  </si>
  <si>
    <t>Subventii pt.acordarea sprijin financiar la constituirea familiei</t>
  </si>
  <si>
    <t>42.02.34</t>
  </si>
  <si>
    <t>Subventii pentru acordarea ajutorului pentru incalzire</t>
  </si>
  <si>
    <t>42.02.36</t>
  </si>
  <si>
    <t>Subventii pentru acordarea ajutorului pentru trusou nou nascuti</t>
  </si>
  <si>
    <t xml:space="preserve"> SUBVENTII DE LA ALTE ADMINISTRATII</t>
  </si>
  <si>
    <t xml:space="preserve"> 43.02.01</t>
  </si>
  <si>
    <t xml:space="preserve"> Subventii primite de la bugetele consiliilor judetene pentru pentru protectia copilului</t>
  </si>
  <si>
    <t xml:space="preserve"> 43.02.04</t>
  </si>
  <si>
    <t xml:space="preserve"> Subvenţii de la bugetul asigurărilor pentru şomaj catre bugetele locale, pentru finanţarea programelor pentru ocuparea temporară a fortei de munca</t>
  </si>
  <si>
    <t xml:space="preserve"> 43.02.07</t>
  </si>
  <si>
    <r>
      <t xml:space="preserve"> Subventii primite de la alte bugete locale pentru instituiile de asistenta sociala pentru pers. </t>
    </r>
    <r>
      <rPr>
        <sz val="7"/>
        <rFont val="Arial CE"/>
        <family val="2"/>
      </rPr>
      <t>cu handicap</t>
    </r>
  </si>
  <si>
    <t xml:space="preserve"> 43.02.08</t>
  </si>
  <si>
    <t xml:space="preserve"> Subvenţii primite de la bugetele consiliilor locale şi judeţene pentru ajutoare în situaţii de extremă dificultate</t>
  </si>
  <si>
    <t>B.CHELTUIELILE BUGETULUI LOCAL</t>
  </si>
  <si>
    <t>Anexa nr.2</t>
  </si>
  <si>
    <t>DENUMIRE INDICATOR</t>
  </si>
  <si>
    <t>T O T A L    C H E L T U I E L I</t>
  </si>
  <si>
    <t>CHELTUIELI DE PERSONAL</t>
  </si>
  <si>
    <t>BUNURI SI SERVICII mai putin reparatii</t>
  </si>
  <si>
    <t>CHETUIELI DE REPARATII</t>
  </si>
  <si>
    <t>DOBANZI</t>
  </si>
  <si>
    <t>SUBVENTII</t>
  </si>
  <si>
    <t>TRANSFERURI INTRE UNITATI ALE ADMINISTRATIEI PUBLICE</t>
  </si>
  <si>
    <t>ALTE TRANSFERURI</t>
  </si>
  <si>
    <t xml:space="preserve">ASISTENTA SOCIALA </t>
  </si>
  <si>
    <t>ALTE CHELTUIELI (ASOCIATII SI FUNDATII, BURSE)</t>
  </si>
  <si>
    <t>CHELTUIELI DE CAPITAL</t>
  </si>
  <si>
    <t xml:space="preserve">RAMBURSARI DE CREDITE </t>
  </si>
  <si>
    <t>FOND DE REZERVA BUGETARA</t>
  </si>
  <si>
    <t>51.02. Autorităţi executive şi legislative</t>
  </si>
  <si>
    <t xml:space="preserve">     -cheltuieli de reparatii</t>
  </si>
  <si>
    <t>54.02.ALTE SERVICII PUBLICE GENERALE</t>
  </si>
  <si>
    <t>54.02.05.Fond de rezerva bugetara</t>
  </si>
  <si>
    <t>54.02.07.Fond pentru garantarea împrumuturilor externe, contractate/garantate de administraţile publice locale</t>
  </si>
  <si>
    <t>RAMBURSARI DE CREDITE EXTERNE</t>
  </si>
  <si>
    <t>54.02.10 – Servicii Publice Comunitare de Evidenta a Persoanelor</t>
  </si>
  <si>
    <t xml:space="preserve">    -cheltuieli de reparatii</t>
  </si>
  <si>
    <t>55.02.Dobanzi</t>
  </si>
  <si>
    <t>DOBANZI AFERENTE DATORIEI PUBLICE INTERNE</t>
  </si>
  <si>
    <t>56.02 Transferuri cu caracter general intre diferite nivele ale administratiei</t>
  </si>
  <si>
    <t>TRANSFERURI CURENTE</t>
  </si>
  <si>
    <t xml:space="preserve">61.02.ORDINE PUBLICA SI SIGURANTA NATIONALA </t>
  </si>
  <si>
    <t>61.02.03.04 – Politie Comunitara</t>
  </si>
  <si>
    <t xml:space="preserve">      -cheltuieli de reparatii</t>
  </si>
  <si>
    <t>61.02.05  Protectie civila</t>
  </si>
  <si>
    <r>
      <t xml:space="preserve">      -</t>
    </r>
    <r>
      <rPr>
        <i/>
        <sz val="9"/>
        <rFont val="Arial"/>
        <family val="0"/>
      </rPr>
      <t>cheltuieli de reparatii</t>
    </r>
  </si>
  <si>
    <t>65.02. INVATAMINT</t>
  </si>
  <si>
    <r>
      <t xml:space="preserve">       -</t>
    </r>
    <r>
      <rPr>
        <i/>
        <sz val="9"/>
        <rFont val="Arial"/>
        <family val="0"/>
      </rPr>
      <t>cheltuieli de reparatii</t>
    </r>
  </si>
  <si>
    <t>ALTE CHELTUIELI (BURSE)</t>
  </si>
  <si>
    <t>66.02. SANATATE</t>
  </si>
  <si>
    <r>
      <t xml:space="preserve">        -</t>
    </r>
    <r>
      <rPr>
        <i/>
        <sz val="9"/>
        <rFont val="Arial"/>
        <family val="0"/>
      </rPr>
      <t>cheltuieli de reparatii</t>
    </r>
  </si>
  <si>
    <t>66.02.06.Spitale generale</t>
  </si>
  <si>
    <t xml:space="preserve">66.02.50.Alte cheltuieli in domeniu sanatatii </t>
  </si>
  <si>
    <t>ASISTENTA SOCIALA</t>
  </si>
  <si>
    <t>66.02.50.02.Alte institutii si actiuni sanitare - centre sange</t>
  </si>
  <si>
    <t>67.02. CULTURA, RECREERE SI RELIGIE</t>
  </si>
  <si>
    <r>
      <t xml:space="preserve">         -</t>
    </r>
    <r>
      <rPr>
        <i/>
        <sz val="9"/>
        <rFont val="Arial"/>
        <family val="0"/>
      </rPr>
      <t>cheltuieli de reparatii</t>
    </r>
  </si>
  <si>
    <t>ALTE CHELTUIELI (ASOCIATII SI FUNDATII)</t>
  </si>
  <si>
    <t>67.02.03.30.Alte servicii culturale</t>
  </si>
  <si>
    <t xml:space="preserve">BUNURI SI SERVICII </t>
  </si>
  <si>
    <t>67.02.05.Servicii recreative si sportive</t>
  </si>
  <si>
    <t>67.02.05.01.Sport</t>
  </si>
  <si>
    <t>BUNURI SI SERVICII</t>
  </si>
  <si>
    <t>67.02.05.02.Tineret</t>
  </si>
  <si>
    <t>67.02.05.03. Intretinere gradini publice, parcuri, zone verzi, baze sportive si de agrement</t>
  </si>
  <si>
    <t xml:space="preserve">         -cheltuieli de reparatii</t>
  </si>
  <si>
    <t>67.02.05.03.01.Sere</t>
  </si>
  <si>
    <t xml:space="preserve">          -cheltuieli de reparatii</t>
  </si>
  <si>
    <t>67.02.05.03.02.CASM</t>
  </si>
  <si>
    <t xml:space="preserve">           -cheltuieli de reparatii</t>
  </si>
  <si>
    <t>67.02.06.Servicii religioase</t>
  </si>
  <si>
    <t>67.02.50.Alte servicii in domeniul culturii, recreeri si religiei</t>
  </si>
  <si>
    <t>CHETUIELI DE CAPITAL</t>
  </si>
  <si>
    <t>68.02.ASIGURARI SI ASISTENTA SOCIALA</t>
  </si>
  <si>
    <r>
      <t xml:space="preserve">            -</t>
    </r>
    <r>
      <rPr>
        <i/>
        <sz val="9"/>
        <rFont val="Arial"/>
        <family val="0"/>
      </rPr>
      <t>cheltuieli de reparatii</t>
    </r>
  </si>
  <si>
    <t>68.02.04.Asistenta acordata persoanelor in varsta</t>
  </si>
  <si>
    <r>
      <t xml:space="preserve">              -</t>
    </r>
    <r>
      <rPr>
        <i/>
        <sz val="9"/>
        <rFont val="Arial"/>
        <family val="0"/>
      </rPr>
      <t>cheltuieli de reparatii</t>
    </r>
  </si>
  <si>
    <t>68.02.05.Asistenta sociala in caz de boli si invaliditati</t>
  </si>
  <si>
    <t>68.02.06 Asistenta sociala pentru copii (Centrul de zi Rozmarin)</t>
  </si>
  <si>
    <t>68.02.10.Ajutoare pentru locuinte</t>
  </si>
  <si>
    <t>68.02.11.Crese</t>
  </si>
  <si>
    <t>CHELTUIELI DE CAPITAL-proiecte+relevee crese</t>
  </si>
  <si>
    <t>68.02.15.Prevenirea excluderii sociale</t>
  </si>
  <si>
    <t>REPARATII CURENTE</t>
  </si>
  <si>
    <t>68.02.15.01.Ajutor social</t>
  </si>
  <si>
    <t>68.02.15.02.Cantine de ajutor social</t>
  </si>
  <si>
    <t>68.02.50.Alte cheltuieli in domeniul asigurarilor si asistentei sociale</t>
  </si>
  <si>
    <t xml:space="preserve">ALTE TRANSFERURI </t>
  </si>
  <si>
    <t>70.02.LOCUINTE, SERVICII SI DEZVOLTARE PUBLICA</t>
  </si>
  <si>
    <r>
      <t xml:space="preserve">          -</t>
    </r>
    <r>
      <rPr>
        <i/>
        <sz val="9"/>
        <rFont val="Arial"/>
        <family val="0"/>
      </rPr>
      <t>cheltuieli de reparatii</t>
    </r>
  </si>
  <si>
    <t>RAMBURSARI DE CREDITE</t>
  </si>
  <si>
    <t xml:space="preserve"> 70.02.03.Locuinte</t>
  </si>
  <si>
    <t xml:space="preserve"> 70.02.03.01.Dezvoltarea sistemului de locuinte</t>
  </si>
  <si>
    <t>70.02.05. Alimentare cu apa si amenajari hidrotehnice</t>
  </si>
  <si>
    <t xml:space="preserve"> 70.02.06.Iluminat public si electrificari rurale</t>
  </si>
  <si>
    <t>70.02.50. Alte servicii în domeniile locuintelor, serviciilor si dezvoltarii comunale</t>
  </si>
  <si>
    <t xml:space="preserve">            -cheltuieli de reparatii</t>
  </si>
  <si>
    <t>RAMBURSARI DE CREDITE INTERNE</t>
  </si>
  <si>
    <t>70.02.50.01.Adm.Gradinii Zoologice si a Platoului Cornesti</t>
  </si>
  <si>
    <t>70.02.50.02.Serviciul Utilitati Municipale</t>
  </si>
  <si>
    <t xml:space="preserve">             -cheltuieli de reparatii</t>
  </si>
  <si>
    <t>70.02.50.03.Administratia domeniului public</t>
  </si>
  <si>
    <t xml:space="preserve">               -cheltuieli de reparatii</t>
  </si>
  <si>
    <t>70.02.50.04.Rambursarea imprumuturilor interne pentru investitii</t>
  </si>
  <si>
    <t>74.02.PROTECTIA MEDIULUI</t>
  </si>
  <si>
    <t xml:space="preserve"> 74.02.05.Salubritate si gestiunea deseurilor</t>
  </si>
  <si>
    <t xml:space="preserve"> 74.02.05.01.Salubritate</t>
  </si>
  <si>
    <t xml:space="preserve"> 74.02.05.02.Colectarea, tratarea si distrugerea deseurilor</t>
  </si>
  <si>
    <t xml:space="preserve"> 74.02.06.Canalizarea si tratarea apelor reziduale</t>
  </si>
  <si>
    <t>80.02.ACTIUNI GENERALE ECONOMICE, COMERCIALE SI DE MUNCA</t>
  </si>
  <si>
    <t>ALTE TRANSFERURI (programe de dezvoltare)</t>
  </si>
  <si>
    <t>80.02.01.Actiuni generale economice si comerciale</t>
  </si>
  <si>
    <t>80.02.01.10.Programe de dezvoltare regionala si sociala</t>
  </si>
  <si>
    <t>81.02. COMBUSTIBILI SI ENERGIE</t>
  </si>
  <si>
    <t xml:space="preserve">81.02.06.Energie termica </t>
  </si>
  <si>
    <t>CONTRIBUTIE DIFERENTE DE PRET ENERGIE TERMICA</t>
  </si>
  <si>
    <t>84.02.TRANSPORTURI</t>
  </si>
  <si>
    <t>BUNURI SI SERVICII din care:</t>
  </si>
  <si>
    <t>84.02.03. Transport rutier</t>
  </si>
  <si>
    <t>84.02.03.01.Drumuri si poduri</t>
  </si>
  <si>
    <t>84.02.03.02.Transport in comun</t>
  </si>
  <si>
    <t xml:space="preserve">SUBVENTII </t>
  </si>
  <si>
    <t>84.02.03.03.Strazi</t>
  </si>
  <si>
    <t>84.02.50.Alte cheltuieli in domeniul transporturilor</t>
  </si>
  <si>
    <t>BUNURI SI SERVICII -Aeroport</t>
  </si>
  <si>
    <t>Anexa nr.3</t>
  </si>
  <si>
    <t>I. SECŢIUNEA DE FUNCŢIONARE</t>
  </si>
  <si>
    <t>BUGET           RECTIFICAT  2007</t>
  </si>
  <si>
    <t>Dif (+,-)</t>
  </si>
  <si>
    <r>
      <t xml:space="preserve">1.  </t>
    </r>
    <r>
      <rPr>
        <b/>
        <sz val="9"/>
        <rFont val="Arial"/>
        <family val="2"/>
      </rPr>
      <t>51.02. Autorităţi executive şi legislative</t>
    </r>
  </si>
  <si>
    <t>TOTAL SERVICIUL ADMINISTRATIV</t>
  </si>
  <si>
    <t>Furnituri de birou</t>
  </si>
  <si>
    <t>Materiale pentru curăţenie</t>
  </si>
  <si>
    <t>Încălzit, iluminat şi forţă motrice</t>
  </si>
  <si>
    <r>
      <t xml:space="preserve">- </t>
    </r>
    <r>
      <rPr>
        <i/>
        <sz val="8"/>
        <rFont val="Arial"/>
        <family val="2"/>
      </rPr>
      <t>gaz</t>
    </r>
  </si>
  <si>
    <t>- energie electrică</t>
  </si>
  <si>
    <t>- energie termică</t>
  </si>
  <si>
    <t>Apă, canal, salubritate</t>
  </si>
  <si>
    <t>Carburanţi şi lubrefianţi</t>
  </si>
  <si>
    <r>
      <t xml:space="preserve">- </t>
    </r>
    <r>
      <rPr>
        <i/>
        <sz val="8"/>
        <rFont val="Arial"/>
        <family val="2"/>
      </rPr>
      <t>combustibili + lubrefianţi + revizie şi piese de schimb auto</t>
    </r>
  </si>
  <si>
    <t>- asigurare auto obligatorie + casco</t>
  </si>
  <si>
    <t xml:space="preserve">Poşta, telecomunicaţii, radio, televizor, internet </t>
  </si>
  <si>
    <t xml:space="preserve">Alte bunuri şi servicii pentru întreţinere </t>
  </si>
  <si>
    <t>- din care materiale consumabile</t>
  </si>
  <si>
    <t>- materiale consumabile şi piese de schimb la calculatoare</t>
  </si>
  <si>
    <t>- servicii întreţinere calculatoare</t>
  </si>
  <si>
    <t>- furnizare materiale consumabile la xerox Konica</t>
  </si>
  <si>
    <t>- prestări servicii Lex Expert, achiziţionarea legilor</t>
  </si>
  <si>
    <t>- servicii profesionale de curăţenie în incinta primăriei</t>
  </si>
  <si>
    <t>- servicii de întreţinere şi reparaţii echipamente xerox + hârtie A4 pentru xerox</t>
  </si>
  <si>
    <t>- servicii de asistenţă tehnică la instalaţii de telecomunicaţii</t>
  </si>
  <si>
    <t>- administrare servere</t>
  </si>
  <si>
    <t>- achizitionare steaguri si fanioane</t>
  </si>
  <si>
    <t>- abonamente călătorie</t>
  </si>
  <si>
    <t>Medicamente şi materiale sanitare</t>
  </si>
  <si>
    <t>- medicamente</t>
  </si>
  <si>
    <t>Alte obiecte de inventar</t>
  </si>
  <si>
    <t>Cărţi publicaţii şi materiale documentare</t>
  </si>
  <si>
    <t>Protecţia muncii</t>
  </si>
  <si>
    <t>- cheltuieli cu protecţia muncii şi servicii medicale</t>
  </si>
  <si>
    <t xml:space="preserve">- aprovizionare apă minerală </t>
  </si>
  <si>
    <t>- servicii de verificare periodică a stingătoarelor</t>
  </si>
  <si>
    <t>- materiale PSI + cheltuieli de dotare PSI  conform Ordinul nr.138/05.09.2001</t>
  </si>
  <si>
    <t>- reparaţie modernizare sală mare de şedinţă – sala 45</t>
  </si>
  <si>
    <t>reparatii, zugraveli, cu schimbare usi PVC camera 12 si 16</t>
  </si>
  <si>
    <t>- schimbare acces uşa subsol partea stângă.</t>
  </si>
  <si>
    <t>- schimbare uşi acces etaj 1 partea stângă. + partea dreaptă</t>
  </si>
  <si>
    <t>- reparaţii zugrăveli Comp.Adm. Patrm. Inv. – Pta Trand. 42</t>
  </si>
  <si>
    <t>- reparaţii zugrăveli Taxe şi Impozite –Tudor</t>
  </si>
  <si>
    <t>- reparaţii zugrăveli Taxe şi Impozite – Dîmb</t>
  </si>
  <si>
    <t>- reparaţii zugrăveli Taxe şi Impozite – Unirii</t>
  </si>
  <si>
    <t>Alte cheltuieli cu bunuri si servicii</t>
  </si>
  <si>
    <t>Program buget-prestari servicii</t>
  </si>
  <si>
    <t>CHELTUIELI EMITERE OBLIGATIUNI MUNICIPALE</t>
  </si>
  <si>
    <t>TICHETE DE MASA</t>
  </si>
  <si>
    <t xml:space="preserve"> SERVICIUL PROTOCOL-BIROUL DE PRESĂ</t>
  </si>
  <si>
    <t>Cap 51.Publicaţia Monitorul Primăriei – tehnoredactare, redactare, editare, distribuţie;</t>
  </si>
  <si>
    <t>Cap 51.Procurarea materialelor necesare (casete video, audio, CD-R,RW, DVD-R,RW, memory-stick, negative foto, procesarea acestora, suport tehnic şi logistic); concepţie şi producţie spoturi audio-video şi filme de prezentare, documentare şi scurt metraje de promovare a imaginii Primăriei şi a Consiliului Local Tîrgu-Mureş, precum şi a serviciilor publice subordonate;</t>
  </si>
  <si>
    <t>Cap. 51.Promovarea imaginii serviciilor publice subordonate prin intermediul manualelor de identitate şi crearea de site-uri proprii de Internet</t>
  </si>
  <si>
    <t>Cap 51.Publicarea hotărârilor adoptate de Consiliul local municipal Tîrgu-Mureş, a dispoziţiilor de primar şi a anunţurilor şi comunicatelor de presă;</t>
  </si>
  <si>
    <t>Cap 51.Promovarea unor emisiuni informative privind activitatea Primăriei şi a Consiliului local municipal Tîrgu-Mureş, privind campaniile de colectare a impozitelor şi taxelor etc.</t>
  </si>
  <si>
    <t>Cap 51.Achiziţionarea licenţelor necesare pentru softurile utilizate, precum şi pentru upgradarea calculatoarelor pentru creşterea performanţelor, actualizarea mijloacelor tehnice utilizate;</t>
  </si>
  <si>
    <t>Cap 51.Organizarea şi/sau participarea  la colocvii , seminarii, mese rotunde, dezbateri la nivel de instituţii ale administraţiei publice locale, precum şi schimburi de experienţă desfăşurate în ţară şi/sau în străinătate;</t>
  </si>
  <si>
    <t>Cap. 51.Servicii de audit, management instituţional şi campanie de comunicare în cadrul proiectului „Brandul oraşului Tîrgu-Mureş”</t>
  </si>
  <si>
    <t>Cap 51.Vizite ale delegaţiilor tîrgumureşene în oraşele înfrăţite cu municipiul Tîrgu-Mureş sau alte oraşe partenere;</t>
  </si>
  <si>
    <t>Cap 51.Vizite neprevăzute (în / din strănătate, în/din ţară);</t>
  </si>
  <si>
    <t>SERVICIUL RELATII CU CONSILIERII, SECRETARIAT, EVIDENTA ALEGATORI, ARHIVA</t>
  </si>
  <si>
    <t>Monitoare 19"</t>
  </si>
  <si>
    <t>Imprimante laser</t>
  </si>
  <si>
    <t>Imprimante laser color</t>
  </si>
  <si>
    <t>Reportofon</t>
  </si>
  <si>
    <t>Radiocasetofon</t>
  </si>
  <si>
    <t>TOTAL SERVICIUL INFORMATICA SI RELATII CU PUBLICUL</t>
  </si>
  <si>
    <t>Administrare servere</t>
  </si>
  <si>
    <t>Obiecte de inventar</t>
  </si>
  <si>
    <t>II.SECŢIUNEA DEZVOLTARE</t>
  </si>
  <si>
    <r>
      <t>1.</t>
    </r>
    <r>
      <rPr>
        <b/>
        <sz val="9"/>
        <rFont val="Arial"/>
        <family val="2"/>
      </rPr>
      <t>51.02. Autorităţi executive şi legislative</t>
    </r>
  </si>
  <si>
    <t>TOTAL- ARHITECT SEF</t>
  </si>
  <si>
    <t>Cadastru imobiliar</t>
  </si>
  <si>
    <t>Studiu zona metropolitana</t>
  </si>
  <si>
    <t>Reactualizare PUG</t>
  </si>
  <si>
    <t>PUD zona str.Ciucas-str.I.Munteanu-Bd.1848</t>
  </si>
  <si>
    <t>PUZ - zona centrala pentru Scoala nr.4 (demolare si declarare utilitate publica)</t>
  </si>
  <si>
    <t>PUZ - prelungire str.Insulei-str.Libertatii-Zona Mureseni</t>
  </si>
  <si>
    <t>Statie grafica si sistemul de operare</t>
  </si>
  <si>
    <t>Licenta AUTOCAD 2007</t>
  </si>
  <si>
    <t>modernizare instalaţie electrica + reparaţiile  şi zugrăvelile aferente</t>
  </si>
  <si>
    <t>- mansardare clădire</t>
  </si>
  <si>
    <t>- înlocuire instalaţie sonorizare sala 45</t>
  </si>
  <si>
    <t>- uşi garaje (curtea interioară) – 3 buc</t>
  </si>
  <si>
    <t>- instalaţie de climatizare – 15 buc</t>
  </si>
  <si>
    <t>- autoturisme     - 2 buc</t>
  </si>
  <si>
    <t>- extensie centrală telefonică</t>
  </si>
  <si>
    <t>copiator-2 buc.</t>
  </si>
  <si>
    <t xml:space="preserve"> Laptop - 26 buc</t>
  </si>
  <si>
    <t>- filtru apă potabilă – 5 buc</t>
  </si>
  <si>
    <t>Modernizarea retelei de calculatoare-studii</t>
  </si>
  <si>
    <t>Modernizarea retelei de calculatoare-executie</t>
  </si>
  <si>
    <t>Licenta antivirus</t>
  </si>
  <si>
    <t>Laptop 1 buc.</t>
  </si>
  <si>
    <t>Calculatoare 2 buc.</t>
  </si>
  <si>
    <t>PROTOCOL+PRESA</t>
  </si>
  <si>
    <t xml:space="preserve">Cameră video digitală        1 buc                                                  </t>
  </si>
  <si>
    <t>Tehnica de calcul</t>
  </si>
  <si>
    <t>Achiziţionarea licenţelor necesare pentru softurile utilizate, precum şi pentru upgradarea calculatoarelor pentru creşterea performanţelor, actualizarea mijloacelor tehnice utilizate;-1 set</t>
  </si>
  <si>
    <t>Echpament electronic de calcul (licenta birotica)-1 set</t>
  </si>
  <si>
    <t>Laptop- 1 set</t>
  </si>
  <si>
    <t xml:space="preserve">  54.02.ALTE SERVICII PUBLICE GENERALE</t>
  </si>
  <si>
    <t>Anexa nr.4</t>
  </si>
  <si>
    <t>I.SECTIUNEA FUNCTIONARE</t>
  </si>
  <si>
    <r>
      <t xml:space="preserve">2.     </t>
    </r>
    <r>
      <rPr>
        <b/>
        <sz val="9"/>
        <rFont val="Arial"/>
        <family val="0"/>
      </rPr>
      <t>54.02.ALTE SERVICII PUBLICE GENERALE</t>
    </r>
  </si>
  <si>
    <t>Materiale pentru curatenie</t>
  </si>
  <si>
    <t xml:space="preserve">Incalzire, iluminat, forta motrice </t>
  </si>
  <si>
    <t>Apa, canal, salubritate</t>
  </si>
  <si>
    <t>Carburanti si lubrefianti, piese de schimb, taxe auto</t>
  </si>
  <si>
    <t>Posta, telecomunicatii, radio, tv, internet</t>
  </si>
  <si>
    <t>Materiale si prestati servicii cu caracter functional</t>
  </si>
  <si>
    <t>Alte bunuri si servicii pt.intretinere si functionare</t>
  </si>
  <si>
    <t>Deplasari</t>
  </si>
  <si>
    <t>Carti si publicatii</t>
  </si>
  <si>
    <t>Pregatire profesionala</t>
  </si>
  <si>
    <r>
      <t>2.</t>
    </r>
    <r>
      <rPr>
        <b/>
        <sz val="9"/>
        <rFont val="Arial"/>
        <family val="0"/>
      </rPr>
      <t>54.02.ALTE SERVICII PUBLICE GENERALE</t>
    </r>
  </si>
  <si>
    <t>Instalatie TV circuit inchis-Sistem de orientare a clientului si de distribuire a bonurilor de ordine</t>
  </si>
  <si>
    <t>Camere luat vederi 7 buc x 3000</t>
  </si>
  <si>
    <t>Anexa nr.5</t>
  </si>
  <si>
    <r>
      <t xml:space="preserve">3.          </t>
    </r>
    <r>
      <rPr>
        <b/>
        <sz val="9"/>
        <rFont val="Arial"/>
        <family val="0"/>
      </rPr>
      <t>55.02.Dobanzi</t>
    </r>
  </si>
  <si>
    <t>DOBANZI AFERENTE DATORIEI PUBLICE INTERNE- Garantii pentru credite externe</t>
  </si>
  <si>
    <t xml:space="preserve"> 56.02 Transferuri cu caracter general intre diferite nivele ale administratiei</t>
  </si>
  <si>
    <r>
      <t xml:space="preserve">4.          </t>
    </r>
    <r>
      <rPr>
        <b/>
        <sz val="9"/>
        <rFont val="Arial"/>
        <family val="0"/>
      </rPr>
      <t>56.02 Transferuri cu caracter general intre diferite nivele ale administratiei</t>
    </r>
  </si>
  <si>
    <t xml:space="preserve"> 61.02.ORDINE PUBLICA SI SIGURANTA NATIONALA </t>
  </si>
  <si>
    <t>Anexa nr.6</t>
  </si>
  <si>
    <r>
      <t>5.</t>
    </r>
    <r>
      <rPr>
        <b/>
        <sz val="9"/>
        <rFont val="Arial"/>
        <family val="0"/>
      </rPr>
      <t xml:space="preserve">61.02.ORDINE PUBLICA SI SIGURANTA NATIONALA </t>
    </r>
  </si>
  <si>
    <t>Furnituri birou</t>
  </si>
  <si>
    <t>Materiale curăţenie</t>
  </si>
  <si>
    <t>Încălzire, iluminat</t>
  </si>
  <si>
    <t>Carburanţi-lubrifianţi</t>
  </si>
  <si>
    <t>Piese de schimb</t>
  </si>
  <si>
    <t>Poştă, telefon, radio</t>
  </si>
  <si>
    <t>Materiale şi prestări de servicii cu caracter funcţional (cartuşe imprimantă, piese de schimb, asigurări casco şi RCA)</t>
  </si>
  <si>
    <t>Alte bunuri şi servicii pentru întreţinere şi funcţ. (întreţinere, reparaţii aparate electronice)</t>
  </si>
  <si>
    <t>Uniforme şi echipament</t>
  </si>
  <si>
    <t>Alte obiecte de inventar (staţii mobile, cătuşe, aparate foto)</t>
  </si>
  <si>
    <t>Deplasări, delegaţii, transfer</t>
  </si>
  <si>
    <t>Cărţi şi materiale documentare</t>
  </si>
  <si>
    <t>Pregătire profesională</t>
  </si>
  <si>
    <t>Muniţie şi armament</t>
  </si>
  <si>
    <t>Reclamă şi publicitate</t>
  </si>
  <si>
    <t>Protocol şi reprezentare</t>
  </si>
  <si>
    <t>Chirii</t>
  </si>
  <si>
    <t>Alte cheltuieli cu bunuri şi servicii (bonuri de masă)</t>
  </si>
  <si>
    <t>imprimanta</t>
  </si>
  <si>
    <r>
      <t>6.</t>
    </r>
    <r>
      <rPr>
        <b/>
        <i/>
        <sz val="9"/>
        <rFont val="Arial"/>
        <family val="2"/>
      </rPr>
      <t>61.02.05  Protectie civila</t>
    </r>
  </si>
  <si>
    <t>Hrana pt.oameni</t>
  </si>
  <si>
    <t>Hrana pt.animale</t>
  </si>
  <si>
    <t>Medicamente</t>
  </si>
  <si>
    <t>Materiale sanitare</t>
  </si>
  <si>
    <t>Dezinfectanti</t>
  </si>
  <si>
    <t>Lenjerie si accesorii de pat</t>
  </si>
  <si>
    <t xml:space="preserve">Alte obiecte de inventar </t>
  </si>
  <si>
    <t>Reabilitare si infrastructura program inundatii pt. autoritati publice locale</t>
  </si>
  <si>
    <t>Meteorologie</t>
  </si>
  <si>
    <t>Prevenirea si combaterea inundatiilor si gheturilor</t>
  </si>
  <si>
    <t xml:space="preserve">Alte cheltuieli cu bunuri şi servicii </t>
  </si>
  <si>
    <t>Ajutoare pt.daune provocate de calamitati naturale</t>
  </si>
  <si>
    <t>Mobilier, aparatura, birotica</t>
  </si>
  <si>
    <t>Stocuri, rezerve de stat si de mobilizare</t>
  </si>
  <si>
    <t>calculatoare-5 buc</t>
  </si>
  <si>
    <t>program windows-5 buc</t>
  </si>
  <si>
    <t>program microsoft excel-5 buc</t>
  </si>
  <si>
    <t>autoturism-2 buc</t>
  </si>
  <si>
    <t>copiator A3</t>
  </si>
  <si>
    <t>Calculator-1 buc.</t>
  </si>
  <si>
    <t>Detector prezenta umana-1 buc</t>
  </si>
  <si>
    <t>Monitor portabil pentru gaze-1 buc</t>
  </si>
  <si>
    <t>Senzor pentru monitorul portabil pentru gaze-2 buc</t>
  </si>
  <si>
    <t>Anexa nr.7</t>
  </si>
  <si>
    <r>
      <t xml:space="preserve">7.        </t>
    </r>
    <r>
      <rPr>
        <b/>
        <sz val="9"/>
        <rFont val="Arial"/>
        <family val="0"/>
      </rPr>
      <t>65.02. INVATAMINT</t>
    </r>
  </si>
  <si>
    <r>
      <t>BUNURI SI SERVICII</t>
    </r>
    <r>
      <rPr>
        <sz val="10"/>
        <rFont val="Arial"/>
        <family val="2"/>
      </rPr>
      <t xml:space="preserve"> mai putin reparatii, din care:</t>
    </r>
  </si>
  <si>
    <t>Reparatii si intretinere 63 unitati de invatamant</t>
  </si>
  <si>
    <r>
      <t>7.</t>
    </r>
    <r>
      <rPr>
        <b/>
        <sz val="9"/>
        <rFont val="Arial"/>
        <family val="0"/>
      </rPr>
      <t>65.02. INVATAMINT</t>
    </r>
  </si>
  <si>
    <t xml:space="preserve">Cheltuieli capital </t>
  </si>
  <si>
    <t>65.02.C. Achiziţionare de bunuri şi alte cheltuieli de investiţii</t>
  </si>
  <si>
    <t>65.02.C2. Studii şi proiecte</t>
  </si>
  <si>
    <t>Studii de fezabilitate si proiecte tehnice</t>
  </si>
  <si>
    <t>1.Gr.Sc.Ion Vlasiu-incalzire</t>
  </si>
  <si>
    <t>2.Sc.Gen.nr.7 corp A+B - incalzire</t>
  </si>
  <si>
    <t>3.Sc.Gen.nr.16 - incalzire</t>
  </si>
  <si>
    <t>4. Sc.Gen.nr.3 - incalzire</t>
  </si>
  <si>
    <t>5. Gr.Scolar Brancusi-incalzire</t>
  </si>
  <si>
    <t>6. Colegiul Nat.M.Eminescu-izolare termica+geam</t>
  </si>
  <si>
    <t>7.Colegiul Nat.Al.Papiu Ilarian-proiect RK fatada</t>
  </si>
  <si>
    <t>8.Sc.Gen.nr.17 corp A+B - reabilitare</t>
  </si>
  <si>
    <t>9.Gr.Scolar Electromures-reabilitare</t>
  </si>
  <si>
    <t>10.Gr.Scolar Traian Vuia-reabilitare</t>
  </si>
  <si>
    <t>11.Gr.Scolar Chimie-interioare+incalzire</t>
  </si>
  <si>
    <t>12.Gr.Scolar Gh.Sincai-reabilitare</t>
  </si>
  <si>
    <t>13.Sc.Gen.nr.5-reabilitare</t>
  </si>
  <si>
    <t>14.Amenajari exterioare si bransamente Sala de Sport Sc.Gen.nr.13</t>
  </si>
  <si>
    <t>15.Amenajare exterioare si bransamente Sala de sport Gr.Sc.A.Persu</t>
  </si>
  <si>
    <t>16.Amenajari exterioare si bransamente Sala de sport Sc.gen nr.1 Serafim Duicu</t>
  </si>
  <si>
    <t>17.Amenajare ext.brans.-Extindere Sc.gen.nr.4 Gimnaziul Europa</t>
  </si>
  <si>
    <t>18.Amenajari ext.si bransamente extindere Sc.gen.nr.2</t>
  </si>
  <si>
    <t>19.Reabilitare termica unitati de invatamant</t>
  </si>
  <si>
    <t>20.Cresa si gradinita cart.Unirii</t>
  </si>
  <si>
    <t>65.02.B .Lucrări noi</t>
  </si>
  <si>
    <t>1.Reparatie capitala fatada Colrgiul National Al.Papi Ilarian, avize si autorizatii</t>
  </si>
  <si>
    <t>2.Amenajari exterioare si bransamente Sala de Sport Sc.Gen.nr.13</t>
  </si>
  <si>
    <t>3.Amenajare exterioare si bransamente Sala de sport Gr.Sc.A.Persu</t>
  </si>
  <si>
    <t>4.Amenajari exterioare si bransamente Sala de sport Sc.gen nr.1 Serafim Duicu</t>
  </si>
  <si>
    <t>5.Amenajari ext.si bransamente extindere Sc.gen.nr.2</t>
  </si>
  <si>
    <t>6.Amenajari ext.Consolidare si mansardare Colegiul Transilvania</t>
  </si>
  <si>
    <t>7.Amenajare ext.brans.-Extindere Sc.gen.nr.4 Gimnaziul Europa</t>
  </si>
  <si>
    <t>65.02.C1.Dotari</t>
  </si>
  <si>
    <t>1.Achizitie sobe de gatit, sistem de alarma, dotari terenuri de sport, sisteme de acces si control, dotare cu mobilier unitati de invatamant</t>
  </si>
  <si>
    <t>Expertize, asistenta tehnica, dirigentie de santier</t>
  </si>
  <si>
    <t>Anexa nr.8</t>
  </si>
  <si>
    <t xml:space="preserve"> 66.02. SANATATE</t>
  </si>
  <si>
    <r>
      <t xml:space="preserve">8.        </t>
    </r>
    <r>
      <rPr>
        <b/>
        <sz val="9"/>
        <rFont val="Arial"/>
        <family val="0"/>
      </rPr>
      <t>66.02. SANATATE</t>
    </r>
  </si>
  <si>
    <t xml:space="preserve"> 68.02.ASIGURARI SI ASISTENTA SOCIALA</t>
  </si>
  <si>
    <t>Anexa nr.10</t>
  </si>
  <si>
    <r>
      <t xml:space="preserve">10.   </t>
    </r>
    <r>
      <rPr>
        <b/>
        <sz val="9"/>
        <rFont val="Arial"/>
        <family val="0"/>
      </rPr>
      <t>68.02.ASIGURARI SI ASISTENTA SOCIALA</t>
    </r>
  </si>
  <si>
    <t>68.02.04.01.Camin spital</t>
  </si>
  <si>
    <t>68.02.04.02.Ingrijitori persoane in varsta</t>
  </si>
  <si>
    <t xml:space="preserve">68.02.06 Asistenta sociala pentru copii </t>
  </si>
  <si>
    <t>68.02.06.01. Centrul de zi Rozmatin</t>
  </si>
  <si>
    <t>utilitati, reparatii, consum, telefon</t>
  </si>
  <si>
    <t>alimente</t>
  </si>
  <si>
    <t>combustibil, piese de schimb, revizii auto</t>
  </si>
  <si>
    <t>trusouri nou-nascuti</t>
  </si>
  <si>
    <t>68.02.06.02. I.E.E.S.R.-Centrul de violenta</t>
  </si>
  <si>
    <t>Incalzit, iluminat si forta motrica</t>
  </si>
  <si>
    <t>Carburanti si lubrifianti</t>
  </si>
  <si>
    <t>Alte bunuri si servicii intretinere</t>
  </si>
  <si>
    <t>Hrana pentru oameni</t>
  </si>
  <si>
    <t>Carti publicatii si materiale documentare</t>
  </si>
  <si>
    <t>Protectia muncii</t>
  </si>
  <si>
    <t>Alte cheltuieli</t>
  </si>
  <si>
    <t>Asistenta sociala-sprijin financiar constituirea familiei</t>
  </si>
  <si>
    <t>a)Azil de Noapte</t>
  </si>
  <si>
    <t>Cheltuieli de functionare</t>
  </si>
  <si>
    <t>Alimente</t>
  </si>
  <si>
    <t>b)Cabinet medical</t>
  </si>
  <si>
    <t>Ajutor social din care:</t>
  </si>
  <si>
    <t>venit minim garantat</t>
  </si>
  <si>
    <t>ajutor pentru incalzire cu lemne</t>
  </si>
  <si>
    <t>ajutor de urgenta</t>
  </si>
  <si>
    <r>
      <t>10.</t>
    </r>
    <r>
      <rPr>
        <b/>
        <sz val="9"/>
        <rFont val="Arial"/>
        <family val="0"/>
      </rPr>
      <t>68.02.ASIGURARI SI ASISTENTA SOCIALA</t>
    </r>
  </si>
  <si>
    <t>68.02.06 Asistenta sociala pentru copii (Centrul de zi Rozmatin)</t>
  </si>
  <si>
    <t>Autoturism-1 buc</t>
  </si>
  <si>
    <t>Achizitie cladire</t>
  </si>
  <si>
    <t>Studiu fezabilitate pt.mansardare</t>
  </si>
  <si>
    <t>Mansardare cladire-Cresa nr.5 str.Muncii nr.14</t>
  </si>
  <si>
    <t>68.02.15.01.Ajutor social-Azil de noapte</t>
  </si>
  <si>
    <t>Studii si proiecte</t>
  </si>
  <si>
    <t>Mansardare centru social</t>
  </si>
  <si>
    <t>Lucrari noi</t>
  </si>
  <si>
    <t>Dotari</t>
  </si>
  <si>
    <t>Calculator+copiator</t>
  </si>
  <si>
    <t>Sistem de supraveghere video</t>
  </si>
  <si>
    <t>1.Modernizare extindere Dispecerat centralizat</t>
  </si>
  <si>
    <t>2.Centru de urgenta de cartier</t>
  </si>
  <si>
    <t>Renovare sediu Protectie sociala</t>
  </si>
  <si>
    <t>Modernizare Dispecerat integrat de urgenta</t>
  </si>
  <si>
    <t>Lucrari in continuare</t>
  </si>
  <si>
    <t>Modernizare si extindere Dispecerat integrat de urgenta- credit furnizor</t>
  </si>
  <si>
    <t>Dotari-autoturism</t>
  </si>
  <si>
    <t>Anexa nr.12</t>
  </si>
  <si>
    <r>
      <t xml:space="preserve">12.         </t>
    </r>
    <r>
      <rPr>
        <b/>
        <sz val="9"/>
        <rFont val="Arial"/>
        <family val="0"/>
      </rPr>
      <t>74.02.PROTECTIA MEDIULUI</t>
    </r>
  </si>
  <si>
    <t>1.Salubrizare zilnică</t>
  </si>
  <si>
    <t>2.Organizarea acţiunii “Luna curăţeniei de primăvară şi toamnă”</t>
  </si>
  <si>
    <t>3.Organizarea acţiunii de deratizare,dezinsectie generală a municipiului (primăvara şi toamnă)</t>
  </si>
  <si>
    <t>4.Construcţia  boxelor de deşeuri, inclusiv la unitatile de invatamant</t>
  </si>
  <si>
    <t>6.Achiziţia, eurocontainere pentru unitatile de invatamant</t>
  </si>
  <si>
    <t>7.Lucrări de deszăpezire</t>
  </si>
  <si>
    <t>8.Cursuri de perfectionare</t>
  </si>
  <si>
    <t>10.Alte lucrări neprevăzute, studii, proiecte, avize, elaborare harta de zgomot, decolmatari paraie, demolari constructii, etc.)</t>
  </si>
  <si>
    <t>Poz.1 şi 2 - Salubrizare zilnică, acţiunea de curăţenie generală de primăvară şi toamnă - 4.500.000 RON</t>
  </si>
  <si>
    <t>La estimarea sumei necesare s-au luat în calcul suprafeţele programate, după cum urmează:</t>
  </si>
  <si>
    <t>măturat manual (carosabil şi trotuare) - aprox. 20.000.000 mp/lună, corespunzător pentru 1.100.000 RON/an</t>
  </si>
  <si>
    <t>măturat mecanic (carosabil şi trotuare) - aprox. 13.000.000 mp/lună, corespunzător pentru 1.000.000 RON/an</t>
  </si>
  <si>
    <t>spălat mecanic - aprox. 16.000.000 mp/lună, corespunzător pentru 500.000 RON/an</t>
  </si>
  <si>
    <t>spălat mecanic cu furtun - aprox. 5.000.000 mp/lună, corespunzător pentru 500.000 RON/an</t>
  </si>
  <si>
    <t>transport gunoi - aprox. 2.600 mc/lună şi 15.000 mc în cadrul curăţeniilor generale, corespunzător pentru 500.000 RON/an</t>
  </si>
  <si>
    <t>chirie utilaje - aprox. 6.500 ore/an, corespunzător pentru 150.000 RON/an.</t>
  </si>
  <si>
    <t>diferite lucrări cum ar fi: spart gheaţă, adunat noroi, întreţinere, greblat, etc. estimate la o valoare de cca.750.000 RON</t>
  </si>
  <si>
    <t>Poz.3.Deratizare,dezinsectie generală de primăvară şi toamnă</t>
  </si>
  <si>
    <t>Deratizarea suprafeţei de 1.500.000 mp şi efectuarea dezinsecţiei la sol pe o suprafaţă de 2.000.000 mp şi 300 ha aviotratament, precum şi efectuarea acestor lucrări la toate unităţile de învăţământ.</t>
  </si>
  <si>
    <t>Poz.4.Construcţia  boxelor de deşeuri-500.000 RON</t>
  </si>
  <si>
    <t>S-a estimat construcţia a 25 boxe de deşeuri în cartierele din municipiu şi la unele unităţi de învăţământ.</t>
  </si>
  <si>
    <t>Poz.5.Decolmatare, reamenajare pârauri,santuri-100.000 RON</t>
  </si>
  <si>
    <t>Decolmatarea şi curăţirea şanţului de pe str.Libertăţii şi a canalelor deschise de pe str.Remetea şi Măcinului.</t>
  </si>
  <si>
    <t>Poz.6.Achiziţia de coşuri stradale - 100.000 RON</t>
  </si>
  <si>
    <t>Se estimează achiziţia a 500 buc.coşuri stradale.</t>
  </si>
  <si>
    <t>Poz.7.Lucrări de deszăpezire - 1.500.000 RON</t>
  </si>
  <si>
    <t>S-a luat în calcul 4.000 de ore de funcţionare a utilajelor (media anilor precedenţi) şi aprox. 8.000 tone material antiderapant.</t>
  </si>
  <si>
    <t>Poz.8.Demolari constructii neautorizate - 200.000 RON</t>
  </si>
  <si>
    <t>Se estimează demolarea a cca.  400 garaje neautorizate din totalul de 780 buc., aprobate pentru demolare.</t>
  </si>
  <si>
    <t>Poz.9.Ridicarea  autovehiculelor abandonate - 100.000 RON</t>
  </si>
  <si>
    <t>Se estimează ridicarea a cca.200 buc. autovehicule abandonate pe domeniul public.</t>
  </si>
  <si>
    <t>Poz.10.Alte lucrări neprevăzute - 500.000 RON</t>
  </si>
  <si>
    <t>Se includ diferite lucrări de urgenţă, transport deţinuţi, elaborări de documentaţii, închirieri utilaje, etc.</t>
  </si>
  <si>
    <r>
      <t>12.</t>
    </r>
    <r>
      <rPr>
        <b/>
        <sz val="9"/>
        <rFont val="Arial"/>
        <family val="0"/>
      </rPr>
      <t>74.02.PROTECTIA MEDIULUI</t>
    </r>
  </si>
  <si>
    <t>a. Salubritate</t>
  </si>
  <si>
    <t>74.02.C1.Dotari</t>
  </si>
  <si>
    <t>1.Instalatie de sortare deseuri-credit furnizor</t>
  </si>
  <si>
    <t>2.Selector deseuri-credit furnizor</t>
  </si>
  <si>
    <t>74.02.C2.Studii şi proiecte</t>
  </si>
  <si>
    <t>1. Platformă tehnologică procesare deşeuri</t>
  </si>
  <si>
    <t>2. Incinerator regional</t>
  </si>
  <si>
    <t>3. Platformă colectare deşeuri specifice</t>
  </si>
  <si>
    <t>4.Extindere groapa de gunoi</t>
  </si>
  <si>
    <t>74.02.Lucrări noi</t>
  </si>
  <si>
    <t>2. Platformă colectare deşeuri specifice</t>
  </si>
  <si>
    <t>Anexa nr.13</t>
  </si>
  <si>
    <r>
      <t xml:space="preserve">13.     </t>
    </r>
    <r>
      <rPr>
        <b/>
        <sz val="9"/>
        <rFont val="Arial"/>
        <family val="0"/>
      </rPr>
      <t>80.02.ACTIUNI GENERALE ECONOMICE, COMERCIALE SI DE MUNCA</t>
    </r>
  </si>
  <si>
    <t>Anexa nr.14</t>
  </si>
  <si>
    <t xml:space="preserve"> 81.02. COMBUSTIBILI SI ENERGIE</t>
  </si>
  <si>
    <r>
      <t xml:space="preserve">14.        </t>
    </r>
    <r>
      <rPr>
        <b/>
        <sz val="9"/>
        <rFont val="Arial"/>
        <family val="0"/>
      </rPr>
      <t>81.02. COMBUSTIBILI SI ENERGIE</t>
    </r>
  </si>
  <si>
    <t>81.01.06.Energie termica - subventie</t>
  </si>
  <si>
    <t>CONTRIBUTIE  DIFERENTE DE PRET ENERGIE TERMICA</t>
  </si>
  <si>
    <r>
      <t>14.</t>
    </r>
    <r>
      <rPr>
        <b/>
        <sz val="9"/>
        <rFont val="Arial"/>
        <family val="0"/>
      </rPr>
      <t>81.02. COMBUSTIBILI SI ENERGIE</t>
    </r>
  </si>
  <si>
    <t>81.01.06.Energie termica - investitii ale societatilor comerciale cu capital de stat</t>
  </si>
  <si>
    <t>TRANSFERURI</t>
  </si>
  <si>
    <t>Rate Unirii</t>
  </si>
  <si>
    <t>Contorizare</t>
  </si>
  <si>
    <t>9 centrale</t>
  </si>
  <si>
    <t>Modernizarea producerii si distribuirii energiei termice in cartierul Unirii</t>
  </si>
  <si>
    <t>Contorizarea consumurilor de energie termica si apa calda de consum la consumatorii casnici din surse bugetare</t>
  </si>
  <si>
    <t>Alimentarea cu energie termica pentru incalzire si prepararea apei calde de consum in cartierul Tudor Vladimirescu din mun.Tg-Mures, etapa 1, CT3, 4,5,6 si 7</t>
  </si>
  <si>
    <t>Modernizarea productiei si distributiei de energie termica in ansamblul de locuinte Dambu Pietros</t>
  </si>
  <si>
    <t>Instalare integratoare pentru contoarele de a.c.c.</t>
  </si>
  <si>
    <t>Retele termice</t>
  </si>
  <si>
    <t>Anexa nr.15</t>
  </si>
  <si>
    <t xml:space="preserve"> 84.02.TRANSPORTURI</t>
  </si>
  <si>
    <r>
      <t xml:space="preserve">15.        </t>
    </r>
    <r>
      <rPr>
        <b/>
        <sz val="9"/>
        <rFont val="Arial"/>
        <family val="0"/>
      </rPr>
      <t>84.02.TRANSPORTURI</t>
    </r>
  </si>
  <si>
    <t>Poduri si viaducte</t>
  </si>
  <si>
    <t>Reparatie capitala pod Calea Sighisoarei viaduct 1</t>
  </si>
  <si>
    <t>Reparatie capitala pod Calea Sighisoarei viaduct 2</t>
  </si>
  <si>
    <t>Reparatii pod str.Margaretelor</t>
  </si>
  <si>
    <t>Reparatii treceri la nivel C.F.R.</t>
  </si>
  <si>
    <t>Reparatii treceri la nivel C.F. str.Liviu Rebreanu</t>
  </si>
  <si>
    <t>Reparatii trecere de nivel str.Libertatii</t>
  </si>
  <si>
    <t>Reparatii trecere de nivel str.Secuilor Martiri</t>
  </si>
  <si>
    <t>Reparatii trecere de nivel str.Tamas Erno(Elba)</t>
  </si>
  <si>
    <t>Reparatii trecere de nivel str.Aleea Carpati</t>
  </si>
  <si>
    <t>Transport subventionat gratuit pt elevi si studenti proveniti din familii cu venituri mici</t>
  </si>
  <si>
    <t>Transport urban, pensionari si alte categorii, legitimatii subventionate 50% sau 100%</t>
  </si>
  <si>
    <t>CREDIT FURNIZOR</t>
  </si>
  <si>
    <t>Asfaltare</t>
  </si>
  <si>
    <t>Trotuare</t>
  </si>
  <si>
    <t>TOTAL SERVICIUL DE COORDONARE A TRANSPORTULUI PUBLIC RUTIER</t>
  </si>
  <si>
    <t>Proiecte, avize, studiu</t>
  </si>
  <si>
    <t>Reautorizare transport local-formulare+indicatoare marcate</t>
  </si>
  <si>
    <t>Derulare contract privind activitatea de ridicare auto abandonate si auto fara stapan</t>
  </si>
  <si>
    <t>Lucrari de siguranta circulatiei, contractul nr.155 / 2004 valabil pe 5 ani</t>
  </si>
  <si>
    <t>Procurare materiale pentru siguranta circulatiei</t>
  </si>
  <si>
    <t>Procurare materiale opto-electronice</t>
  </si>
  <si>
    <t>Realizarea dispeceratului de trafic rutier-proiectare+executie</t>
  </si>
  <si>
    <t>Amenajare spatiu depozitare auto ridicate</t>
  </si>
  <si>
    <t>TOTAL SERVICIUL TEHNICO EDILITAR</t>
  </si>
  <si>
    <t>Proiecte, Avize, Verificari proiecte, Expertize</t>
  </si>
  <si>
    <t>1.Întreţinere străzi</t>
  </si>
  <si>
    <t>Plombări cu binder şi asfalt turnat a carosabilului</t>
  </si>
  <si>
    <t>SF+PT+CS+DE-Strazi</t>
  </si>
  <si>
    <t>Reparatii platforme pietonale zona Domus</t>
  </si>
  <si>
    <t>Realizare giratii in intersectii</t>
  </si>
  <si>
    <t>Reabilitare platforme pietonale Domus</t>
  </si>
  <si>
    <t>Dirigentie de santier</t>
  </si>
  <si>
    <t>Asistenta tehnica</t>
  </si>
  <si>
    <t>Intretinerea covorului asf.al carosabilului si rep.trotuare</t>
  </si>
  <si>
    <t>Amenajarea parcarilor in cartiere-existente</t>
  </si>
  <si>
    <t>Reaparatii si intretinere alei si trotuare (incl.plombari)</t>
  </si>
  <si>
    <t>Intretinere pavaj din calup de piatra</t>
  </si>
  <si>
    <t>Refacerea cu calup de piatra</t>
  </si>
  <si>
    <t>Intretinere imbracaminte din beton de ciment</t>
  </si>
  <si>
    <t>Reprifilare cu balast a carosabilului</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</si>
</sst>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65">
    <font>
      <sz val="10"/>
      <name val="Arial"/>
      <family val="0"/>
    </font>
    <font>
      <b/>
      <sz val="18"/>
      <name val="Arial CE"/>
      <family val="2"/>
    </font>
    <font>
      <sz val="9"/>
      <name val="Arial"/>
      <family val="0"/>
    </font>
    <font>
      <b/>
      <sz val="11"/>
      <name val="Arial"/>
      <family val="2"/>
    </font>
    <font>
      <b/>
      <sz val="9"/>
      <name val="Arial"/>
      <family val="2"/>
    </font>
    <font>
      <b/>
      <sz val="9"/>
      <name val="Arial CE"/>
      <family val="2"/>
    </font>
    <font>
      <b/>
      <sz val="11"/>
      <name val="Arial CE"/>
      <family val="2"/>
    </font>
    <font>
      <b/>
      <sz val="10"/>
      <name val="Arial CE"/>
      <family val="2"/>
    </font>
    <font>
      <sz val="9"/>
      <name val="Arial CE"/>
      <family val="2"/>
    </font>
    <font>
      <sz val="9"/>
      <name val="Times New Roman"/>
      <family val="1"/>
    </font>
    <font>
      <b/>
      <sz val="9"/>
      <name val="Times New Roman"/>
      <family val="1"/>
    </font>
    <font>
      <sz val="7"/>
      <name val="Arial CE"/>
      <family val="2"/>
    </font>
    <font>
      <b/>
      <sz val="16"/>
      <name val="Arial"/>
      <family val="2"/>
    </font>
    <font>
      <b/>
      <sz val="22"/>
      <name val="Arial"/>
      <family val="2"/>
    </font>
    <font>
      <b/>
      <i/>
      <sz val="8"/>
      <name val="Arial"/>
      <family val="2"/>
    </font>
    <font>
      <b/>
      <i/>
      <sz val="9"/>
      <name val="Arial"/>
      <family val="0"/>
    </font>
    <font>
      <sz val="7"/>
      <name val="Arial"/>
      <family val="0"/>
    </font>
    <font>
      <i/>
      <sz val="9"/>
      <name val="Arial"/>
      <family val="0"/>
    </font>
    <font>
      <i/>
      <sz val="8"/>
      <name val="Arial"/>
      <family val="2"/>
    </font>
    <font>
      <sz val="8"/>
      <name val="Arial"/>
      <family val="0"/>
    </font>
    <font>
      <sz val="16"/>
      <name val="Arial"/>
      <family val="0"/>
    </font>
    <font>
      <sz val="12"/>
      <name val="Arial"/>
      <family val="0"/>
    </font>
    <font>
      <b/>
      <i/>
      <sz val="10"/>
      <name val="Arial"/>
      <family val="2"/>
    </font>
    <font>
      <i/>
      <sz val="8"/>
      <name val="Times New Roman"/>
      <family val="1"/>
    </font>
    <font>
      <i/>
      <sz val="11"/>
      <name val="Arial"/>
      <family val="2"/>
    </font>
    <font>
      <sz val="11"/>
      <name val="Arial"/>
      <family val="2"/>
    </font>
    <font>
      <i/>
      <sz val="10"/>
      <name val="Arial"/>
      <family val="2"/>
    </font>
    <font>
      <i/>
      <sz val="7"/>
      <name val="Arial"/>
      <family val="2"/>
    </font>
    <font>
      <b/>
      <i/>
      <sz val="10"/>
      <name val="Verdana"/>
      <family val="2"/>
    </font>
    <font>
      <b/>
      <sz val="10"/>
      <name val="Arial"/>
      <family val="2"/>
    </font>
    <font>
      <i/>
      <sz val="8"/>
      <name val="Verdana"/>
      <family val="2"/>
    </font>
    <font>
      <i/>
      <sz val="7"/>
      <name val="Verdana"/>
      <family val="2"/>
    </font>
    <font>
      <b/>
      <i/>
      <sz val="16"/>
      <name val="Arial"/>
      <family val="2"/>
    </font>
    <font>
      <sz val="8.5"/>
      <name val="Arial"/>
      <family val="2"/>
    </font>
    <font>
      <i/>
      <sz val="8"/>
      <color indexed="10"/>
      <name val="Arial"/>
      <family val="2"/>
    </font>
    <font>
      <i/>
      <sz val="12"/>
      <name val="Arial"/>
      <family val="0"/>
    </font>
    <font>
      <i/>
      <sz val="8.5"/>
      <name val="Arial"/>
      <family val="0"/>
    </font>
    <font>
      <b/>
      <sz val="8.5"/>
      <name val="Arial"/>
      <family val="2"/>
    </font>
    <font>
      <b/>
      <i/>
      <sz val="8.5"/>
      <name val="Arial"/>
      <family val="2"/>
    </font>
    <font>
      <b/>
      <sz val="8"/>
      <name val="Arial"/>
      <family val="2"/>
    </font>
    <font>
      <b/>
      <sz val="18"/>
      <name val="Arial"/>
      <family val="2"/>
    </font>
    <font>
      <sz val="8"/>
      <name val="Verdana"/>
      <family val="2"/>
    </font>
    <font>
      <u val="single"/>
      <sz val="10"/>
      <name val="Arial"/>
      <family val="2"/>
    </font>
    <font>
      <i/>
      <sz val="8"/>
      <color indexed="8"/>
      <name val="Arial"/>
      <family val="2"/>
    </font>
    <font>
      <b/>
      <sz val="14"/>
      <name val="Arial"/>
      <family val="2"/>
    </font>
    <font>
      <b/>
      <i/>
      <sz val="11"/>
      <name val="Arial"/>
      <family val="2"/>
    </font>
    <font>
      <b/>
      <sz val="12"/>
      <name val="Arial"/>
      <family val="2"/>
    </font>
    <font>
      <b/>
      <sz val="12"/>
      <name val="Times New Roman"/>
      <family val="1"/>
    </font>
    <font>
      <b/>
      <sz val="10"/>
      <name val="Times New Roman"/>
      <family val="1"/>
    </font>
    <font>
      <sz val="10"/>
      <name val="Tahoma"/>
      <family val="2"/>
    </font>
    <font>
      <sz val="10"/>
      <name val="Times New Roman"/>
      <family val="1"/>
    </font>
    <font>
      <sz val="12"/>
      <name val="Times New Roman"/>
      <family val="1"/>
    </font>
    <font>
      <sz val="11"/>
      <name val="Times New Roman"/>
      <family val="1"/>
    </font>
    <font>
      <sz val="11"/>
      <color indexed="8"/>
      <name val="Times New Roman"/>
      <family val="1"/>
    </font>
    <font>
      <sz val="12"/>
      <color indexed="8"/>
      <name val="Times New Roman"/>
      <family val="1"/>
    </font>
    <font>
      <b/>
      <sz val="14"/>
      <name val="Times New Roman"/>
      <family val="1"/>
    </font>
    <font>
      <b/>
      <sz val="12"/>
      <color indexed="8"/>
      <name val="Times New Roman"/>
      <family val="1"/>
    </font>
    <font>
      <b/>
      <sz val="14"/>
      <color indexed="8"/>
      <name val="Times New Roman"/>
      <family val="1"/>
    </font>
    <font>
      <sz val="14"/>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1"/>
      <color indexed="8"/>
      <name val="Arial"/>
      <family val="2"/>
    </font>
    <font>
      <b/>
      <u val="single"/>
      <sz val="12"/>
      <name val="Times New Roman"/>
      <family val="1"/>
    </font>
    <font>
      <i/>
      <sz val="12"/>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1" xfId="0" applyFont="1" applyBorder="1" applyAlignment="1">
      <alignment/>
    </xf>
    <xf numFmtId="0" fontId="4" fillId="0" borderId="1" xfId="0" applyFont="1" applyBorder="1" applyAlignment="1">
      <alignment horizontal="center" wrapText="1"/>
    </xf>
    <xf numFmtId="0" fontId="4" fillId="0" borderId="1" xfId="0" applyFont="1" applyBorder="1" applyAlignment="1">
      <alignment horizontal="center"/>
    </xf>
    <xf numFmtId="0" fontId="5" fillId="0" borderId="1" xfId="0" applyFont="1" applyBorder="1" applyAlignment="1">
      <alignment/>
    </xf>
    <xf numFmtId="0" fontId="5" fillId="0" borderId="1" xfId="0" applyFont="1" applyBorder="1" applyAlignment="1">
      <alignment vertical="center" wrapText="1"/>
    </xf>
    <xf numFmtId="3" fontId="2" fillId="0" borderId="1" xfId="0" applyNumberFormat="1" applyFont="1" applyBorder="1" applyAlignment="1">
      <alignment vertical="center" wrapText="1"/>
    </xf>
    <xf numFmtId="4" fontId="2" fillId="0" borderId="1" xfId="0" applyNumberFormat="1" applyFont="1" applyBorder="1" applyAlignment="1">
      <alignment vertical="center" wrapText="1"/>
    </xf>
    <xf numFmtId="0" fontId="6" fillId="0" borderId="1" xfId="0" applyFont="1" applyBorder="1" applyAlignment="1">
      <alignment/>
    </xf>
    <xf numFmtId="0" fontId="7" fillId="0" borderId="1" xfId="0" applyFont="1" applyBorder="1" applyAlignment="1">
      <alignment vertical="center" wrapText="1"/>
    </xf>
    <xf numFmtId="3" fontId="7" fillId="0" borderId="1" xfId="0" applyNumberFormat="1" applyFont="1" applyBorder="1" applyAlignment="1">
      <alignment vertical="center" wrapText="1"/>
    </xf>
    <xf numFmtId="0" fontId="5" fillId="0" borderId="0" xfId="0" applyFont="1" applyAlignment="1">
      <alignment horizontal="left"/>
    </xf>
    <xf numFmtId="0" fontId="8" fillId="0" borderId="0" xfId="0" applyFont="1" applyAlignment="1">
      <alignment/>
    </xf>
    <xf numFmtId="0" fontId="8" fillId="0" borderId="0" xfId="0" applyFont="1" applyAlignment="1">
      <alignment horizontal="center"/>
    </xf>
    <xf numFmtId="0" fontId="5" fillId="0" borderId="2" xfId="0" applyFont="1" applyBorder="1" applyAlignment="1">
      <alignment wrapText="1"/>
    </xf>
    <xf numFmtId="0" fontId="8" fillId="0" borderId="1" xfId="0" applyFont="1" applyBorder="1" applyAlignment="1">
      <alignment/>
    </xf>
    <xf numFmtId="0" fontId="5" fillId="0" borderId="1" xfId="0" applyFont="1" applyBorder="1" applyAlignment="1">
      <alignment horizontal="center" wrapText="1"/>
    </xf>
    <xf numFmtId="0" fontId="8" fillId="0" borderId="1" xfId="0" applyFont="1" applyBorder="1" applyAlignment="1">
      <alignment wrapText="1"/>
    </xf>
    <xf numFmtId="3" fontId="2" fillId="0" borderId="0" xfId="0" applyNumberFormat="1" applyFont="1" applyAlignment="1">
      <alignment/>
    </xf>
    <xf numFmtId="0" fontId="5" fillId="0" borderId="1" xfId="0" applyFont="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left" wrapText="1"/>
    </xf>
    <xf numFmtId="0" fontId="5" fillId="0" borderId="4" xfId="0" applyFont="1" applyBorder="1" applyAlignment="1">
      <alignment horizontal="left" wrapText="1"/>
    </xf>
    <xf numFmtId="3" fontId="5" fillId="0" borderId="1" xfId="0" applyNumberFormat="1" applyFont="1" applyBorder="1" applyAlignment="1">
      <alignment/>
    </xf>
    <xf numFmtId="2" fontId="4" fillId="0" borderId="1" xfId="0" applyNumberFormat="1" applyFont="1" applyBorder="1" applyAlignment="1">
      <alignment/>
    </xf>
    <xf numFmtId="0" fontId="9" fillId="0" borderId="0" xfId="0" applyFont="1" applyAlignment="1">
      <alignment/>
    </xf>
    <xf numFmtId="0" fontId="5" fillId="0" borderId="1" xfId="0" applyFont="1" applyBorder="1" applyAlignment="1">
      <alignment horizontal="left" wrapText="1"/>
    </xf>
    <xf numFmtId="3" fontId="5" fillId="0" borderId="1" xfId="0" applyNumberFormat="1" applyFont="1" applyBorder="1" applyAlignment="1">
      <alignment horizontal="right" wrapText="1"/>
    </xf>
    <xf numFmtId="0" fontId="10" fillId="0" borderId="0" xfId="0" applyFont="1" applyAlignment="1">
      <alignment horizontal="left"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3" fontId="10" fillId="0" borderId="0" xfId="0" applyNumberFormat="1" applyFont="1" applyAlignment="1">
      <alignment horizontal="left"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right" wrapText="1"/>
    </xf>
    <xf numFmtId="2" fontId="2" fillId="0" borderId="1" xfId="0" applyNumberFormat="1" applyFont="1" applyBorder="1" applyAlignment="1">
      <alignment/>
    </xf>
    <xf numFmtId="0" fontId="9" fillId="0" borderId="0" xfId="0" applyFont="1" applyAlignment="1">
      <alignment wrapText="1"/>
    </xf>
    <xf numFmtId="49" fontId="8" fillId="0" borderId="3" xfId="0" applyNumberFormat="1" applyFont="1" applyBorder="1" applyAlignment="1">
      <alignment horizontal="center" vertical="top" wrapText="1"/>
    </xf>
    <xf numFmtId="0" fontId="8" fillId="0" borderId="4" xfId="0" applyFont="1" applyBorder="1" applyAlignment="1">
      <alignment vertical="top" wrapText="1"/>
    </xf>
    <xf numFmtId="3" fontId="9" fillId="0" borderId="0" xfId="0" applyNumberFormat="1" applyFont="1" applyAlignment="1">
      <alignment wrapText="1"/>
    </xf>
    <xf numFmtId="49" fontId="8"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left" vertical="top" wrapText="1"/>
    </xf>
    <xf numFmtId="0" fontId="12" fillId="0" borderId="0" xfId="0" applyFont="1" applyAlignment="1">
      <alignment/>
    </xf>
    <xf numFmtId="0" fontId="13" fillId="0" borderId="0" xfId="0" applyFont="1" applyAlignment="1">
      <alignment/>
    </xf>
    <xf numFmtId="0" fontId="2" fillId="0" borderId="0" xfId="0" applyFont="1" applyAlignment="1">
      <alignment wrapText="1"/>
    </xf>
    <xf numFmtId="0" fontId="2" fillId="0" borderId="0" xfId="0" applyFont="1" applyAlignment="1">
      <alignment/>
    </xf>
    <xf numFmtId="0" fontId="4" fillId="0" borderId="1" xfId="0" applyFont="1" applyBorder="1" applyAlignment="1">
      <alignment horizontal="center" vertical="top" wrapText="1"/>
    </xf>
    <xf numFmtId="0" fontId="14" fillId="0" borderId="1" xfId="0" applyFont="1" applyBorder="1" applyAlignment="1">
      <alignment horizontal="center" vertical="top" wrapText="1"/>
    </xf>
    <xf numFmtId="0" fontId="4" fillId="0" borderId="1" xfId="0" applyFont="1" applyBorder="1" applyAlignment="1">
      <alignment/>
    </xf>
    <xf numFmtId="3" fontId="4" fillId="0" borderId="1" xfId="0" applyNumberFormat="1" applyFont="1" applyBorder="1" applyAlignment="1">
      <alignment horizontal="right"/>
    </xf>
    <xf numFmtId="4" fontId="4" fillId="0" borderId="1" xfId="0" applyNumberFormat="1" applyFont="1" applyBorder="1" applyAlignment="1">
      <alignment horizontal="right" vertical="top"/>
    </xf>
    <xf numFmtId="0" fontId="4" fillId="0" borderId="1" xfId="0" applyFont="1" applyFill="1" applyBorder="1" applyAlignment="1">
      <alignment/>
    </xf>
    <xf numFmtId="3" fontId="4" fillId="0" borderId="1" xfId="0" applyNumberFormat="1" applyFont="1" applyFill="1" applyBorder="1" applyAlignment="1">
      <alignment horizontal="right"/>
    </xf>
    <xf numFmtId="0" fontId="15" fillId="0" borderId="1" xfId="0" applyFont="1" applyFill="1" applyBorder="1" applyAlignment="1">
      <alignment/>
    </xf>
    <xf numFmtId="3" fontId="15" fillId="0" borderId="1" xfId="0" applyNumberFormat="1" applyFont="1" applyFill="1" applyBorder="1" applyAlignment="1">
      <alignment horizontal="right"/>
    </xf>
    <xf numFmtId="4" fontId="4" fillId="0" borderId="1" xfId="0" applyNumberFormat="1" applyFont="1" applyBorder="1" applyAlignment="1">
      <alignment horizontal="right" vertical="top"/>
    </xf>
    <xf numFmtId="0" fontId="4" fillId="2" borderId="1" xfId="0" applyFont="1" applyFill="1" applyBorder="1" applyAlignment="1">
      <alignment/>
    </xf>
    <xf numFmtId="3" fontId="4" fillId="2" borderId="1" xfId="0" applyNumberFormat="1" applyFont="1" applyFill="1" applyBorder="1" applyAlignment="1">
      <alignment horizontal="right" vertical="top" wrapText="1"/>
    </xf>
    <xf numFmtId="4" fontId="4" fillId="2" borderId="1" xfId="0" applyNumberFormat="1" applyFont="1" applyFill="1" applyBorder="1" applyAlignment="1">
      <alignment horizontal="right" vertical="top"/>
    </xf>
    <xf numFmtId="0" fontId="2" fillId="0" borderId="1" xfId="0" applyFont="1" applyFill="1" applyBorder="1" applyAlignment="1">
      <alignment vertical="top" wrapText="1"/>
    </xf>
    <xf numFmtId="3" fontId="2" fillId="0" borderId="1" xfId="0" applyNumberFormat="1" applyFont="1" applyFill="1" applyBorder="1" applyAlignment="1">
      <alignment horizontal="right" vertical="top" wrapText="1"/>
    </xf>
    <xf numFmtId="4" fontId="2" fillId="0" borderId="1" xfId="0" applyNumberFormat="1" applyFont="1" applyBorder="1" applyAlignment="1">
      <alignment horizontal="right" vertical="top"/>
    </xf>
    <xf numFmtId="0" fontId="16" fillId="0" borderId="0" xfId="0" applyFont="1" applyFill="1" applyAlignment="1">
      <alignment wrapText="1"/>
    </xf>
    <xf numFmtId="0" fontId="2" fillId="0" borderId="0" xfId="0" applyFont="1" applyFill="1" applyAlignment="1">
      <alignment/>
    </xf>
    <xf numFmtId="3" fontId="16" fillId="0" borderId="0" xfId="0" applyNumberFormat="1" applyFont="1" applyFill="1" applyAlignment="1">
      <alignment/>
    </xf>
    <xf numFmtId="3" fontId="2" fillId="0" borderId="0" xfId="0" applyNumberFormat="1" applyFont="1" applyFill="1" applyAlignment="1">
      <alignment/>
    </xf>
    <xf numFmtId="0" fontId="17" fillId="0" borderId="1" xfId="0" applyFont="1" applyFill="1" applyBorder="1" applyAlignment="1">
      <alignment vertical="top" wrapText="1"/>
    </xf>
    <xf numFmtId="3" fontId="17" fillId="0" borderId="1" xfId="0" applyNumberFormat="1" applyFont="1" applyFill="1" applyBorder="1" applyAlignment="1">
      <alignment horizontal="right" vertical="top" wrapText="1"/>
    </xf>
    <xf numFmtId="3" fontId="17" fillId="0" borderId="1" xfId="0" applyNumberFormat="1" applyFont="1" applyFill="1" applyBorder="1" applyAlignment="1">
      <alignment horizontal="right" vertical="top" wrapText="1"/>
    </xf>
    <xf numFmtId="4" fontId="17" fillId="0" borderId="1" xfId="0" applyNumberFormat="1" applyFont="1" applyBorder="1" applyAlignment="1">
      <alignment horizontal="right" vertical="top"/>
    </xf>
    <xf numFmtId="0" fontId="4" fillId="0" borderId="1" xfId="0" applyFont="1" applyFill="1" applyBorder="1" applyAlignment="1">
      <alignment vertical="top" wrapText="1"/>
    </xf>
    <xf numFmtId="3" fontId="4" fillId="0" borderId="1" xfId="0" applyNumberFormat="1" applyFont="1" applyFill="1" applyBorder="1" applyAlignment="1">
      <alignment horizontal="right" vertical="top" wrapText="1"/>
    </xf>
    <xf numFmtId="0" fontId="4" fillId="0" borderId="1" xfId="0" applyFont="1" applyFill="1" applyBorder="1" applyAlignment="1">
      <alignment vertical="top" wrapText="1"/>
    </xf>
    <xf numFmtId="3" fontId="4" fillId="0" borderId="1" xfId="0" applyNumberFormat="1" applyFont="1" applyFill="1" applyBorder="1" applyAlignment="1">
      <alignment horizontal="right" vertical="top" wrapText="1"/>
    </xf>
    <xf numFmtId="0" fontId="4" fillId="0" borderId="1" xfId="0" applyFont="1" applyFill="1" applyBorder="1" applyAlignment="1">
      <alignment wrapText="1"/>
    </xf>
    <xf numFmtId="4" fontId="2" fillId="0" borderId="0" xfId="0" applyNumberFormat="1" applyFont="1" applyAlignment="1">
      <alignment/>
    </xf>
    <xf numFmtId="0" fontId="17" fillId="0" borderId="1" xfId="0" applyFont="1" applyBorder="1" applyAlignment="1">
      <alignment vertical="top" wrapText="1"/>
    </xf>
    <xf numFmtId="3" fontId="17" fillId="0" borderId="1" xfId="0" applyNumberFormat="1" applyFont="1" applyBorder="1" applyAlignment="1">
      <alignment horizontal="right" vertical="top" wrapText="1"/>
    </xf>
    <xf numFmtId="0" fontId="2" fillId="0" borderId="1" xfId="0" applyFont="1" applyBorder="1" applyAlignment="1">
      <alignment vertical="top" wrapText="1"/>
    </xf>
    <xf numFmtId="3" fontId="2" fillId="0" borderId="1" xfId="0" applyNumberFormat="1" applyFont="1" applyBorder="1" applyAlignment="1">
      <alignment horizontal="right" vertical="top" wrapText="1"/>
    </xf>
    <xf numFmtId="0" fontId="4" fillId="2" borderId="1" xfId="0" applyFont="1" applyFill="1" applyBorder="1" applyAlignment="1">
      <alignment vertical="top" wrapText="1"/>
    </xf>
    <xf numFmtId="3" fontId="4" fillId="2" borderId="1" xfId="0" applyNumberFormat="1" applyFont="1" applyFill="1" applyBorder="1" applyAlignment="1">
      <alignment horizontal="right" vertical="top" wrapText="1"/>
    </xf>
    <xf numFmtId="0" fontId="4" fillId="0" borderId="1" xfId="0" applyFont="1" applyBorder="1" applyAlignment="1">
      <alignment/>
    </xf>
    <xf numFmtId="3" fontId="4" fillId="0" borderId="1" xfId="0" applyNumberFormat="1" applyFont="1" applyBorder="1" applyAlignment="1">
      <alignment horizontal="right"/>
    </xf>
    <xf numFmtId="0" fontId="4" fillId="2" borderId="1" xfId="0" applyFont="1" applyFill="1" applyBorder="1" applyAlignment="1">
      <alignment/>
    </xf>
    <xf numFmtId="3" fontId="4" fillId="2" borderId="1" xfId="0" applyNumberFormat="1" applyFont="1" applyFill="1" applyBorder="1" applyAlignment="1">
      <alignment horizontal="right"/>
    </xf>
    <xf numFmtId="0" fontId="15" fillId="0" borderId="1" xfId="0" applyFont="1" applyFill="1" applyBorder="1" applyAlignment="1">
      <alignment vertical="top" wrapText="1"/>
    </xf>
    <xf numFmtId="3" fontId="15" fillId="0" borderId="1" xfId="0" applyNumberFormat="1" applyFont="1" applyFill="1" applyBorder="1" applyAlignment="1">
      <alignment horizontal="right" vertical="top" wrapText="1"/>
    </xf>
    <xf numFmtId="4" fontId="15" fillId="0" borderId="1" xfId="0" applyNumberFormat="1" applyFont="1" applyBorder="1" applyAlignment="1">
      <alignment horizontal="right" vertical="top"/>
    </xf>
    <xf numFmtId="0" fontId="15" fillId="0" borderId="1" xfId="0" applyFont="1" applyFill="1" applyBorder="1" applyAlignment="1">
      <alignment vertical="top" wrapText="1"/>
    </xf>
    <xf numFmtId="3" fontId="15" fillId="0" borderId="1" xfId="0" applyNumberFormat="1" applyFont="1" applyFill="1" applyBorder="1" applyAlignment="1">
      <alignment horizontal="right" vertical="top" wrapText="1"/>
    </xf>
    <xf numFmtId="0" fontId="17" fillId="0" borderId="1" xfId="0" applyFont="1" applyFill="1" applyBorder="1" applyAlignment="1">
      <alignment vertical="top" wrapText="1"/>
    </xf>
    <xf numFmtId="0" fontId="14" fillId="0" borderId="1" xfId="0" applyFont="1" applyFill="1" applyBorder="1" applyAlignment="1">
      <alignment vertical="top" wrapText="1"/>
    </xf>
    <xf numFmtId="3" fontId="14" fillId="0" borderId="1" xfId="0" applyNumberFormat="1" applyFont="1" applyFill="1" applyBorder="1" applyAlignment="1">
      <alignment horizontal="right" vertical="top" wrapText="1"/>
    </xf>
    <xf numFmtId="4" fontId="14" fillId="0" borderId="1" xfId="0" applyNumberFormat="1" applyFont="1" applyBorder="1" applyAlignment="1">
      <alignment horizontal="right" vertical="top"/>
    </xf>
    <xf numFmtId="0" fontId="18" fillId="0" borderId="1" xfId="0" applyFont="1" applyFill="1" applyBorder="1" applyAlignment="1">
      <alignment vertical="top" wrapText="1"/>
    </xf>
    <xf numFmtId="3" fontId="18" fillId="0" borderId="1" xfId="0" applyNumberFormat="1" applyFont="1" applyFill="1" applyBorder="1" applyAlignment="1">
      <alignment horizontal="right" vertical="top" wrapText="1"/>
    </xf>
    <xf numFmtId="3" fontId="18" fillId="0" borderId="1" xfId="0" applyNumberFormat="1" applyFont="1" applyBorder="1" applyAlignment="1">
      <alignment horizontal="right" vertical="top" wrapText="1"/>
    </xf>
    <xf numFmtId="4" fontId="18" fillId="0" borderId="1" xfId="0" applyNumberFormat="1" applyFont="1" applyBorder="1" applyAlignment="1">
      <alignment horizontal="right" vertical="top"/>
    </xf>
    <xf numFmtId="0" fontId="18" fillId="0" borderId="1" xfId="0" applyFont="1" applyBorder="1" applyAlignment="1">
      <alignment vertical="top" wrapText="1"/>
    </xf>
    <xf numFmtId="0" fontId="4" fillId="0" borderId="1" xfId="0" applyFont="1" applyBorder="1" applyAlignment="1">
      <alignment vertical="top" wrapText="1"/>
    </xf>
    <xf numFmtId="3" fontId="4" fillId="0" borderId="1" xfId="0" applyNumberFormat="1" applyFont="1" applyBorder="1" applyAlignment="1">
      <alignment horizontal="right" vertical="top" wrapText="1"/>
    </xf>
    <xf numFmtId="0" fontId="0" fillId="0" borderId="0" xfId="0" applyFill="1" applyAlignment="1">
      <alignment/>
    </xf>
    <xf numFmtId="3" fontId="2" fillId="0" borderId="1" xfId="0" applyNumberFormat="1" applyFont="1" applyBorder="1" applyAlignment="1">
      <alignment horizontal="right" vertical="top" wrapText="1"/>
    </xf>
    <xf numFmtId="3" fontId="17" fillId="0" borderId="1" xfId="0" applyNumberFormat="1" applyFont="1" applyBorder="1" applyAlignment="1">
      <alignment horizontal="right" vertical="top" wrapText="1"/>
    </xf>
    <xf numFmtId="0" fontId="4" fillId="0" borderId="1" xfId="0" applyFont="1" applyBorder="1" applyAlignment="1">
      <alignment wrapText="1"/>
    </xf>
    <xf numFmtId="0" fontId="15" fillId="0" borderId="1" xfId="0" applyFont="1" applyBorder="1" applyAlignment="1">
      <alignment wrapText="1"/>
    </xf>
    <xf numFmtId="3" fontId="15" fillId="0" borderId="1" xfId="0" applyNumberFormat="1" applyFont="1" applyBorder="1" applyAlignment="1">
      <alignment horizontal="righ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15" fillId="0" borderId="1" xfId="0" applyFont="1" applyFill="1" applyBorder="1" applyAlignment="1">
      <alignment wrapText="1"/>
    </xf>
    <xf numFmtId="0" fontId="15" fillId="0" borderId="1" xfId="0" applyFont="1" applyBorder="1" applyAlignment="1">
      <alignment wrapText="1"/>
    </xf>
    <xf numFmtId="3" fontId="15" fillId="0" borderId="1" xfId="0" applyNumberFormat="1" applyFont="1" applyBorder="1" applyAlignment="1">
      <alignment horizontal="right" vertical="top" wrapText="1"/>
    </xf>
    <xf numFmtId="0" fontId="4" fillId="0" borderId="1" xfId="0" applyFont="1" applyBorder="1" applyAlignment="1">
      <alignment wrapText="1"/>
    </xf>
    <xf numFmtId="3" fontId="4" fillId="0" borderId="1" xfId="0" applyNumberFormat="1" applyFont="1" applyBorder="1" applyAlignment="1">
      <alignment horizontal="right" vertical="top" wrapText="1"/>
    </xf>
    <xf numFmtId="3" fontId="4" fillId="0" borderId="1" xfId="0" applyNumberFormat="1" applyFont="1" applyBorder="1" applyAlignment="1">
      <alignment horizontal="right" vertical="top"/>
    </xf>
    <xf numFmtId="0" fontId="4" fillId="2" borderId="1" xfId="0" applyFont="1" applyFill="1" applyBorder="1" applyAlignment="1">
      <alignment wrapText="1"/>
    </xf>
    <xf numFmtId="3" fontId="4" fillId="2" borderId="1" xfId="0" applyNumberFormat="1" applyFont="1" applyFill="1" applyBorder="1" applyAlignment="1">
      <alignment vertical="top"/>
    </xf>
    <xf numFmtId="4" fontId="4" fillId="2" borderId="1" xfId="0" applyNumberFormat="1" applyFont="1" applyFill="1" applyBorder="1" applyAlignment="1">
      <alignment vertical="top"/>
    </xf>
    <xf numFmtId="0" fontId="2" fillId="0" borderId="1" xfId="0" applyFont="1" applyFill="1" applyBorder="1" applyAlignment="1">
      <alignment/>
    </xf>
    <xf numFmtId="3" fontId="2" fillId="0" borderId="1" xfId="0" applyNumberFormat="1" applyFont="1" applyFill="1" applyBorder="1" applyAlignment="1">
      <alignment horizontal="right"/>
    </xf>
    <xf numFmtId="0" fontId="4" fillId="0" borderId="1" xfId="0" applyFont="1" applyBorder="1" applyAlignment="1">
      <alignment vertical="top" wrapText="1"/>
    </xf>
    <xf numFmtId="0" fontId="14" fillId="0" borderId="1" xfId="0" applyFont="1" applyBorder="1" applyAlignment="1">
      <alignment vertical="top" wrapText="1"/>
    </xf>
    <xf numFmtId="3" fontId="14" fillId="0" borderId="1" xfId="0" applyNumberFormat="1" applyFont="1" applyBorder="1" applyAlignment="1">
      <alignment horizontal="right" vertical="top" wrapText="1"/>
    </xf>
    <xf numFmtId="0" fontId="19" fillId="0" borderId="1" xfId="0" applyFont="1" applyBorder="1" applyAlignment="1">
      <alignment vertical="top" wrapText="1"/>
    </xf>
    <xf numFmtId="3" fontId="19" fillId="0" borderId="1" xfId="0" applyNumberFormat="1" applyFont="1" applyBorder="1" applyAlignment="1">
      <alignment horizontal="right" vertical="top" wrapText="1"/>
    </xf>
    <xf numFmtId="4" fontId="19" fillId="0" borderId="1" xfId="0" applyNumberFormat="1" applyFont="1" applyBorder="1" applyAlignment="1">
      <alignment horizontal="right" vertical="top"/>
    </xf>
    <xf numFmtId="3" fontId="2" fillId="0" borderId="1"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xf>
    <xf numFmtId="3" fontId="2" fillId="0" borderId="1" xfId="0" applyNumberFormat="1" applyFont="1" applyBorder="1" applyAlignment="1">
      <alignment horizontal="right"/>
    </xf>
    <xf numFmtId="3" fontId="17" fillId="0" borderId="1" xfId="0" applyNumberFormat="1" applyFont="1" applyBorder="1" applyAlignment="1">
      <alignment horizontal="right"/>
    </xf>
    <xf numFmtId="0" fontId="15" fillId="0" borderId="1" xfId="0" applyFont="1" applyBorder="1" applyAlignment="1">
      <alignment vertical="top" wrapText="1"/>
    </xf>
    <xf numFmtId="3" fontId="15" fillId="0" borderId="1" xfId="0" applyNumberFormat="1" applyFont="1" applyBorder="1" applyAlignment="1">
      <alignment horizontal="right"/>
    </xf>
    <xf numFmtId="3" fontId="17" fillId="0" borderId="1" xfId="0" applyNumberFormat="1" applyFont="1" applyBorder="1" applyAlignment="1">
      <alignment horizontal="right"/>
    </xf>
    <xf numFmtId="0" fontId="20" fillId="0" borderId="0" xfId="0" applyFont="1" applyAlignment="1">
      <alignment/>
    </xf>
    <xf numFmtId="0" fontId="3" fillId="0" borderId="0" xfId="0" applyFont="1" applyAlignment="1">
      <alignment/>
    </xf>
    <xf numFmtId="0" fontId="0" fillId="0" borderId="0" xfId="0" applyAlignment="1">
      <alignment wrapText="1"/>
    </xf>
    <xf numFmtId="0" fontId="12" fillId="2" borderId="1" xfId="0" applyFont="1" applyFill="1" applyBorder="1" applyAlignment="1">
      <alignment wrapText="1"/>
    </xf>
    <xf numFmtId="0" fontId="21" fillId="0" borderId="1" xfId="0" applyFont="1" applyFill="1" applyBorder="1" applyAlignment="1">
      <alignment vertical="top" wrapText="1"/>
    </xf>
    <xf numFmtId="3" fontId="21" fillId="0" borderId="1" xfId="0" applyNumberFormat="1" applyFont="1" applyFill="1" applyBorder="1" applyAlignment="1">
      <alignment horizontal="right" vertical="top" wrapText="1"/>
    </xf>
    <xf numFmtId="3" fontId="0" fillId="0" borderId="0" xfId="0" applyNumberFormat="1" applyAlignment="1">
      <alignment/>
    </xf>
    <xf numFmtId="0" fontId="22" fillId="0" borderId="1" xfId="0" applyFont="1" applyFill="1" applyBorder="1" applyAlignment="1">
      <alignment horizontal="left" wrapText="1"/>
    </xf>
    <xf numFmtId="3" fontId="22" fillId="0" borderId="1" xfId="0" applyNumberFormat="1" applyFont="1" applyFill="1" applyBorder="1" applyAlignment="1">
      <alignment horizontal="right" wrapText="1"/>
    </xf>
    <xf numFmtId="0" fontId="2" fillId="0" borderId="1" xfId="0" applyFont="1" applyFill="1" applyBorder="1" applyAlignment="1">
      <alignment horizontal="left" vertical="top" wrapText="1"/>
    </xf>
    <xf numFmtId="3" fontId="19" fillId="0" borderId="1" xfId="0" applyNumberFormat="1" applyFont="1" applyFill="1" applyBorder="1" applyAlignment="1">
      <alignment horizontal="right" wrapText="1"/>
    </xf>
    <xf numFmtId="0" fontId="14" fillId="0" borderId="1" xfId="0" applyFont="1" applyFill="1" applyBorder="1" applyAlignment="1">
      <alignment horizontal="left" vertical="top" wrapText="1"/>
    </xf>
    <xf numFmtId="3" fontId="18" fillId="0" borderId="1" xfId="0" applyNumberFormat="1" applyFont="1" applyFill="1" applyBorder="1" applyAlignment="1">
      <alignment horizontal="right" wrapText="1"/>
    </xf>
    <xf numFmtId="3" fontId="18" fillId="0" borderId="1" xfId="0" applyNumberFormat="1" applyFont="1" applyFill="1" applyBorder="1" applyAlignment="1">
      <alignment wrapText="1"/>
    </xf>
    <xf numFmtId="0" fontId="18" fillId="0" borderId="1" xfId="0" applyFont="1" applyFill="1" applyBorder="1" applyAlignment="1">
      <alignment horizontal="left" vertical="top" wrapText="1"/>
    </xf>
    <xf numFmtId="3" fontId="19" fillId="0" borderId="1" xfId="0" applyNumberFormat="1" applyFont="1" applyFill="1" applyBorder="1" applyAlignment="1">
      <alignment wrapText="1"/>
    </xf>
    <xf numFmtId="49" fontId="18" fillId="0" borderId="1" xfId="0" applyNumberFormat="1" applyFont="1" applyFill="1" applyBorder="1" applyAlignment="1">
      <alignment horizontal="left" vertical="top" wrapText="1"/>
    </xf>
    <xf numFmtId="0" fontId="18" fillId="0" borderId="1" xfId="0" applyFont="1" applyFill="1" applyBorder="1" applyAlignment="1">
      <alignment/>
    </xf>
    <xf numFmtId="0" fontId="21" fillId="0" borderId="1" xfId="0" applyFont="1" applyFill="1" applyBorder="1" applyAlignment="1">
      <alignment horizontal="left" vertical="top" wrapText="1"/>
    </xf>
    <xf numFmtId="3" fontId="21" fillId="0" borderId="1" xfId="0" applyNumberFormat="1" applyFont="1" applyFill="1" applyBorder="1" applyAlignment="1">
      <alignment horizontal="right" wrapText="1"/>
    </xf>
    <xf numFmtId="3" fontId="21" fillId="0" borderId="1" xfId="0" applyNumberFormat="1" applyFont="1" applyFill="1" applyBorder="1" applyAlignment="1">
      <alignment wrapText="1"/>
    </xf>
    <xf numFmtId="0" fontId="23" fillId="0" borderId="1" xfId="0" applyFont="1" applyFill="1" applyBorder="1" applyAlignment="1">
      <alignment wrapText="1"/>
    </xf>
    <xf numFmtId="49" fontId="23" fillId="0" borderId="1" xfId="0" applyNumberFormat="1" applyFont="1" applyFill="1" applyBorder="1" applyAlignment="1">
      <alignment wrapText="1"/>
    </xf>
    <xf numFmtId="3" fontId="15" fillId="0" borderId="1" xfId="0" applyNumberFormat="1" applyFont="1" applyFill="1" applyBorder="1" applyAlignment="1">
      <alignment horizontal="right" wrapText="1"/>
    </xf>
    <xf numFmtId="3" fontId="4" fillId="0" borderId="1" xfId="0" applyNumberFormat="1" applyFont="1" applyFill="1" applyBorder="1" applyAlignment="1">
      <alignment wrapText="1"/>
    </xf>
    <xf numFmtId="0" fontId="24" fillId="0" borderId="1" xfId="0" applyFont="1" applyFill="1" applyBorder="1" applyAlignment="1">
      <alignment horizontal="left" vertical="top" wrapText="1"/>
    </xf>
    <xf numFmtId="3" fontId="24" fillId="0" borderId="1" xfId="0" applyNumberFormat="1" applyFont="1" applyFill="1" applyBorder="1" applyAlignment="1">
      <alignment horizontal="right" wrapText="1"/>
    </xf>
    <xf numFmtId="3" fontId="25" fillId="0" borderId="1" xfId="0" applyNumberFormat="1" applyFont="1" applyFill="1" applyBorder="1" applyAlignment="1">
      <alignment wrapText="1"/>
    </xf>
    <xf numFmtId="0" fontId="22" fillId="0" borderId="1" xfId="0" applyFont="1" applyFill="1" applyBorder="1" applyAlignment="1">
      <alignment horizontal="justify" wrapText="1"/>
    </xf>
    <xf numFmtId="3" fontId="26" fillId="0" borderId="1" xfId="0" applyNumberFormat="1" applyFont="1" applyFill="1" applyBorder="1" applyAlignment="1">
      <alignment wrapText="1"/>
    </xf>
    <xf numFmtId="3" fontId="22" fillId="0" borderId="1" xfId="0" applyNumberFormat="1" applyFont="1" applyFill="1" applyBorder="1" applyAlignment="1">
      <alignment wrapText="1"/>
    </xf>
    <xf numFmtId="0" fontId="26" fillId="0" borderId="1" xfId="0" applyFont="1" applyFill="1" applyBorder="1" applyAlignment="1">
      <alignment wrapText="1"/>
    </xf>
    <xf numFmtId="0" fontId="19" fillId="0" borderId="1" xfId="0" applyFont="1" applyFill="1" applyBorder="1" applyAlignment="1">
      <alignment horizontal="justify" vertical="top" wrapText="1"/>
    </xf>
    <xf numFmtId="0" fontId="2" fillId="0" borderId="1" xfId="0" applyFont="1" applyFill="1" applyBorder="1" applyAlignment="1">
      <alignment wrapText="1"/>
    </xf>
    <xf numFmtId="0" fontId="27" fillId="0" borderId="1" xfId="0" applyFont="1" applyFill="1" applyBorder="1" applyAlignment="1">
      <alignment horizontal="justify" vertical="top"/>
    </xf>
    <xf numFmtId="2" fontId="28" fillId="0" borderId="1" xfId="0" applyNumberFormat="1" applyFont="1" applyFill="1" applyBorder="1" applyAlignment="1">
      <alignment vertical="top" wrapText="1"/>
    </xf>
    <xf numFmtId="0" fontId="23" fillId="0" borderId="1" xfId="0" applyFont="1" applyFill="1" applyBorder="1" applyAlignment="1">
      <alignment horizontal="justify" vertical="top" wrapText="1"/>
    </xf>
    <xf numFmtId="3" fontId="18" fillId="0" borderId="1" xfId="0" applyNumberFormat="1" applyFont="1" applyFill="1" applyBorder="1" applyAlignment="1">
      <alignment horizontal="right"/>
    </xf>
    <xf numFmtId="3" fontId="19" fillId="0" borderId="1" xfId="0" applyNumberFormat="1" applyFont="1" applyFill="1" applyBorder="1" applyAlignment="1">
      <alignment horizontal="right"/>
    </xf>
    <xf numFmtId="0" fontId="22" fillId="0" borderId="1" xfId="0" applyFont="1" applyFill="1" applyBorder="1" applyAlignment="1">
      <alignment horizontal="left" vertical="top" wrapText="1"/>
    </xf>
    <xf numFmtId="0" fontId="22" fillId="0" borderId="1" xfId="0" applyFont="1" applyFill="1" applyBorder="1" applyAlignment="1">
      <alignment horizontal="right" wrapText="1"/>
    </xf>
    <xf numFmtId="0" fontId="19" fillId="0" borderId="1" xfId="0" applyFont="1" applyFill="1" applyBorder="1" applyAlignment="1">
      <alignment horizontal="left" vertical="top" wrapText="1"/>
    </xf>
    <xf numFmtId="0" fontId="19" fillId="0" borderId="1" xfId="0" applyFont="1" applyFill="1" applyBorder="1" applyAlignment="1">
      <alignment horizontal="right" wrapText="1"/>
    </xf>
    <xf numFmtId="0" fontId="19" fillId="0" borderId="1" xfId="0" applyFont="1" applyBorder="1" applyAlignment="1">
      <alignment vertical="top" wrapText="1"/>
    </xf>
    <xf numFmtId="0" fontId="0" fillId="0" borderId="0" xfId="0" applyAlignment="1">
      <alignment horizontal="left"/>
    </xf>
    <xf numFmtId="0" fontId="29" fillId="0" borderId="0" xfId="0" applyFont="1" applyBorder="1" applyAlignment="1">
      <alignment vertical="top" wrapText="1"/>
    </xf>
    <xf numFmtId="0" fontId="12" fillId="0" borderId="0" xfId="0" applyFont="1" applyAlignment="1">
      <alignment horizontal="left" wrapText="1"/>
    </xf>
    <xf numFmtId="0" fontId="19" fillId="0" borderId="0" xfId="0" applyFont="1" applyBorder="1" applyAlignment="1">
      <alignment wrapText="1"/>
    </xf>
    <xf numFmtId="0" fontId="12" fillId="0" borderId="0" xfId="0" applyFont="1" applyAlignment="1">
      <alignment horizontal="left" wrapText="1"/>
    </xf>
    <xf numFmtId="0" fontId="4" fillId="0" borderId="1" xfId="0" applyFont="1" applyBorder="1" applyAlignment="1">
      <alignment horizontal="center" wrapText="1"/>
    </xf>
    <xf numFmtId="0" fontId="12" fillId="2" borderId="1" xfId="0" applyFont="1" applyFill="1" applyBorder="1" applyAlignment="1">
      <alignment/>
    </xf>
    <xf numFmtId="3" fontId="4" fillId="2"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21" fillId="0" borderId="1" xfId="0" applyNumberFormat="1" applyFont="1" applyFill="1" applyBorder="1" applyAlignment="1">
      <alignment horizontal="right" wrapText="1"/>
    </xf>
    <xf numFmtId="3" fontId="21" fillId="0" borderId="1" xfId="0" applyNumberFormat="1" applyFont="1" applyFill="1" applyBorder="1" applyAlignment="1">
      <alignment horizontal="right"/>
    </xf>
    <xf numFmtId="0" fontId="22" fillId="0" borderId="1" xfId="0" applyFont="1" applyFill="1" applyBorder="1" applyAlignment="1">
      <alignment horizontal="left"/>
    </xf>
    <xf numFmtId="3" fontId="22" fillId="0" borderId="1" xfId="0" applyNumberFormat="1" applyFont="1" applyFill="1" applyBorder="1" applyAlignment="1">
      <alignment horizontal="right"/>
    </xf>
    <xf numFmtId="0" fontId="26" fillId="0" borderId="1" xfId="0" applyFont="1" applyFill="1" applyBorder="1" applyAlignment="1">
      <alignment horizontal="right"/>
    </xf>
    <xf numFmtId="0" fontId="18" fillId="0" borderId="1" xfId="0" applyFont="1" applyFill="1" applyBorder="1" applyAlignment="1">
      <alignment horizontal="left"/>
    </xf>
    <xf numFmtId="3" fontId="18" fillId="0" borderId="1" xfId="0" applyNumberFormat="1" applyFont="1" applyFill="1" applyBorder="1" applyAlignment="1">
      <alignment horizontal="right"/>
    </xf>
    <xf numFmtId="0" fontId="18" fillId="0" borderId="1" xfId="0" applyFont="1" applyFill="1" applyBorder="1" applyAlignment="1">
      <alignment horizontal="right"/>
    </xf>
    <xf numFmtId="0" fontId="18" fillId="0" borderId="1" xfId="0" applyFont="1" applyFill="1" applyBorder="1" applyAlignment="1">
      <alignment horizontal="left" wrapText="1"/>
    </xf>
    <xf numFmtId="0" fontId="18" fillId="0" borderId="1" xfId="0" applyFont="1" applyFill="1" applyBorder="1" applyAlignment="1">
      <alignment wrapText="1"/>
    </xf>
    <xf numFmtId="0" fontId="14" fillId="0" borderId="1" xfId="0" applyFont="1" applyFill="1" applyBorder="1" applyAlignment="1">
      <alignment horizontal="right" wrapText="1"/>
    </xf>
    <xf numFmtId="0" fontId="22" fillId="0" borderId="1" xfId="0" applyFont="1" applyFill="1" applyBorder="1" applyAlignment="1">
      <alignment vertical="top" wrapText="1"/>
    </xf>
    <xf numFmtId="3" fontId="0" fillId="0" borderId="1" xfId="0" applyNumberFormat="1" applyFont="1" applyFill="1" applyBorder="1" applyAlignment="1">
      <alignment horizontal="right" wrapText="1"/>
    </xf>
    <xf numFmtId="3" fontId="0" fillId="0" borderId="1" xfId="0" applyNumberFormat="1" applyFont="1" applyFill="1" applyBorder="1" applyAlignment="1">
      <alignment horizontal="right"/>
    </xf>
    <xf numFmtId="0" fontId="30"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3" fontId="29" fillId="0" borderId="1" xfId="0" applyNumberFormat="1" applyFont="1" applyFill="1" applyBorder="1" applyAlignment="1">
      <alignment horizontal="right"/>
    </xf>
    <xf numFmtId="0" fontId="30" fillId="0" borderId="0" xfId="0" applyFont="1" applyBorder="1" applyAlignment="1">
      <alignment horizontal="justify" vertical="top" wrapText="1"/>
    </xf>
    <xf numFmtId="3" fontId="18" fillId="0" borderId="0" xfId="0" applyNumberFormat="1" applyFont="1" applyBorder="1" applyAlignment="1">
      <alignment horizontal="right"/>
    </xf>
    <xf numFmtId="3" fontId="19" fillId="0" borderId="0" xfId="0" applyNumberFormat="1" applyFont="1" applyFill="1" applyBorder="1" applyAlignment="1">
      <alignment horizontal="right"/>
    </xf>
    <xf numFmtId="0" fontId="20" fillId="0" borderId="0" xfId="0" applyFont="1" applyAlignment="1">
      <alignment horizontal="left" wrapText="1"/>
    </xf>
    <xf numFmtId="0" fontId="12" fillId="0" borderId="0" xfId="0" applyFont="1" applyAlignment="1">
      <alignment/>
    </xf>
    <xf numFmtId="0" fontId="20" fillId="0" borderId="0" xfId="0" applyFont="1" applyAlignment="1">
      <alignment horizontal="left" wrapText="1"/>
    </xf>
    <xf numFmtId="0" fontId="12" fillId="2" borderId="1" xfId="0" applyFont="1" applyFill="1" applyBorder="1" applyAlignment="1">
      <alignment vertical="top" wrapText="1"/>
    </xf>
    <xf numFmtId="3" fontId="4" fillId="2" borderId="1" xfId="0" applyNumberFormat="1" applyFont="1" applyFill="1" applyBorder="1" applyAlignment="1">
      <alignment horizontal="right" vertical="top"/>
    </xf>
    <xf numFmtId="3" fontId="4" fillId="0" borderId="1" xfId="0" applyNumberFormat="1" applyFont="1" applyFill="1" applyBorder="1" applyAlignment="1">
      <alignment horizontal="right" vertical="top"/>
    </xf>
    <xf numFmtId="3" fontId="21" fillId="0" borderId="1" xfId="0" applyNumberFormat="1" applyFont="1" applyFill="1" applyBorder="1" applyAlignment="1">
      <alignment horizontal="right" vertical="top"/>
    </xf>
    <xf numFmtId="3" fontId="4" fillId="0" borderId="1" xfId="0" applyNumberFormat="1" applyFont="1" applyFill="1" applyBorder="1" applyAlignment="1">
      <alignment horizontal="right"/>
    </xf>
    <xf numFmtId="3" fontId="2" fillId="0" borderId="1" xfId="0" applyNumberFormat="1" applyFont="1" applyFill="1" applyBorder="1" applyAlignment="1">
      <alignment horizontal="right" vertical="top"/>
    </xf>
    <xf numFmtId="0" fontId="2" fillId="0" borderId="1" xfId="0" applyFont="1" applyFill="1" applyBorder="1" applyAlignment="1">
      <alignment horizontal="left"/>
    </xf>
    <xf numFmtId="3" fontId="2" fillId="0" borderId="1" xfId="0" applyNumberFormat="1" applyFont="1" applyFill="1" applyBorder="1" applyAlignment="1">
      <alignment horizontal="left"/>
    </xf>
    <xf numFmtId="3" fontId="2" fillId="0" borderId="1" xfId="0" applyNumberFormat="1" applyFont="1" applyFill="1" applyBorder="1" applyAlignment="1">
      <alignment/>
    </xf>
    <xf numFmtId="0" fontId="21" fillId="0" borderId="1" xfId="0" applyFont="1" applyFill="1" applyBorder="1" applyAlignment="1">
      <alignment vertical="top" wrapText="1"/>
    </xf>
    <xf numFmtId="3" fontId="21" fillId="0" borderId="1" xfId="0" applyNumberFormat="1" applyFont="1" applyFill="1" applyBorder="1" applyAlignment="1">
      <alignment horizontal="right" vertical="top" wrapText="1"/>
    </xf>
    <xf numFmtId="3" fontId="21" fillId="0" borderId="1" xfId="0" applyNumberFormat="1" applyFont="1" applyFill="1" applyBorder="1" applyAlignment="1">
      <alignment horizontal="right" vertical="top"/>
    </xf>
    <xf numFmtId="0" fontId="20" fillId="0" borderId="5" xfId="0" applyFont="1" applyBorder="1" applyAlignment="1">
      <alignment horizontal="center" wrapText="1"/>
    </xf>
    <xf numFmtId="0" fontId="0" fillId="0" borderId="5" xfId="0" applyBorder="1" applyAlignment="1">
      <alignment/>
    </xf>
    <xf numFmtId="3" fontId="4" fillId="2" borderId="1" xfId="0" applyNumberFormat="1" applyFont="1" applyFill="1" applyBorder="1" applyAlignment="1">
      <alignment horizontal="right" wrapText="1"/>
    </xf>
    <xf numFmtId="3" fontId="18" fillId="0" borderId="1" xfId="0" applyNumberFormat="1" applyFont="1" applyBorder="1" applyAlignment="1">
      <alignment horizontal="right"/>
    </xf>
    <xf numFmtId="0" fontId="18" fillId="0" borderId="1" xfId="0" applyFont="1" applyBorder="1" applyAlignment="1">
      <alignment horizontal="right"/>
    </xf>
    <xf numFmtId="0" fontId="18" fillId="0" borderId="1" xfId="0" applyFont="1" applyBorder="1" applyAlignment="1">
      <alignment vertical="top"/>
    </xf>
    <xf numFmtId="0" fontId="14" fillId="0" borderId="0" xfId="0" applyFont="1" applyBorder="1" applyAlignment="1">
      <alignment vertical="top"/>
    </xf>
    <xf numFmtId="3" fontId="14" fillId="0" borderId="0" xfId="0" applyNumberFormat="1" applyFont="1" applyBorder="1" applyAlignment="1">
      <alignment horizontal="right"/>
    </xf>
    <xf numFmtId="0" fontId="18" fillId="0" borderId="0" xfId="0" applyFont="1" applyBorder="1" applyAlignment="1">
      <alignment horizontal="right"/>
    </xf>
    <xf numFmtId="0" fontId="3" fillId="0" borderId="0" xfId="0" applyFont="1" applyBorder="1" applyAlignment="1">
      <alignment horizontal="center" wrapText="1"/>
    </xf>
    <xf numFmtId="0" fontId="2" fillId="0" borderId="0" xfId="0" applyFont="1" applyBorder="1" applyAlignment="1">
      <alignment vertical="top" wrapText="1"/>
    </xf>
    <xf numFmtId="3" fontId="2" fillId="0" borderId="0" xfId="0" applyNumberFormat="1" applyFont="1" applyBorder="1" applyAlignment="1">
      <alignment horizontal="right" vertical="top" wrapText="1"/>
    </xf>
    <xf numFmtId="3" fontId="2" fillId="0" borderId="0" xfId="0" applyNumberFormat="1" applyFont="1" applyBorder="1" applyAlignment="1">
      <alignment horizontal="right" vertical="top"/>
    </xf>
    <xf numFmtId="0" fontId="20" fillId="0" borderId="6" xfId="0" applyFont="1" applyBorder="1" applyAlignment="1">
      <alignment horizontal="left" vertical="top" wrapText="1"/>
    </xf>
    <xf numFmtId="0" fontId="20" fillId="0" borderId="0" xfId="0" applyFont="1" applyAlignment="1">
      <alignment horizontal="center" wrapText="1"/>
    </xf>
    <xf numFmtId="0" fontId="29" fillId="0" borderId="0" xfId="0" applyFont="1" applyAlignment="1">
      <alignment wrapText="1"/>
    </xf>
    <xf numFmtId="0" fontId="22" fillId="0" borderId="1" xfId="0" applyFont="1" applyFill="1" applyBorder="1" applyAlignment="1">
      <alignment/>
    </xf>
    <xf numFmtId="3" fontId="26" fillId="0" borderId="1" xfId="0" applyNumberFormat="1" applyFont="1" applyFill="1" applyBorder="1" applyAlignment="1">
      <alignment horizontal="right" vertical="top"/>
    </xf>
    <xf numFmtId="0" fontId="17" fillId="0" borderId="0" xfId="0" applyFont="1" applyAlignment="1">
      <alignment/>
    </xf>
    <xf numFmtId="0" fontId="15" fillId="0" borderId="0" xfId="0" applyFont="1" applyAlignment="1">
      <alignment horizontal="left"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3" fontId="17" fillId="0" borderId="0" xfId="0" applyNumberFormat="1" applyFont="1" applyAlignment="1">
      <alignment/>
    </xf>
    <xf numFmtId="0" fontId="19" fillId="0" borderId="1" xfId="0" applyFont="1" applyFill="1" applyBorder="1" applyAlignment="1">
      <alignment vertical="top" wrapText="1"/>
    </xf>
    <xf numFmtId="0" fontId="32" fillId="0" borderId="1" xfId="0" applyFont="1" applyFill="1" applyBorder="1" applyAlignment="1">
      <alignment/>
    </xf>
    <xf numFmtId="3" fontId="15" fillId="0" borderId="1" xfId="0" applyNumberFormat="1" applyFont="1" applyFill="1" applyBorder="1" applyAlignment="1">
      <alignment horizontal="right"/>
    </xf>
    <xf numFmtId="3" fontId="15" fillId="0" borderId="1" xfId="0" applyNumberFormat="1" applyFont="1" applyFill="1" applyBorder="1" applyAlignment="1">
      <alignment/>
    </xf>
    <xf numFmtId="0" fontId="33" fillId="0" borderId="1" xfId="0" applyFont="1" applyFill="1" applyBorder="1" applyAlignment="1">
      <alignment vertical="top" wrapText="1"/>
    </xf>
    <xf numFmtId="0" fontId="21" fillId="0" borderId="1"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0" applyFont="1" applyFill="1" applyBorder="1" applyAlignment="1">
      <alignment horizontal="right" vertical="top" wrapText="1"/>
    </xf>
    <xf numFmtId="3" fontId="25" fillId="0" borderId="0" xfId="0" applyNumberFormat="1" applyFont="1" applyFill="1" applyBorder="1" applyAlignment="1">
      <alignment horizontal="right" vertical="top" wrapText="1"/>
    </xf>
    <xf numFmtId="3" fontId="25" fillId="0" borderId="0" xfId="0" applyNumberFormat="1" applyFont="1" applyFill="1" applyBorder="1" applyAlignment="1">
      <alignment horizontal="right" vertical="top"/>
    </xf>
    <xf numFmtId="0" fontId="29" fillId="0" borderId="1" xfId="0" applyFont="1" applyFill="1" applyBorder="1" applyAlignment="1">
      <alignment/>
    </xf>
    <xf numFmtId="3" fontId="29" fillId="0" borderId="1" xfId="0" applyNumberFormat="1" applyFont="1" applyFill="1" applyBorder="1" applyAlignment="1">
      <alignment horizontal="right"/>
    </xf>
    <xf numFmtId="3" fontId="0" fillId="0" borderId="1" xfId="0" applyNumberFormat="1" applyFont="1" applyFill="1" applyBorder="1" applyAlignment="1">
      <alignment horizontal="right"/>
    </xf>
    <xf numFmtId="0" fontId="18" fillId="0" borderId="0" xfId="0" applyFont="1" applyFill="1" applyBorder="1" applyAlignment="1">
      <alignment vertical="top" wrapText="1"/>
    </xf>
    <xf numFmtId="3" fontId="18" fillId="0" borderId="0" xfId="0" applyNumberFormat="1" applyFont="1" applyFill="1" applyBorder="1" applyAlignment="1">
      <alignment horizontal="right" wrapText="1"/>
    </xf>
    <xf numFmtId="3" fontId="18" fillId="0" borderId="0" xfId="0" applyNumberFormat="1" applyFont="1" applyFill="1" applyBorder="1" applyAlignment="1">
      <alignment horizontal="right"/>
    </xf>
    <xf numFmtId="0" fontId="18" fillId="0" borderId="0" xfId="0" applyFont="1" applyBorder="1" applyAlignment="1">
      <alignment vertical="top" wrapText="1"/>
    </xf>
    <xf numFmtId="3" fontId="18" fillId="0" borderId="0" xfId="0" applyNumberFormat="1" applyFont="1" applyBorder="1" applyAlignment="1">
      <alignment horizontal="right" wrapText="1"/>
    </xf>
    <xf numFmtId="0" fontId="3" fillId="0" borderId="0" xfId="0" applyFont="1" applyBorder="1" applyAlignment="1">
      <alignment wrapText="1"/>
    </xf>
    <xf numFmtId="3" fontId="25" fillId="0" borderId="1" xfId="0" applyNumberFormat="1" applyFont="1" applyFill="1" applyBorder="1" applyAlignment="1">
      <alignment horizontal="right" vertical="top"/>
    </xf>
    <xf numFmtId="0" fontId="24" fillId="0" borderId="1" xfId="0" applyFont="1" applyFill="1" applyBorder="1" applyAlignment="1">
      <alignment vertical="top" wrapText="1"/>
    </xf>
    <xf numFmtId="3" fontId="24" fillId="0" borderId="1" xfId="0" applyNumberFormat="1" applyFont="1" applyFill="1" applyBorder="1" applyAlignment="1">
      <alignment horizontal="right" vertical="top" wrapText="1"/>
    </xf>
    <xf numFmtId="3" fontId="24" fillId="0" borderId="1" xfId="0" applyNumberFormat="1" applyFont="1" applyFill="1" applyBorder="1" applyAlignment="1">
      <alignment horizontal="right" vertical="top"/>
    </xf>
    <xf numFmtId="3" fontId="25" fillId="0" borderId="1" xfId="0" applyNumberFormat="1" applyFont="1" applyFill="1" applyBorder="1" applyAlignment="1">
      <alignment horizontal="right" vertical="top" wrapText="1"/>
    </xf>
    <xf numFmtId="3" fontId="20" fillId="0" borderId="0" xfId="0" applyNumberFormat="1" applyFont="1" applyAlignment="1">
      <alignment horizontal="left" wrapText="1"/>
    </xf>
    <xf numFmtId="3" fontId="2" fillId="0" borderId="1" xfId="0" applyNumberFormat="1" applyFont="1" applyFill="1" applyBorder="1" applyAlignment="1">
      <alignment horizontal="right" wrapText="1"/>
    </xf>
    <xf numFmtId="0" fontId="4" fillId="0" borderId="1" xfId="0" applyFont="1" applyBorder="1" applyAlignment="1">
      <alignment horizontal="left" vertical="top" wrapText="1"/>
    </xf>
    <xf numFmtId="3" fontId="4" fillId="0" borderId="1" xfId="0" applyNumberFormat="1" applyFont="1" applyBorder="1" applyAlignment="1">
      <alignment horizontal="right" wrapText="1"/>
    </xf>
    <xf numFmtId="0" fontId="15" fillId="0" borderId="1" xfId="0" applyFont="1" applyBorder="1" applyAlignment="1">
      <alignment horizontal="left" vertical="top" wrapText="1"/>
    </xf>
    <xf numFmtId="3" fontId="15" fillId="0" borderId="1" xfId="0" applyNumberFormat="1" applyFont="1" applyBorder="1" applyAlignment="1">
      <alignment horizontal="right" wrapText="1"/>
    </xf>
    <xf numFmtId="0" fontId="17" fillId="0" borderId="2" xfId="0" applyFont="1" applyBorder="1" applyAlignment="1">
      <alignment horizontal="left" vertical="top" wrapText="1"/>
    </xf>
    <xf numFmtId="3" fontId="17" fillId="0" borderId="2" xfId="0" applyNumberFormat="1" applyFont="1" applyBorder="1" applyAlignment="1">
      <alignment horizontal="right" wrapText="1"/>
    </xf>
    <xf numFmtId="3" fontId="17" fillId="0" borderId="2" xfId="0" applyNumberFormat="1" applyFont="1" applyBorder="1" applyAlignment="1">
      <alignment horizontal="right"/>
    </xf>
    <xf numFmtId="3" fontId="2" fillId="0" borderId="2" xfId="0" applyNumberFormat="1" applyFont="1" applyFill="1" applyBorder="1" applyAlignment="1">
      <alignment horizontal="right"/>
    </xf>
    <xf numFmtId="0" fontId="18" fillId="0" borderId="2" xfId="0" applyFont="1" applyFill="1" applyBorder="1" applyAlignment="1">
      <alignment horizontal="left" vertical="top" wrapText="1"/>
    </xf>
    <xf numFmtId="3" fontId="18" fillId="0" borderId="7" xfId="0" applyNumberFormat="1" applyFont="1" applyFill="1" applyBorder="1" applyAlignment="1">
      <alignment horizontal="right" wrapText="1"/>
    </xf>
    <xf numFmtId="3" fontId="18" fillId="0" borderId="2" xfId="0" applyNumberFormat="1" applyFont="1" applyFill="1" applyBorder="1" applyAlignment="1">
      <alignment horizontal="right" wrapText="1"/>
    </xf>
    <xf numFmtId="3" fontId="18" fillId="0" borderId="8" xfId="0" applyNumberFormat="1" applyFont="1" applyFill="1" applyBorder="1" applyAlignment="1">
      <alignment horizontal="right"/>
    </xf>
    <xf numFmtId="0" fontId="18" fillId="0" borderId="9" xfId="0" applyFont="1" applyBorder="1" applyAlignment="1">
      <alignment horizontal="left" vertical="top" wrapText="1"/>
    </xf>
    <xf numFmtId="3" fontId="18" fillId="0" borderId="10" xfId="0" applyNumberFormat="1" applyFont="1" applyBorder="1" applyAlignment="1">
      <alignment horizontal="right" wrapText="1"/>
    </xf>
    <xf numFmtId="3" fontId="18" fillId="0" borderId="9" xfId="0" applyNumberFormat="1" applyFont="1" applyBorder="1" applyAlignment="1">
      <alignment horizontal="right" wrapText="1"/>
    </xf>
    <xf numFmtId="3" fontId="18" fillId="0" borderId="11" xfId="0" applyNumberFormat="1" applyFont="1" applyFill="1" applyBorder="1" applyAlignment="1">
      <alignment horizontal="right"/>
    </xf>
    <xf numFmtId="3" fontId="34" fillId="0" borderId="11" xfId="0" applyNumberFormat="1" applyFont="1" applyFill="1" applyBorder="1" applyAlignment="1">
      <alignment horizontal="right"/>
    </xf>
    <xf numFmtId="0" fontId="18" fillId="0" borderId="9" xfId="0" applyFont="1" applyFill="1" applyBorder="1" applyAlignment="1">
      <alignment horizontal="left" vertical="top" wrapText="1"/>
    </xf>
    <xf numFmtId="3" fontId="18" fillId="0" borderId="10" xfId="0" applyNumberFormat="1" applyFont="1" applyFill="1" applyBorder="1" applyAlignment="1">
      <alignment horizontal="right" wrapText="1"/>
    </xf>
    <xf numFmtId="3" fontId="18" fillId="0" borderId="9" xfId="0" applyNumberFormat="1" applyFont="1" applyFill="1" applyBorder="1" applyAlignment="1">
      <alignment horizontal="right" wrapText="1"/>
    </xf>
    <xf numFmtId="0" fontId="18" fillId="0" borderId="12" xfId="0" applyFont="1" applyFill="1" applyBorder="1" applyAlignment="1">
      <alignment horizontal="left" vertical="top" wrapText="1"/>
    </xf>
    <xf numFmtId="3" fontId="18" fillId="0" borderId="13" xfId="0" applyNumberFormat="1" applyFont="1" applyFill="1" applyBorder="1" applyAlignment="1">
      <alignment horizontal="right" wrapText="1"/>
    </xf>
    <xf numFmtId="3" fontId="18" fillId="0" borderId="12" xfId="0" applyNumberFormat="1" applyFont="1" applyFill="1" applyBorder="1" applyAlignment="1">
      <alignment horizontal="right" wrapText="1"/>
    </xf>
    <xf numFmtId="3" fontId="18" fillId="0" borderId="14" xfId="0" applyNumberFormat="1" applyFont="1" applyFill="1" applyBorder="1" applyAlignment="1">
      <alignment horizontal="right"/>
    </xf>
    <xf numFmtId="3" fontId="18" fillId="0" borderId="12" xfId="0" applyNumberFormat="1" applyFont="1" applyFill="1" applyBorder="1" applyAlignment="1">
      <alignment horizontal="right"/>
    </xf>
    <xf numFmtId="0" fontId="18" fillId="0" borderId="1" xfId="0" applyFont="1" applyBorder="1" applyAlignment="1">
      <alignment horizontal="left" vertical="top" wrapText="1"/>
    </xf>
    <xf numFmtId="3" fontId="18" fillId="0" borderId="1" xfId="0" applyNumberFormat="1" applyFont="1" applyBorder="1" applyAlignment="1">
      <alignment horizontal="right" wrapText="1"/>
    </xf>
    <xf numFmtId="3" fontId="19" fillId="0" borderId="1" xfId="0" applyNumberFormat="1" applyFont="1" applyBorder="1" applyAlignment="1">
      <alignment horizontal="right" wrapText="1"/>
    </xf>
    <xf numFmtId="0" fontId="12" fillId="0" borderId="0" xfId="0" applyFont="1" applyAlignment="1">
      <alignment wrapText="1"/>
    </xf>
    <xf numFmtId="3" fontId="2" fillId="0" borderId="1" xfId="0" applyNumberFormat="1" applyFont="1" applyBorder="1" applyAlignment="1">
      <alignment horizontal="right" wrapText="1"/>
    </xf>
    <xf numFmtId="0" fontId="25" fillId="0" borderId="0" xfId="0" applyFont="1" applyAlignment="1">
      <alignment horizontal="left" vertical="top" wrapText="1"/>
    </xf>
    <xf numFmtId="0" fontId="25" fillId="0" borderId="0" xfId="0" applyFont="1" applyAlignment="1">
      <alignment horizontal="left" vertical="top"/>
    </xf>
    <xf numFmtId="0" fontId="0" fillId="0" borderId="0" xfId="0" applyAlignment="1">
      <alignment horizontal="center"/>
    </xf>
    <xf numFmtId="0" fontId="3" fillId="0" borderId="0" xfId="0" applyFont="1" applyBorder="1" applyAlignment="1">
      <alignment vertical="top" wrapText="1"/>
    </xf>
    <xf numFmtId="3" fontId="35" fillId="0" borderId="1" xfId="0" applyNumberFormat="1" applyFont="1" applyFill="1" applyBorder="1" applyAlignment="1">
      <alignment horizontal="right" vertical="top" wrapText="1"/>
    </xf>
    <xf numFmtId="3" fontId="35" fillId="0" borderId="1" xfId="0" applyNumberFormat="1" applyFont="1" applyFill="1" applyBorder="1" applyAlignment="1">
      <alignment horizontal="right" vertical="top"/>
    </xf>
    <xf numFmtId="0" fontId="0" fillId="0" borderId="1" xfId="0" applyFont="1" applyFill="1" applyBorder="1" applyAlignment="1">
      <alignment vertical="top" wrapText="1"/>
    </xf>
    <xf numFmtId="0" fontId="0" fillId="0" borderId="1" xfId="0" applyFont="1" applyFill="1" applyBorder="1" applyAlignment="1">
      <alignment horizontal="right" vertical="top" wrapText="1"/>
    </xf>
    <xf numFmtId="3" fontId="0" fillId="0" borderId="1" xfId="0" applyNumberFormat="1" applyFont="1" applyFill="1" applyBorder="1" applyAlignment="1">
      <alignment horizontal="right" vertical="top" wrapText="1"/>
    </xf>
    <xf numFmtId="3" fontId="0" fillId="0" borderId="1" xfId="0" applyNumberFormat="1" applyFont="1" applyFill="1" applyBorder="1" applyAlignment="1">
      <alignment horizontal="right" vertical="top"/>
    </xf>
    <xf numFmtId="3" fontId="26" fillId="0" borderId="1" xfId="0" applyNumberFormat="1" applyFont="1" applyFill="1" applyBorder="1" applyAlignment="1">
      <alignment horizontal="right" vertical="top" wrapText="1"/>
    </xf>
    <xf numFmtId="3" fontId="26" fillId="0" borderId="1" xfId="0" applyNumberFormat="1" applyFont="1" applyFill="1" applyBorder="1" applyAlignment="1">
      <alignment horizontal="right" vertical="top"/>
    </xf>
    <xf numFmtId="3" fontId="15" fillId="0" borderId="1" xfId="0" applyNumberFormat="1" applyFont="1" applyFill="1" applyBorder="1" applyAlignment="1">
      <alignment horizontal="right" vertical="top"/>
    </xf>
    <xf numFmtId="0" fontId="26" fillId="0" borderId="1" xfId="0" applyFont="1" applyFill="1" applyBorder="1" applyAlignment="1">
      <alignment vertical="top" wrapText="1"/>
    </xf>
    <xf numFmtId="0" fontId="17" fillId="0" borderId="0" xfId="0" applyFont="1" applyFill="1" applyBorder="1" applyAlignment="1">
      <alignment vertical="top" wrapText="1"/>
    </xf>
    <xf numFmtId="3" fontId="17" fillId="0" borderId="0" xfId="0" applyNumberFormat="1" applyFont="1" applyFill="1" applyBorder="1" applyAlignment="1">
      <alignment horizontal="right" vertical="top" wrapText="1"/>
    </xf>
    <xf numFmtId="3" fontId="2" fillId="0" borderId="0" xfId="0" applyNumberFormat="1" applyFont="1" applyFill="1" applyBorder="1" applyAlignment="1">
      <alignment horizontal="right" vertical="top"/>
    </xf>
    <xf numFmtId="0" fontId="20" fillId="0" borderId="0" xfId="0" applyFont="1" applyFill="1" applyBorder="1" applyAlignment="1">
      <alignment horizontal="center" vertical="top" wrapText="1"/>
    </xf>
    <xf numFmtId="0" fontId="3" fillId="0" borderId="0" xfId="0" applyFont="1" applyBorder="1" applyAlignment="1">
      <alignment/>
    </xf>
    <xf numFmtId="0" fontId="29" fillId="0" borderId="1" xfId="0" applyFont="1" applyFill="1" applyBorder="1" applyAlignment="1">
      <alignment vertical="top" wrapText="1"/>
    </xf>
    <xf numFmtId="3" fontId="29" fillId="0" borderId="1" xfId="0" applyNumberFormat="1" applyFont="1" applyFill="1" applyBorder="1" applyAlignment="1">
      <alignment horizontal="right" vertical="top" wrapText="1"/>
    </xf>
    <xf numFmtId="3" fontId="29" fillId="0" borderId="1" xfId="0" applyNumberFormat="1" applyFont="1" applyFill="1" applyBorder="1" applyAlignment="1">
      <alignment horizontal="right" vertical="top"/>
    </xf>
    <xf numFmtId="0" fontId="33" fillId="0" borderId="1" xfId="0" applyFont="1" applyFill="1" applyBorder="1" applyAlignment="1">
      <alignment vertical="top" wrapText="1"/>
    </xf>
    <xf numFmtId="3" fontId="36" fillId="0" borderId="1" xfId="0" applyNumberFormat="1" applyFont="1" applyFill="1" applyBorder="1" applyAlignment="1">
      <alignment horizontal="right" vertical="top" wrapText="1"/>
    </xf>
    <xf numFmtId="3" fontId="36" fillId="0" borderId="1" xfId="0" applyNumberFormat="1" applyFont="1" applyFill="1" applyBorder="1" applyAlignment="1">
      <alignment horizontal="right" vertical="top"/>
    </xf>
    <xf numFmtId="0" fontId="19" fillId="0" borderId="1" xfId="0" applyFont="1" applyFill="1" applyBorder="1" applyAlignment="1">
      <alignment vertical="top" wrapText="1"/>
    </xf>
    <xf numFmtId="3" fontId="33" fillId="0" borderId="1" xfId="0" applyNumberFormat="1" applyFont="1" applyFill="1" applyBorder="1" applyAlignment="1">
      <alignment horizontal="right" vertical="top" wrapText="1"/>
    </xf>
    <xf numFmtId="3" fontId="33" fillId="0" borderId="1" xfId="0" applyNumberFormat="1" applyFont="1" applyFill="1" applyBorder="1" applyAlignment="1">
      <alignment horizontal="right" vertical="top"/>
    </xf>
    <xf numFmtId="0" fontId="37" fillId="0" borderId="1" xfId="0" applyFont="1" applyFill="1" applyBorder="1" applyAlignment="1">
      <alignment vertical="top" wrapText="1"/>
    </xf>
    <xf numFmtId="0" fontId="37" fillId="0" borderId="1" xfId="0" applyFont="1" applyFill="1" applyBorder="1" applyAlignment="1">
      <alignment vertical="top" wrapText="1"/>
    </xf>
    <xf numFmtId="3" fontId="37" fillId="0" borderId="1" xfId="0" applyNumberFormat="1" applyFont="1" applyFill="1" applyBorder="1" applyAlignment="1">
      <alignment horizontal="right" vertical="top" wrapText="1"/>
    </xf>
    <xf numFmtId="3" fontId="37" fillId="0" borderId="1" xfId="0" applyNumberFormat="1" applyFont="1" applyFill="1" applyBorder="1" applyAlignment="1">
      <alignment horizontal="right" vertical="top"/>
    </xf>
    <xf numFmtId="0" fontId="36" fillId="0" borderId="1" xfId="0" applyFont="1" applyFill="1" applyBorder="1" applyAlignment="1">
      <alignment vertical="top" wrapText="1"/>
    </xf>
    <xf numFmtId="3" fontId="36" fillId="0" borderId="1" xfId="0" applyNumberFormat="1" applyFont="1" applyFill="1" applyBorder="1" applyAlignment="1">
      <alignment horizontal="right" vertical="top" wrapText="1"/>
    </xf>
    <xf numFmtId="3" fontId="36" fillId="0" borderId="1" xfId="0" applyNumberFormat="1" applyFont="1" applyFill="1" applyBorder="1" applyAlignment="1">
      <alignment horizontal="right" vertical="top"/>
    </xf>
    <xf numFmtId="3" fontId="38" fillId="0" borderId="1" xfId="0" applyNumberFormat="1" applyFont="1" applyFill="1" applyBorder="1" applyAlignment="1">
      <alignment horizontal="right" vertical="top" wrapText="1"/>
    </xf>
    <xf numFmtId="0" fontId="37" fillId="0" borderId="1" xfId="0" applyFont="1" applyBorder="1" applyAlignment="1">
      <alignment vertical="top" wrapText="1"/>
    </xf>
    <xf numFmtId="3" fontId="37" fillId="0" borderId="1" xfId="0" applyNumberFormat="1" applyFont="1" applyBorder="1" applyAlignment="1">
      <alignment horizontal="right" vertical="top" wrapText="1"/>
    </xf>
    <xf numFmtId="3" fontId="37" fillId="0" borderId="1" xfId="0" applyNumberFormat="1" applyFont="1" applyBorder="1" applyAlignment="1">
      <alignment horizontal="right" vertical="top"/>
    </xf>
    <xf numFmtId="0" fontId="33" fillId="0" borderId="1" xfId="0" applyFont="1" applyBorder="1" applyAlignment="1">
      <alignment vertical="top" wrapText="1"/>
    </xf>
    <xf numFmtId="3" fontId="33" fillId="0" borderId="1" xfId="0" applyNumberFormat="1" applyFont="1" applyBorder="1" applyAlignment="1">
      <alignment horizontal="right" vertical="top" wrapText="1"/>
    </xf>
    <xf numFmtId="3" fontId="33" fillId="0" borderId="1" xfId="0" applyNumberFormat="1" applyFont="1" applyBorder="1" applyAlignment="1">
      <alignment horizontal="right" vertical="top"/>
    </xf>
    <xf numFmtId="0" fontId="36" fillId="0" borderId="1" xfId="0" applyFont="1" applyFill="1" applyBorder="1" applyAlignment="1">
      <alignment vertical="top" wrapText="1"/>
    </xf>
    <xf numFmtId="0" fontId="38" fillId="0" borderId="1" xfId="0" applyFont="1" applyFill="1" applyBorder="1" applyAlignment="1">
      <alignment vertical="top" wrapText="1"/>
    </xf>
    <xf numFmtId="3" fontId="38" fillId="0" borderId="1" xfId="0" applyNumberFormat="1" applyFont="1" applyFill="1" applyBorder="1" applyAlignment="1">
      <alignment horizontal="right" vertical="top" wrapText="1"/>
    </xf>
    <xf numFmtId="3" fontId="38" fillId="0" borderId="1" xfId="0" applyNumberFormat="1" applyFont="1" applyFill="1" applyBorder="1" applyAlignment="1">
      <alignment horizontal="right" vertical="top"/>
    </xf>
    <xf numFmtId="0" fontId="38" fillId="0" borderId="1" xfId="0" applyFont="1" applyFill="1" applyBorder="1" applyAlignment="1">
      <alignment vertical="top" wrapText="1"/>
    </xf>
    <xf numFmtId="3" fontId="38" fillId="0" borderId="1" xfId="0" applyNumberFormat="1" applyFont="1" applyFill="1" applyBorder="1" applyAlignment="1">
      <alignment horizontal="right" vertical="top"/>
    </xf>
    <xf numFmtId="3" fontId="19" fillId="0" borderId="1" xfId="0" applyNumberFormat="1" applyFont="1" applyFill="1" applyBorder="1" applyAlignment="1">
      <alignment horizontal="right" wrapText="1"/>
    </xf>
    <xf numFmtId="3" fontId="19" fillId="0" borderId="1" xfId="0" applyNumberFormat="1" applyFont="1" applyFill="1" applyBorder="1" applyAlignment="1">
      <alignment horizontal="right"/>
    </xf>
    <xf numFmtId="3" fontId="39" fillId="0" borderId="1" xfId="0" applyNumberFormat="1" applyFont="1" applyFill="1" applyBorder="1" applyAlignment="1">
      <alignment horizontal="right" wrapText="1"/>
    </xf>
    <xf numFmtId="3" fontId="39" fillId="0" borderId="1" xfId="0" applyNumberFormat="1" applyFont="1" applyFill="1" applyBorder="1" applyAlignment="1">
      <alignment horizontal="right"/>
    </xf>
    <xf numFmtId="0" fontId="39" fillId="0" borderId="1" xfId="0" applyFont="1" applyFill="1" applyBorder="1" applyAlignment="1">
      <alignment vertical="top" wrapText="1"/>
    </xf>
    <xf numFmtId="3" fontId="39" fillId="0" borderId="1" xfId="0" applyNumberFormat="1" applyFont="1" applyFill="1" applyBorder="1" applyAlignment="1">
      <alignment horizontal="right" wrapText="1"/>
    </xf>
    <xf numFmtId="3" fontId="39" fillId="0" borderId="1" xfId="0" applyNumberFormat="1" applyFont="1" applyFill="1" applyBorder="1" applyAlignment="1">
      <alignment horizontal="right"/>
    </xf>
    <xf numFmtId="3" fontId="18" fillId="0" borderId="1" xfId="0" applyNumberFormat="1" applyFont="1" applyFill="1" applyBorder="1" applyAlignment="1">
      <alignment horizontal="right" wrapText="1"/>
    </xf>
    <xf numFmtId="0" fontId="14" fillId="0" borderId="1" xfId="0" applyFont="1" applyFill="1" applyBorder="1" applyAlignment="1">
      <alignment vertical="top" wrapText="1"/>
    </xf>
    <xf numFmtId="3" fontId="14" fillId="0" borderId="1" xfId="0" applyNumberFormat="1" applyFont="1" applyFill="1" applyBorder="1" applyAlignment="1">
      <alignment horizontal="right" wrapText="1"/>
    </xf>
    <xf numFmtId="3" fontId="14" fillId="0" borderId="1" xfId="0" applyNumberFormat="1" applyFont="1" applyFill="1" applyBorder="1" applyAlignment="1">
      <alignment horizontal="right"/>
    </xf>
    <xf numFmtId="0" fontId="18" fillId="0" borderId="1" xfId="0" applyFont="1" applyFill="1" applyBorder="1" applyAlignment="1">
      <alignment vertical="top" wrapText="1"/>
    </xf>
    <xf numFmtId="3" fontId="14" fillId="0" borderId="1" xfId="0" applyNumberFormat="1" applyFont="1" applyFill="1" applyBorder="1" applyAlignment="1">
      <alignment horizontal="right" wrapText="1"/>
    </xf>
    <xf numFmtId="3" fontId="14" fillId="0" borderId="1" xfId="0" applyNumberFormat="1" applyFont="1" applyFill="1" applyBorder="1" applyAlignment="1">
      <alignment horizontal="right"/>
    </xf>
    <xf numFmtId="0" fontId="29" fillId="0" borderId="0" xfId="0" applyFont="1" applyAlignment="1">
      <alignment/>
    </xf>
    <xf numFmtId="3" fontId="3" fillId="0" borderId="0" xfId="0" applyNumberFormat="1" applyFont="1" applyBorder="1" applyAlignment="1">
      <alignment horizontal="center" vertical="top"/>
    </xf>
    <xf numFmtId="0" fontId="20" fillId="0" borderId="0" xfId="0" applyFont="1" applyBorder="1" applyAlignment="1">
      <alignment horizontal="left" vertical="top" wrapText="1"/>
    </xf>
    <xf numFmtId="0" fontId="20" fillId="0" borderId="0" xfId="0" applyFont="1" applyBorder="1" applyAlignment="1">
      <alignment vertical="top" wrapText="1"/>
    </xf>
    <xf numFmtId="0" fontId="25" fillId="0" borderId="1" xfId="0" applyFont="1" applyBorder="1" applyAlignment="1">
      <alignment vertical="top" wrapText="1"/>
    </xf>
    <xf numFmtId="3" fontId="25" fillId="0" borderId="1" xfId="0" applyNumberFormat="1" applyFont="1" applyBorder="1" applyAlignment="1">
      <alignment horizontal="right" vertical="top" wrapText="1"/>
    </xf>
    <xf numFmtId="3" fontId="25" fillId="0" borderId="1" xfId="0" applyNumberFormat="1" applyFont="1" applyBorder="1" applyAlignment="1">
      <alignment horizontal="right" vertical="top"/>
    </xf>
    <xf numFmtId="3" fontId="2" fillId="0" borderId="1" xfId="0" applyNumberFormat="1" applyFont="1" applyBorder="1" applyAlignment="1">
      <alignment horizontal="right" vertical="top"/>
    </xf>
    <xf numFmtId="0" fontId="15" fillId="0" borderId="1" xfId="0" applyFont="1" applyFill="1" applyBorder="1" applyAlignment="1">
      <alignment wrapText="1"/>
    </xf>
    <xf numFmtId="3" fontId="17" fillId="0" borderId="1" xfId="0" applyNumberFormat="1" applyFont="1" applyFill="1" applyBorder="1" applyAlignment="1">
      <alignment horizontal="right" vertical="top"/>
    </xf>
    <xf numFmtId="3" fontId="19" fillId="0" borderId="1" xfId="0" applyNumberFormat="1" applyFont="1" applyFill="1" applyBorder="1" applyAlignment="1">
      <alignment/>
    </xf>
    <xf numFmtId="0" fontId="19" fillId="0" borderId="1" xfId="0" applyFont="1" applyFill="1" applyBorder="1" applyAlignment="1">
      <alignment wrapText="1"/>
    </xf>
    <xf numFmtId="0" fontId="15" fillId="0" borderId="1" xfId="0" applyFont="1" applyBorder="1" applyAlignment="1">
      <alignment horizontal="right" vertical="top" wrapText="1"/>
    </xf>
    <xf numFmtId="0" fontId="15" fillId="0" borderId="0" xfId="0" applyFont="1" applyBorder="1" applyAlignment="1">
      <alignment wrapText="1"/>
    </xf>
    <xf numFmtId="0" fontId="15" fillId="0" borderId="0" xfId="0" applyFont="1" applyBorder="1" applyAlignment="1">
      <alignment horizontal="right" vertical="top" wrapText="1"/>
    </xf>
    <xf numFmtId="0" fontId="29" fillId="0" borderId="0" xfId="0" applyFont="1" applyAlignment="1">
      <alignment vertical="top" wrapText="1"/>
    </xf>
    <xf numFmtId="0" fontId="0" fillId="0" borderId="0" xfId="0" applyFont="1" applyAlignment="1">
      <alignment vertical="top" wrapText="1"/>
    </xf>
    <xf numFmtId="0" fontId="26" fillId="0" borderId="0" xfId="0" applyFont="1" applyAlignment="1">
      <alignment vertical="top" wrapText="1"/>
    </xf>
    <xf numFmtId="0" fontId="26" fillId="0" borderId="0" xfId="0" applyFont="1" applyAlignment="1">
      <alignment horizontal="left" vertical="top" wrapText="1"/>
    </xf>
    <xf numFmtId="0" fontId="29" fillId="0" borderId="0" xfId="0" applyFont="1" applyAlignment="1">
      <alignment horizontal="left" vertical="top" wrapText="1"/>
    </xf>
    <xf numFmtId="3" fontId="2" fillId="0" borderId="1" xfId="0" applyNumberFormat="1" applyFont="1" applyBorder="1" applyAlignment="1">
      <alignment horizontal="right" wrapText="1"/>
    </xf>
    <xf numFmtId="3" fontId="2" fillId="0" borderId="1" xfId="0" applyNumberFormat="1" applyFont="1" applyBorder="1" applyAlignment="1">
      <alignment horizontal="right"/>
    </xf>
    <xf numFmtId="3" fontId="4" fillId="0" borderId="1" xfId="0" applyNumberFormat="1" applyFont="1" applyBorder="1" applyAlignment="1">
      <alignment horizontal="right" wrapText="1"/>
    </xf>
    <xf numFmtId="0" fontId="14" fillId="0" borderId="1" xfId="0" applyFont="1" applyBorder="1" applyAlignment="1">
      <alignment horizontal="right" wrapText="1"/>
    </xf>
    <xf numFmtId="3" fontId="14" fillId="3" borderId="1" xfId="0" applyNumberFormat="1" applyFont="1" applyFill="1" applyBorder="1" applyAlignment="1">
      <alignment horizontal="right" wrapText="1"/>
    </xf>
    <xf numFmtId="0" fontId="18" fillId="0" borderId="1" xfId="0" applyFont="1" applyBorder="1" applyAlignment="1">
      <alignment horizontal="right" wrapText="1"/>
    </xf>
    <xf numFmtId="3" fontId="18" fillId="3" borderId="1" xfId="0" applyNumberFormat="1" applyFont="1" applyFill="1" applyBorder="1" applyAlignment="1">
      <alignment horizontal="right" wrapText="1"/>
    </xf>
    <xf numFmtId="0" fontId="40" fillId="0" borderId="0" xfId="0" applyFont="1" applyBorder="1" applyAlignment="1">
      <alignment vertical="top" wrapText="1"/>
    </xf>
    <xf numFmtId="0" fontId="3" fillId="0" borderId="0" xfId="0" applyFont="1" applyBorder="1" applyAlignment="1">
      <alignment horizontal="center" vertical="top" wrapText="1"/>
    </xf>
    <xf numFmtId="0" fontId="20" fillId="0" borderId="0" xfId="0" applyFont="1" applyBorder="1" applyAlignment="1">
      <alignment horizontal="center" vertical="top" wrapText="1"/>
    </xf>
    <xf numFmtId="0" fontId="0" fillId="0" borderId="1" xfId="0" applyFont="1" applyFill="1" applyBorder="1" applyAlignment="1">
      <alignment wrapText="1"/>
    </xf>
    <xf numFmtId="3" fontId="4" fillId="2" borderId="1" xfId="0" applyNumberFormat="1" applyFont="1" applyFill="1" applyBorder="1" applyAlignment="1">
      <alignment/>
    </xf>
    <xf numFmtId="3" fontId="4" fillId="2" borderId="1" xfId="0" applyNumberFormat="1" applyFont="1" applyFill="1" applyBorder="1" applyAlignment="1">
      <alignment/>
    </xf>
    <xf numFmtId="3" fontId="2" fillId="0" borderId="1" xfId="0" applyNumberFormat="1" applyFont="1" applyFill="1" applyBorder="1" applyAlignment="1">
      <alignment vertical="top"/>
    </xf>
    <xf numFmtId="0" fontId="19" fillId="0" borderId="1" xfId="0" applyFont="1" applyBorder="1" applyAlignment="1">
      <alignment horizontal="left"/>
    </xf>
    <xf numFmtId="3" fontId="19" fillId="0" borderId="1" xfId="0" applyNumberFormat="1" applyFont="1" applyBorder="1" applyAlignment="1">
      <alignment horizontal="right"/>
    </xf>
    <xf numFmtId="0" fontId="19" fillId="0" borderId="1" xfId="0" applyFont="1" applyBorder="1" applyAlignment="1">
      <alignment horizontal="right"/>
    </xf>
    <xf numFmtId="0" fontId="14" fillId="0" borderId="1" xfId="0" applyFont="1" applyBorder="1" applyAlignment="1">
      <alignment horizontal="left"/>
    </xf>
    <xf numFmtId="3" fontId="14" fillId="0" borderId="1" xfId="0" applyNumberFormat="1" applyFont="1" applyBorder="1" applyAlignment="1">
      <alignment horizontal="right"/>
    </xf>
    <xf numFmtId="0" fontId="19" fillId="0" borderId="1" xfId="0" applyFont="1" applyBorder="1" applyAlignment="1">
      <alignment horizontal="left" wrapText="1"/>
    </xf>
    <xf numFmtId="0" fontId="19" fillId="0" borderId="0" xfId="0" applyFont="1" applyBorder="1" applyAlignment="1">
      <alignment horizontal="left" wrapText="1"/>
    </xf>
    <xf numFmtId="0" fontId="19" fillId="0" borderId="0" xfId="0" applyFont="1" applyBorder="1" applyAlignment="1">
      <alignment horizontal="right"/>
    </xf>
    <xf numFmtId="3" fontId="19" fillId="0" borderId="0" xfId="0" applyNumberFormat="1" applyFont="1" applyBorder="1" applyAlignment="1">
      <alignment horizontal="right"/>
    </xf>
    <xf numFmtId="0" fontId="19" fillId="0" borderId="0" xfId="0" applyFont="1" applyBorder="1" applyAlignment="1">
      <alignment horizontal="left"/>
    </xf>
    <xf numFmtId="3" fontId="25" fillId="0" borderId="1" xfId="0" applyNumberFormat="1" applyFont="1" applyBorder="1" applyAlignment="1">
      <alignment horizontal="right"/>
    </xf>
    <xf numFmtId="3" fontId="24" fillId="0" borderId="1" xfId="0" applyNumberFormat="1" applyFont="1" applyBorder="1" applyAlignment="1">
      <alignment horizontal="right"/>
    </xf>
    <xf numFmtId="3" fontId="24" fillId="0" borderId="1" xfId="0" applyNumberFormat="1" applyFont="1" applyBorder="1" applyAlignment="1">
      <alignment horizontal="right" vertical="top"/>
    </xf>
    <xf numFmtId="3" fontId="15" fillId="0" borderId="1" xfId="0" applyNumberFormat="1" applyFont="1" applyBorder="1" applyAlignment="1">
      <alignment horizontal="right" vertical="top"/>
    </xf>
    <xf numFmtId="3" fontId="17" fillId="0" borderId="1" xfId="0" applyNumberFormat="1" applyFont="1" applyFill="1" applyBorder="1" applyAlignment="1">
      <alignment horizontal="right"/>
    </xf>
    <xf numFmtId="0" fontId="14" fillId="0" borderId="2" xfId="0" applyFont="1" applyFill="1" applyBorder="1" applyAlignment="1">
      <alignment/>
    </xf>
    <xf numFmtId="3" fontId="14" fillId="0" borderId="2" xfId="0" applyNumberFormat="1" applyFont="1" applyFill="1" applyBorder="1" applyAlignment="1">
      <alignment horizontal="right" wrapText="1"/>
    </xf>
    <xf numFmtId="0" fontId="14" fillId="0" borderId="2" xfId="0" applyFont="1" applyFill="1" applyBorder="1" applyAlignment="1">
      <alignment horizontal="right" wrapText="1"/>
    </xf>
    <xf numFmtId="0" fontId="18" fillId="0" borderId="2" xfId="0" applyFont="1" applyFill="1" applyBorder="1" applyAlignment="1">
      <alignment/>
    </xf>
    <xf numFmtId="0" fontId="14" fillId="0" borderId="2" xfId="0" applyFont="1" applyFill="1" applyBorder="1" applyAlignment="1">
      <alignment horizontal="left" vertical="top" wrapText="1"/>
    </xf>
    <xf numFmtId="3" fontId="17" fillId="0" borderId="1" xfId="0" applyNumberFormat="1" applyFont="1" applyBorder="1" applyAlignment="1">
      <alignment horizontal="right" vertical="top"/>
    </xf>
    <xf numFmtId="3" fontId="14" fillId="0" borderId="1" xfId="0" applyNumberFormat="1" applyFont="1" applyBorder="1" applyAlignment="1">
      <alignment horizontal="right" vertical="top"/>
    </xf>
    <xf numFmtId="3" fontId="18" fillId="0" borderId="1" xfId="0" applyNumberFormat="1" applyFont="1" applyBorder="1" applyAlignment="1">
      <alignment horizontal="right" vertical="top"/>
    </xf>
    <xf numFmtId="0" fontId="14" fillId="0" borderId="9" xfId="0" applyFont="1" applyFill="1" applyBorder="1" applyAlignment="1">
      <alignment horizontal="left" vertical="top" wrapText="1"/>
    </xf>
    <xf numFmtId="3" fontId="14" fillId="0" borderId="1" xfId="0" applyNumberFormat="1" applyFont="1" applyFill="1" applyBorder="1" applyAlignment="1">
      <alignment horizontal="center" vertical="top" wrapText="1"/>
    </xf>
    <xf numFmtId="0" fontId="14" fillId="0" borderId="1" xfId="0" applyFont="1" applyFill="1" applyBorder="1" applyAlignment="1">
      <alignment horizontal="center" vertical="top" wrapText="1"/>
    </xf>
    <xf numFmtId="3" fontId="14" fillId="0" borderId="9" xfId="0" applyNumberFormat="1" applyFont="1" applyFill="1" applyBorder="1" applyAlignment="1">
      <alignment horizontal="center" vertical="top" wrapText="1"/>
    </xf>
    <xf numFmtId="3" fontId="18" fillId="0" borderId="9" xfId="0" applyNumberFormat="1" applyFont="1" applyFill="1" applyBorder="1" applyAlignment="1">
      <alignment horizontal="right" vertical="top" wrapText="1"/>
    </xf>
    <xf numFmtId="0" fontId="14" fillId="0" borderId="9" xfId="0" applyFont="1" applyFill="1" applyBorder="1" applyAlignment="1">
      <alignment horizontal="center" vertical="top" wrapText="1"/>
    </xf>
    <xf numFmtId="0" fontId="18" fillId="0" borderId="1" xfId="0" applyFont="1" applyFill="1" applyBorder="1" applyAlignment="1">
      <alignment/>
    </xf>
    <xf numFmtId="3" fontId="18" fillId="0" borderId="1" xfId="0" applyNumberFormat="1" applyFont="1" applyFill="1" applyBorder="1" applyAlignment="1">
      <alignment horizontal="center" vertical="top" wrapText="1"/>
    </xf>
    <xf numFmtId="3" fontId="18" fillId="0" borderId="9" xfId="0" applyNumberFormat="1"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1" xfId="0" applyFont="1" applyFill="1" applyBorder="1" applyAlignment="1">
      <alignment horizontal="center" vertical="top" wrapText="1"/>
    </xf>
    <xf numFmtId="0" fontId="14" fillId="0" borderId="1" xfId="0" applyFont="1" applyFill="1" applyBorder="1" applyAlignment="1">
      <alignment/>
    </xf>
    <xf numFmtId="3" fontId="18" fillId="0" borderId="1" xfId="0" applyNumberFormat="1" applyFont="1" applyFill="1" applyBorder="1" applyAlignment="1">
      <alignment/>
    </xf>
    <xf numFmtId="0" fontId="14" fillId="0" borderId="1" xfId="0" applyFont="1" applyBorder="1" applyAlignment="1">
      <alignment/>
    </xf>
    <xf numFmtId="3" fontId="18" fillId="0" borderId="1" xfId="0" applyNumberFormat="1" applyFont="1" applyBorder="1" applyAlignment="1">
      <alignment horizontal="center" vertical="top" wrapText="1"/>
    </xf>
    <xf numFmtId="0" fontId="18" fillId="0" borderId="9" xfId="0" applyFont="1" applyFill="1" applyBorder="1" applyAlignment="1">
      <alignment/>
    </xf>
    <xf numFmtId="0" fontId="18" fillId="0" borderId="11" xfId="0" applyFont="1" applyFill="1" applyBorder="1" applyAlignment="1">
      <alignment/>
    </xf>
    <xf numFmtId="3" fontId="18" fillId="0" borderId="9" xfId="0" applyNumberFormat="1" applyFont="1" applyFill="1" applyBorder="1" applyAlignment="1">
      <alignment/>
    </xf>
    <xf numFmtId="0" fontId="18" fillId="0" borderId="12" xfId="0" applyFont="1" applyFill="1" applyBorder="1" applyAlignment="1">
      <alignment/>
    </xf>
    <xf numFmtId="0" fontId="18" fillId="0" borderId="14" xfId="0" applyFont="1" applyFill="1" applyBorder="1" applyAlignment="1">
      <alignment/>
    </xf>
    <xf numFmtId="3" fontId="18" fillId="0" borderId="12" xfId="0" applyNumberFormat="1" applyFont="1" applyFill="1" applyBorder="1" applyAlignment="1">
      <alignment/>
    </xf>
    <xf numFmtId="0" fontId="0" fillId="0" borderId="1" xfId="0" applyFill="1" applyBorder="1" applyAlignment="1">
      <alignment/>
    </xf>
    <xf numFmtId="0" fontId="4" fillId="0" borderId="1" xfId="0" applyFont="1" applyFill="1" applyBorder="1" applyAlignment="1">
      <alignment horizontal="center" vertical="top" wrapText="1"/>
    </xf>
    <xf numFmtId="3" fontId="2" fillId="0" borderId="1" xfId="0" applyNumberFormat="1" applyFont="1" applyFill="1" applyBorder="1" applyAlignment="1">
      <alignment horizontal="right"/>
    </xf>
    <xf numFmtId="3" fontId="17" fillId="0" borderId="1" xfId="0" applyNumberFormat="1" applyFont="1" applyFill="1" applyBorder="1" applyAlignment="1">
      <alignment horizontal="right" wrapText="1"/>
    </xf>
    <xf numFmtId="3" fontId="17" fillId="0" borderId="2" xfId="0" applyNumberFormat="1" applyFont="1" applyFill="1" applyBorder="1" applyAlignment="1">
      <alignment horizontal="right" wrapText="1"/>
    </xf>
    <xf numFmtId="3" fontId="17" fillId="0" borderId="2" xfId="0" applyNumberFormat="1" applyFont="1" applyFill="1" applyBorder="1" applyAlignment="1">
      <alignment horizontal="right"/>
    </xf>
    <xf numFmtId="0" fontId="14" fillId="0" borderId="1" xfId="0" applyFont="1" applyFill="1" applyBorder="1" applyAlignment="1">
      <alignment wrapText="1"/>
    </xf>
    <xf numFmtId="0" fontId="15" fillId="0" borderId="1" xfId="0" applyFont="1" applyFill="1" applyBorder="1" applyAlignment="1">
      <alignment/>
    </xf>
    <xf numFmtId="3" fontId="15" fillId="0" borderId="1" xfId="0" applyNumberFormat="1" applyFont="1" applyFill="1" applyBorder="1" applyAlignment="1">
      <alignment/>
    </xf>
    <xf numFmtId="3" fontId="18" fillId="0" borderId="2" xfId="0" applyNumberFormat="1" applyFont="1" applyFill="1" applyBorder="1" applyAlignment="1">
      <alignment/>
    </xf>
    <xf numFmtId="0" fontId="18" fillId="0" borderId="8" xfId="0" applyFont="1" applyFill="1" applyBorder="1" applyAlignment="1">
      <alignment/>
    </xf>
    <xf numFmtId="0" fontId="15" fillId="0" borderId="12" xfId="0" applyFont="1" applyFill="1" applyBorder="1" applyAlignment="1">
      <alignment/>
    </xf>
    <xf numFmtId="0" fontId="2" fillId="0" borderId="12" xfId="0" applyFont="1" applyFill="1" applyBorder="1" applyAlignment="1">
      <alignment/>
    </xf>
    <xf numFmtId="3" fontId="15" fillId="0" borderId="12" xfId="0" applyNumberFormat="1" applyFont="1" applyFill="1" applyBorder="1" applyAlignment="1">
      <alignment/>
    </xf>
    <xf numFmtId="3" fontId="3" fillId="0" borderId="0" xfId="0" applyNumberFormat="1" applyFont="1" applyBorder="1" applyAlignment="1">
      <alignment horizontal="center" vertical="top"/>
    </xf>
    <xf numFmtId="0" fontId="12" fillId="0" borderId="0" xfId="0" applyFont="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0" fillId="0" borderId="1" xfId="0" applyBorder="1" applyAlignment="1">
      <alignment/>
    </xf>
    <xf numFmtId="3" fontId="0" fillId="0" borderId="1" xfId="0" applyNumberFormat="1" applyBorder="1" applyAlignment="1">
      <alignment horizontal="right"/>
    </xf>
    <xf numFmtId="0" fontId="0" fillId="0" borderId="1" xfId="0" applyBorder="1" applyAlignment="1">
      <alignment wrapText="1"/>
    </xf>
    <xf numFmtId="0" fontId="3" fillId="0" borderId="1" xfId="0" applyFont="1" applyBorder="1" applyAlignment="1">
      <alignment/>
    </xf>
    <xf numFmtId="3" fontId="3" fillId="0" borderId="1" xfId="0" applyNumberFormat="1" applyFont="1" applyBorder="1" applyAlignment="1">
      <alignment horizontal="right"/>
    </xf>
    <xf numFmtId="3" fontId="3" fillId="0" borderId="0" xfId="0" applyNumberFormat="1" applyFont="1" applyFill="1" applyBorder="1" applyAlignment="1">
      <alignment horizontal="center" vertical="top"/>
    </xf>
    <xf numFmtId="0" fontId="12" fillId="0" borderId="0" xfId="0" applyFont="1" applyFill="1" applyAlignment="1">
      <alignment/>
    </xf>
    <xf numFmtId="3" fontId="18" fillId="0" borderId="1" xfId="0" applyNumberFormat="1" applyFont="1" applyFill="1" applyBorder="1" applyAlignment="1">
      <alignment horizontal="right" vertical="top"/>
    </xf>
    <xf numFmtId="0" fontId="18" fillId="0" borderId="1" xfId="0" applyFont="1" applyFill="1" applyBorder="1" applyAlignment="1">
      <alignment horizontal="right" vertical="top" wrapText="1"/>
    </xf>
    <xf numFmtId="3" fontId="15" fillId="0" borderId="1" xfId="0"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0" fontId="18" fillId="0" borderId="4" xfId="0" applyFont="1" applyFill="1" applyBorder="1" applyAlignment="1">
      <alignment vertical="top" wrapText="1"/>
    </xf>
    <xf numFmtId="3" fontId="14" fillId="0" borderId="1" xfId="0" applyNumberFormat="1" applyFont="1" applyFill="1" applyBorder="1" applyAlignment="1">
      <alignment horizontal="right" vertical="top"/>
    </xf>
    <xf numFmtId="3" fontId="0" fillId="0" borderId="0" xfId="0" applyNumberFormat="1" applyFill="1" applyAlignment="1">
      <alignment/>
    </xf>
    <xf numFmtId="0" fontId="19" fillId="0" borderId="1" xfId="0" applyFont="1" applyFill="1" applyBorder="1" applyAlignment="1">
      <alignment horizontal="right"/>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27" fillId="0" borderId="1" xfId="0" applyFont="1" applyFill="1" applyBorder="1" applyAlignment="1">
      <alignment vertical="top" wrapText="1" readingOrder="1"/>
    </xf>
    <xf numFmtId="3" fontId="27" fillId="0" borderId="1" xfId="0" applyNumberFormat="1" applyFont="1" applyFill="1" applyBorder="1" applyAlignment="1">
      <alignment wrapText="1"/>
    </xf>
    <xf numFmtId="0" fontId="27" fillId="0" borderId="1" xfId="0" applyFont="1" applyFill="1" applyBorder="1" applyAlignment="1">
      <alignment wrapText="1"/>
    </xf>
    <xf numFmtId="0" fontId="0" fillId="0" borderId="0" xfId="0" applyFill="1" applyAlignment="1">
      <alignment wrapText="1"/>
    </xf>
    <xf numFmtId="0" fontId="27" fillId="0" borderId="2" xfId="0" applyFont="1" applyFill="1" applyBorder="1" applyAlignment="1">
      <alignment vertical="top" wrapText="1" readingOrder="1"/>
    </xf>
    <xf numFmtId="3" fontId="27" fillId="0" borderId="2" xfId="0" applyNumberFormat="1" applyFont="1" applyFill="1" applyBorder="1" applyAlignment="1">
      <alignment wrapText="1"/>
    </xf>
    <xf numFmtId="0" fontId="27" fillId="0" borderId="2" xfId="0" applyFont="1" applyFill="1" applyBorder="1" applyAlignment="1">
      <alignment wrapText="1"/>
    </xf>
    <xf numFmtId="3" fontId="27" fillId="0" borderId="1" xfId="0" applyNumberFormat="1" applyFont="1" applyFill="1" applyBorder="1" applyAlignment="1">
      <alignment wrapText="1"/>
    </xf>
    <xf numFmtId="0" fontId="27" fillId="0" borderId="1" xfId="0" applyFont="1" applyFill="1" applyBorder="1" applyAlignment="1">
      <alignment wrapText="1"/>
    </xf>
    <xf numFmtId="0" fontId="31" fillId="0" borderId="2" xfId="0" applyFont="1" applyFill="1" applyBorder="1" applyAlignment="1">
      <alignment horizontal="justify" vertical="top" wrapText="1"/>
    </xf>
    <xf numFmtId="3" fontId="27" fillId="0" borderId="2" xfId="0" applyNumberFormat="1" applyFont="1" applyFill="1" applyBorder="1" applyAlignment="1">
      <alignment wrapText="1"/>
    </xf>
    <xf numFmtId="0" fontId="27" fillId="0" borderId="2" xfId="0" applyFont="1" applyFill="1" applyBorder="1" applyAlignment="1">
      <alignment vertical="top" wrapText="1" readingOrder="1"/>
    </xf>
    <xf numFmtId="0" fontId="16" fillId="0" borderId="2" xfId="0" applyFont="1" applyFill="1" applyBorder="1" applyAlignment="1">
      <alignment vertical="top" wrapText="1"/>
    </xf>
    <xf numFmtId="3" fontId="16" fillId="0" borderId="2" xfId="0" applyNumberFormat="1" applyFont="1" applyFill="1" applyBorder="1" applyAlignment="1">
      <alignment/>
    </xf>
    <xf numFmtId="3" fontId="16" fillId="0" borderId="2" xfId="0" applyNumberFormat="1" applyFont="1" applyFill="1" applyBorder="1" applyAlignment="1">
      <alignment horizontal="right" vertical="top"/>
    </xf>
    <xf numFmtId="0" fontId="16" fillId="0" borderId="0" xfId="0" applyFont="1" applyFill="1" applyAlignment="1">
      <alignment/>
    </xf>
    <xf numFmtId="0" fontId="16" fillId="0" borderId="9" xfId="0" applyFont="1" applyFill="1" applyBorder="1" applyAlignment="1">
      <alignment vertical="top" wrapText="1"/>
    </xf>
    <xf numFmtId="3" fontId="16" fillId="0" borderId="9" xfId="0" applyNumberFormat="1" applyFont="1" applyFill="1" applyBorder="1" applyAlignment="1">
      <alignment/>
    </xf>
    <xf numFmtId="3" fontId="16" fillId="0" borderId="9" xfId="0" applyNumberFormat="1" applyFont="1" applyFill="1" applyBorder="1" applyAlignment="1">
      <alignment horizontal="right" vertical="top"/>
    </xf>
    <xf numFmtId="0" fontId="16" fillId="0" borderId="12" xfId="0" applyFont="1" applyFill="1" applyBorder="1" applyAlignment="1">
      <alignment vertical="top" wrapText="1"/>
    </xf>
    <xf numFmtId="3" fontId="16" fillId="0" borderId="12" xfId="0" applyNumberFormat="1" applyFont="1" applyFill="1" applyBorder="1" applyAlignment="1">
      <alignment/>
    </xf>
    <xf numFmtId="3" fontId="16" fillId="0" borderId="12" xfId="0" applyNumberFormat="1" applyFont="1" applyFill="1" applyBorder="1" applyAlignment="1">
      <alignment horizontal="right" vertical="top"/>
    </xf>
    <xf numFmtId="3" fontId="17" fillId="0" borderId="1" xfId="0" applyNumberFormat="1" applyFont="1" applyFill="1" applyBorder="1" applyAlignment="1">
      <alignment/>
    </xf>
    <xf numFmtId="3" fontId="17" fillId="0" borderId="12" xfId="0" applyNumberFormat="1" applyFont="1" applyFill="1" applyBorder="1" applyAlignment="1">
      <alignment horizontal="right" vertical="top"/>
    </xf>
    <xf numFmtId="0" fontId="29" fillId="0" borderId="1" xfId="0" applyFont="1" applyFill="1" applyBorder="1" applyAlignment="1">
      <alignment vertical="top" wrapText="1"/>
    </xf>
    <xf numFmtId="3" fontId="29" fillId="0" borderId="1" xfId="0" applyNumberFormat="1" applyFont="1" applyFill="1" applyBorder="1" applyAlignment="1">
      <alignment/>
    </xf>
    <xf numFmtId="3" fontId="4" fillId="0" borderId="1" xfId="0" applyNumberFormat="1" applyFont="1" applyFill="1" applyBorder="1" applyAlignment="1">
      <alignment vertical="top" wrapText="1"/>
    </xf>
    <xf numFmtId="0" fontId="41" fillId="0" borderId="1" xfId="0" applyFont="1" applyFill="1" applyBorder="1" applyAlignment="1">
      <alignment wrapText="1"/>
    </xf>
    <xf numFmtId="3" fontId="19" fillId="0" borderId="1" xfId="0" applyNumberFormat="1" applyFont="1" applyFill="1" applyBorder="1" applyAlignment="1">
      <alignment horizontal="right" vertical="top" wrapText="1"/>
    </xf>
    <xf numFmtId="3" fontId="39" fillId="0" borderId="1" xfId="0" applyNumberFormat="1" applyFont="1" applyFill="1" applyBorder="1" applyAlignment="1">
      <alignment horizontal="right" vertical="top" wrapText="1"/>
    </xf>
    <xf numFmtId="3" fontId="2" fillId="0" borderId="1" xfId="0" applyNumberFormat="1" applyFont="1" applyFill="1" applyBorder="1" applyAlignment="1">
      <alignment vertical="top" wrapText="1"/>
    </xf>
    <xf numFmtId="0" fontId="19" fillId="0" borderId="0" xfId="0" applyFont="1" applyFill="1" applyBorder="1" applyAlignment="1">
      <alignment horizontal="justify" vertical="top" wrapText="1"/>
    </xf>
    <xf numFmtId="3" fontId="19" fillId="0" borderId="0" xfId="0" applyNumberFormat="1" applyFont="1" applyFill="1" applyBorder="1" applyAlignment="1">
      <alignment/>
    </xf>
    <xf numFmtId="3" fontId="29" fillId="0" borderId="1" xfId="0" applyNumberFormat="1" applyFont="1" applyFill="1" applyBorder="1" applyAlignment="1">
      <alignment horizontal="right" wrapText="1"/>
    </xf>
    <xf numFmtId="3" fontId="0" fillId="0" borderId="1" xfId="0" applyNumberFormat="1" applyFont="1" applyFill="1" applyBorder="1" applyAlignment="1">
      <alignment horizontal="right" wrapText="1"/>
    </xf>
    <xf numFmtId="0" fontId="18" fillId="0" borderId="1" xfId="0" applyFont="1" applyFill="1" applyBorder="1" applyAlignment="1">
      <alignment horizontal="right" wrapText="1"/>
    </xf>
    <xf numFmtId="0" fontId="39" fillId="0" borderId="1" xfId="0" applyFont="1" applyFill="1" applyBorder="1" applyAlignment="1">
      <alignment vertical="top" wrapText="1"/>
    </xf>
    <xf numFmtId="0" fontId="39" fillId="0" borderId="1" xfId="0" applyFont="1" applyFill="1" applyBorder="1" applyAlignment="1">
      <alignment horizontal="right" wrapText="1"/>
    </xf>
    <xf numFmtId="0" fontId="29" fillId="0" borderId="1" xfId="0" applyFont="1" applyFill="1" applyBorder="1" applyAlignment="1">
      <alignment/>
    </xf>
    <xf numFmtId="0" fontId="4" fillId="0" borderId="0" xfId="0" applyFont="1" applyBorder="1" applyAlignment="1">
      <alignment vertical="top" wrapText="1"/>
    </xf>
    <xf numFmtId="0" fontId="4" fillId="0" borderId="1" xfId="0" applyFont="1" applyBorder="1" applyAlignment="1">
      <alignment horizontal="center" vertical="top" wrapText="1"/>
    </xf>
    <xf numFmtId="0" fontId="25" fillId="0" borderId="1" xfId="0" applyFont="1" applyFill="1" applyBorder="1" applyAlignment="1">
      <alignment vertical="top" wrapText="1"/>
    </xf>
    <xf numFmtId="3" fontId="25" fillId="0" borderId="1" xfId="0" applyNumberFormat="1" applyFont="1" applyFill="1" applyBorder="1" applyAlignment="1">
      <alignment horizontal="right" vertical="top" wrapText="1"/>
    </xf>
    <xf numFmtId="3" fontId="25" fillId="0" borderId="1" xfId="0" applyNumberFormat="1" applyFont="1" applyFill="1" applyBorder="1" applyAlignment="1">
      <alignment horizontal="right" vertical="top"/>
    </xf>
    <xf numFmtId="0" fontId="25" fillId="0" borderId="1" xfId="0" applyFont="1" applyBorder="1" applyAlignment="1">
      <alignment vertical="top" wrapText="1"/>
    </xf>
    <xf numFmtId="3" fontId="24" fillId="0" borderId="1" xfId="0" applyNumberFormat="1" applyFont="1" applyBorder="1" applyAlignment="1">
      <alignment horizontal="right" vertical="top" wrapText="1"/>
    </xf>
    <xf numFmtId="3" fontId="24" fillId="0" borderId="1" xfId="0" applyNumberFormat="1" applyFont="1" applyBorder="1" applyAlignment="1">
      <alignment horizontal="right" vertical="top"/>
    </xf>
    <xf numFmtId="3" fontId="25" fillId="0" borderId="1" xfId="0" applyNumberFormat="1" applyFont="1" applyBorder="1" applyAlignment="1">
      <alignment horizontal="right" vertical="top" wrapText="1"/>
    </xf>
    <xf numFmtId="3" fontId="25" fillId="0" borderId="1" xfId="0" applyNumberFormat="1" applyFont="1" applyBorder="1" applyAlignment="1">
      <alignment horizontal="right" vertical="top"/>
    </xf>
    <xf numFmtId="0" fontId="4" fillId="0" borderId="1" xfId="0" applyFont="1" applyFill="1" applyBorder="1" applyAlignment="1">
      <alignment wrapText="1"/>
    </xf>
    <xf numFmtId="0" fontId="2" fillId="0" borderId="1" xfId="0" applyFont="1" applyFill="1" applyBorder="1" applyAlignment="1">
      <alignment horizontal="center" vertical="top" wrapText="1"/>
    </xf>
    <xf numFmtId="3" fontId="14" fillId="0" borderId="1" xfId="0" applyNumberFormat="1" applyFont="1" applyFill="1" applyBorder="1" applyAlignment="1">
      <alignment/>
    </xf>
    <xf numFmtId="0" fontId="18" fillId="0" borderId="1" xfId="0" applyFont="1" applyFill="1" applyBorder="1" applyAlignment="1">
      <alignment horizontal="left" wrapText="1" indent="2"/>
    </xf>
    <xf numFmtId="0" fontId="18" fillId="0" borderId="1" xfId="0" applyFont="1" applyFill="1" applyBorder="1" applyAlignment="1">
      <alignment horizontal="justify"/>
    </xf>
    <xf numFmtId="0" fontId="18" fillId="0" borderId="0" xfId="0" applyFont="1" applyFill="1" applyAlignment="1">
      <alignment/>
    </xf>
    <xf numFmtId="0" fontId="18" fillId="0" borderId="1" xfId="0" applyFont="1" applyFill="1" applyBorder="1" applyAlignment="1">
      <alignment horizontal="justify" vertical="top"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wrapText="1" indent="4"/>
    </xf>
    <xf numFmtId="0" fontId="18" fillId="0" borderId="1" xfId="0" applyFont="1" applyFill="1" applyBorder="1" applyAlignment="1">
      <alignment horizontal="left" vertical="top" wrapText="1" indent="2"/>
    </xf>
    <xf numFmtId="0" fontId="17" fillId="0" borderId="1" xfId="0" applyFont="1" applyFill="1" applyBorder="1" applyAlignment="1">
      <alignment/>
    </xf>
    <xf numFmtId="0" fontId="19" fillId="0" borderId="9" xfId="0" applyFont="1" applyFill="1" applyBorder="1" applyAlignment="1">
      <alignment vertical="top" wrapText="1"/>
    </xf>
    <xf numFmtId="0" fontId="2" fillId="0" borderId="2" xfId="0" applyFont="1" applyFill="1" applyBorder="1" applyAlignment="1">
      <alignment vertical="top" wrapText="1"/>
    </xf>
    <xf numFmtId="3" fontId="2" fillId="0" borderId="2" xfId="0" applyNumberFormat="1" applyFont="1" applyFill="1" applyBorder="1" applyAlignment="1">
      <alignment horizontal="right" vertical="top" wrapText="1"/>
    </xf>
    <xf numFmtId="3" fontId="2" fillId="0" borderId="2" xfId="0" applyNumberFormat="1" applyFont="1" applyFill="1" applyBorder="1" applyAlignment="1">
      <alignment horizontal="right" vertical="top"/>
    </xf>
    <xf numFmtId="0" fontId="17" fillId="0" borderId="2" xfId="0" applyFont="1" applyFill="1" applyBorder="1" applyAlignment="1">
      <alignment vertical="top" wrapText="1"/>
    </xf>
    <xf numFmtId="3" fontId="17" fillId="0" borderId="2" xfId="0" applyNumberFormat="1" applyFont="1" applyFill="1" applyBorder="1" applyAlignment="1">
      <alignment horizontal="right" vertical="top" wrapText="1"/>
    </xf>
    <xf numFmtId="3" fontId="17" fillId="0" borderId="2" xfId="0" applyNumberFormat="1" applyFont="1" applyFill="1" applyBorder="1" applyAlignment="1">
      <alignment horizontal="right" vertical="top"/>
    </xf>
    <xf numFmtId="0" fontId="0" fillId="0" borderId="1" xfId="0" applyFont="1" applyFill="1" applyBorder="1" applyAlignment="1">
      <alignment vertical="top" wrapText="1"/>
    </xf>
    <xf numFmtId="0" fontId="0" fillId="0" borderId="1" xfId="0" applyFont="1" applyFill="1" applyBorder="1" applyAlignment="1">
      <alignment horizontal="right" vertical="top" wrapText="1"/>
    </xf>
    <xf numFmtId="3" fontId="42" fillId="0" borderId="1" xfId="0" applyNumberFormat="1" applyFont="1" applyFill="1" applyBorder="1" applyAlignment="1">
      <alignment horizontal="right" vertical="top" wrapText="1"/>
    </xf>
    <xf numFmtId="49" fontId="0" fillId="0" borderId="1" xfId="0" applyNumberFormat="1" applyFont="1" applyFill="1" applyBorder="1" applyAlignment="1">
      <alignment horizontal="center" vertical="top" wrapText="1"/>
    </xf>
    <xf numFmtId="3" fontId="0" fillId="0" borderId="1" xfId="0" applyNumberFormat="1" applyFont="1" applyFill="1" applyBorder="1" applyAlignment="1">
      <alignment horizontal="right" vertical="top" wrapText="1"/>
    </xf>
    <xf numFmtId="0" fontId="0" fillId="0" borderId="1" xfId="0" applyFont="1" applyFill="1" applyBorder="1" applyAlignment="1">
      <alignment horizontal="center" vertical="top" wrapText="1"/>
    </xf>
    <xf numFmtId="3" fontId="0" fillId="0" borderId="1" xfId="0" applyNumberFormat="1" applyFont="1" applyFill="1" applyBorder="1" applyAlignment="1">
      <alignment vertical="top" wrapText="1"/>
    </xf>
    <xf numFmtId="3" fontId="42" fillId="0" borderId="1" xfId="0" applyNumberFormat="1" applyFont="1" applyFill="1" applyBorder="1" applyAlignment="1">
      <alignment vertical="top" wrapText="1"/>
    </xf>
    <xf numFmtId="0" fontId="16"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3" fontId="18" fillId="0" borderId="2" xfId="0" applyNumberFormat="1" applyFont="1" applyFill="1" applyBorder="1" applyAlignment="1">
      <alignment horizontal="right" vertical="top" wrapText="1"/>
    </xf>
    <xf numFmtId="0" fontId="18"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3" fontId="4" fillId="0" borderId="2" xfId="0" applyNumberFormat="1" applyFont="1" applyFill="1" applyBorder="1" applyAlignment="1">
      <alignment horizontal="right" vertical="top" wrapText="1"/>
    </xf>
    <xf numFmtId="0" fontId="4" fillId="0" borderId="2" xfId="0" applyFont="1" applyFill="1" applyBorder="1" applyAlignment="1">
      <alignment horizontal="center"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3" fontId="4" fillId="0" borderId="2" xfId="0" applyNumberFormat="1" applyFont="1" applyBorder="1" applyAlignment="1">
      <alignment horizontal="right" vertical="top" wrapText="1"/>
    </xf>
    <xf numFmtId="0" fontId="2" fillId="0" borderId="2" xfId="0" applyFont="1" applyBorder="1" applyAlignment="1">
      <alignment horizontal="center" vertical="top" wrapText="1"/>
    </xf>
    <xf numFmtId="0" fontId="4" fillId="0" borderId="2" xfId="0" applyFont="1" applyFill="1" applyBorder="1" applyAlignment="1">
      <alignment vertical="top" wrapText="1"/>
    </xf>
    <xf numFmtId="3" fontId="4" fillId="0" borderId="2" xfId="0" applyNumberFormat="1" applyFont="1" applyFill="1" applyBorder="1" applyAlignment="1">
      <alignment horizontal="right"/>
    </xf>
    <xf numFmtId="0" fontId="4" fillId="0" borderId="1" xfId="0" applyFont="1" applyFill="1" applyBorder="1" applyAlignment="1">
      <alignment horizontal="center" vertical="top" wrapText="1"/>
    </xf>
    <xf numFmtId="0" fontId="43" fillId="0" borderId="1" xfId="0" applyFont="1" applyFill="1" applyBorder="1" applyAlignment="1">
      <alignment vertical="top" wrapText="1"/>
    </xf>
    <xf numFmtId="3" fontId="18" fillId="0" borderId="1" xfId="0" applyNumberFormat="1" applyFont="1" applyFill="1" applyBorder="1" applyAlignment="1">
      <alignment vertical="top" wrapText="1"/>
    </xf>
    <xf numFmtId="3" fontId="18" fillId="0" borderId="2" xfId="0" applyNumberFormat="1" applyFont="1" applyFill="1" applyBorder="1" applyAlignment="1">
      <alignment vertical="top" wrapText="1"/>
    </xf>
    <xf numFmtId="0" fontId="18" fillId="0" borderId="2" xfId="0" applyFont="1" applyFill="1" applyBorder="1" applyAlignment="1">
      <alignment vertical="top" wrapText="1"/>
    </xf>
    <xf numFmtId="0" fontId="15" fillId="0" borderId="9" xfId="0" applyFont="1" applyFill="1" applyBorder="1" applyAlignment="1">
      <alignment vertical="top" wrapText="1"/>
    </xf>
    <xf numFmtId="0" fontId="17" fillId="0" borderId="0" xfId="0" applyFont="1" applyBorder="1" applyAlignment="1">
      <alignment vertical="top" wrapText="1"/>
    </xf>
    <xf numFmtId="3" fontId="17" fillId="0" borderId="0" xfId="0" applyNumberFormat="1" applyFont="1" applyBorder="1" applyAlignment="1">
      <alignment horizontal="right" vertical="top" wrapText="1"/>
    </xf>
    <xf numFmtId="3" fontId="17" fillId="0" borderId="0" xfId="0" applyNumberFormat="1" applyFont="1" applyBorder="1" applyAlignment="1">
      <alignment horizontal="right" vertical="top"/>
    </xf>
    <xf numFmtId="3" fontId="15" fillId="0" borderId="1" xfId="0" applyNumberFormat="1" applyFont="1" applyBorder="1" applyAlignment="1">
      <alignment horizontal="right" wrapText="1"/>
    </xf>
    <xf numFmtId="3" fontId="15" fillId="0" borderId="1" xfId="0" applyNumberFormat="1" applyFont="1" applyBorder="1" applyAlignment="1">
      <alignment horizontal="right"/>
    </xf>
    <xf numFmtId="0" fontId="17" fillId="0" borderId="1" xfId="0" applyFont="1" applyBorder="1" applyAlignment="1">
      <alignment vertical="top" wrapText="1"/>
    </xf>
    <xf numFmtId="3" fontId="17" fillId="0" borderId="1" xfId="0" applyNumberFormat="1" applyFont="1" applyBorder="1" applyAlignment="1">
      <alignment horizontal="right" wrapText="1"/>
    </xf>
    <xf numFmtId="0" fontId="4" fillId="0" borderId="1" xfId="0" applyFont="1" applyBorder="1" applyAlignment="1">
      <alignment horizontal="right" wrapText="1"/>
    </xf>
    <xf numFmtId="3" fontId="15" fillId="3" borderId="1" xfId="0" applyNumberFormat="1" applyFont="1" applyFill="1" applyBorder="1" applyAlignment="1">
      <alignment horizontal="right" wrapText="1"/>
    </xf>
    <xf numFmtId="0" fontId="2" fillId="0" borderId="1" xfId="0" applyFont="1" applyBorder="1" applyAlignment="1">
      <alignment horizontal="right"/>
    </xf>
    <xf numFmtId="0" fontId="15" fillId="0" borderId="1" xfId="0" applyFont="1" applyBorder="1" applyAlignment="1">
      <alignment vertical="top" wrapText="1"/>
    </xf>
    <xf numFmtId="0" fontId="15" fillId="0" borderId="1" xfId="0" applyFont="1" applyBorder="1" applyAlignment="1">
      <alignment horizontal="right" wrapText="1"/>
    </xf>
    <xf numFmtId="0" fontId="2" fillId="0" borderId="1" xfId="0" applyFont="1" applyBorder="1" applyAlignment="1">
      <alignment horizontal="right" wrapText="1"/>
    </xf>
    <xf numFmtId="0" fontId="2" fillId="0" borderId="1" xfId="0" applyFont="1" applyFill="1" applyBorder="1" applyAlignment="1">
      <alignment horizontal="right" wrapText="1"/>
    </xf>
    <xf numFmtId="0" fontId="2" fillId="0" borderId="1" xfId="0" applyFont="1" applyFill="1" applyBorder="1" applyAlignment="1">
      <alignment horizontal="right"/>
    </xf>
    <xf numFmtId="3" fontId="2" fillId="3" borderId="1" xfId="0" applyNumberFormat="1" applyFont="1" applyFill="1" applyBorder="1" applyAlignment="1">
      <alignment horizontal="right" wrapText="1"/>
    </xf>
    <xf numFmtId="3" fontId="4" fillId="3" borderId="1" xfId="0" applyNumberFormat="1" applyFont="1" applyFill="1" applyBorder="1" applyAlignment="1">
      <alignment horizontal="right" wrapText="1"/>
    </xf>
    <xf numFmtId="0" fontId="17" fillId="0" borderId="1" xfId="0" applyFont="1" applyBorder="1" applyAlignment="1">
      <alignment horizontal="right" wrapText="1"/>
    </xf>
    <xf numFmtId="0" fontId="4" fillId="0" borderId="1" xfId="0" applyFont="1" applyBorder="1" applyAlignment="1">
      <alignment horizontal="right"/>
    </xf>
    <xf numFmtId="3" fontId="15" fillId="0" borderId="1" xfId="0" applyNumberFormat="1" applyFont="1" applyFill="1" applyBorder="1" applyAlignment="1">
      <alignment horizontal="right" wrapText="1"/>
    </xf>
    <xf numFmtId="3" fontId="17" fillId="0" borderId="1" xfId="0" applyNumberFormat="1" applyFont="1" applyFill="1" applyBorder="1" applyAlignment="1">
      <alignment vertical="top" wrapText="1"/>
    </xf>
    <xf numFmtId="3" fontId="17" fillId="0" borderId="1" xfId="0" applyNumberFormat="1" applyFont="1" applyFill="1" applyBorder="1" applyAlignment="1">
      <alignment/>
    </xf>
    <xf numFmtId="0" fontId="2" fillId="0" borderId="1" xfId="0" applyFont="1" applyFill="1" applyBorder="1" applyAlignment="1">
      <alignment/>
    </xf>
    <xf numFmtId="3" fontId="17" fillId="0" borderId="1" xfId="0" applyNumberFormat="1" applyFont="1" applyFill="1" applyBorder="1" applyAlignment="1">
      <alignment horizontal="right" wrapText="1"/>
    </xf>
    <xf numFmtId="3" fontId="17" fillId="0" borderId="1" xfId="0" applyNumberFormat="1" applyFont="1" applyFill="1" applyBorder="1" applyAlignment="1">
      <alignment horizontal="right"/>
    </xf>
    <xf numFmtId="0" fontId="19" fillId="0" borderId="1" xfId="0" applyFont="1" applyFill="1" applyBorder="1" applyAlignment="1">
      <alignment/>
    </xf>
    <xf numFmtId="0" fontId="3" fillId="0" borderId="0" xfId="0" applyFont="1" applyAlignment="1">
      <alignment horizontal="right"/>
    </xf>
    <xf numFmtId="0" fontId="44" fillId="0" borderId="0" xfId="0" applyFont="1" applyAlignment="1">
      <alignment/>
    </xf>
    <xf numFmtId="0" fontId="29" fillId="0" borderId="1" xfId="0" applyFont="1" applyBorder="1" applyAlignment="1">
      <alignment wrapText="1"/>
    </xf>
    <xf numFmtId="0" fontId="3"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justify" wrapText="1"/>
    </xf>
    <xf numFmtId="0" fontId="29" fillId="0" borderId="1" xfId="0" applyFont="1" applyBorder="1" applyAlignment="1">
      <alignment horizontal="center" vertical="top" wrapText="1"/>
    </xf>
    <xf numFmtId="4" fontId="29" fillId="0" borderId="1" xfId="0" applyNumberFormat="1" applyFont="1" applyBorder="1" applyAlignment="1">
      <alignment vertical="top"/>
    </xf>
    <xf numFmtId="0" fontId="2" fillId="0" borderId="1" xfId="0" applyFont="1" applyBorder="1" applyAlignment="1">
      <alignment horizontal="justify" wrapText="1"/>
    </xf>
    <xf numFmtId="4" fontId="0" fillId="0" borderId="1" xfId="0" applyNumberFormat="1" applyFont="1" applyBorder="1" applyAlignment="1">
      <alignment vertical="top"/>
    </xf>
    <xf numFmtId="0" fontId="4" fillId="0" borderId="1" xfId="0" applyFont="1" applyBorder="1" applyAlignment="1">
      <alignment horizontal="center" vertical="top" shrinkToFit="1"/>
    </xf>
    <xf numFmtId="0" fontId="4" fillId="0" borderId="1" xfId="0" applyFont="1" applyBorder="1" applyAlignment="1">
      <alignment horizontal="justify"/>
    </xf>
    <xf numFmtId="4" fontId="29" fillId="0" borderId="1" xfId="0" applyNumberFormat="1" applyFont="1" applyBorder="1" applyAlignment="1">
      <alignment vertical="top" wrapText="1"/>
    </xf>
    <xf numFmtId="4" fontId="0" fillId="0" borderId="1" xfId="0" applyNumberFormat="1" applyFont="1" applyBorder="1" applyAlignment="1">
      <alignment vertical="top" wrapText="1"/>
    </xf>
    <xf numFmtId="0" fontId="4" fillId="0" borderId="1" xfId="0" applyFont="1" applyBorder="1" applyAlignment="1" applyProtection="1">
      <alignment wrapText="1"/>
      <protection locked="0"/>
    </xf>
    <xf numFmtId="0" fontId="4" fillId="0" borderId="1" xfId="0" applyFont="1" applyBorder="1" applyAlignment="1">
      <alignment vertical="center" wrapText="1"/>
    </xf>
    <xf numFmtId="0" fontId="29" fillId="0" borderId="1" xfId="0" applyFont="1" applyBorder="1" applyAlignment="1">
      <alignment horizontal="center"/>
    </xf>
    <xf numFmtId="0" fontId="4" fillId="0" borderId="1" xfId="0" applyFont="1" applyBorder="1" applyAlignment="1" applyProtection="1">
      <alignment vertical="center" wrapText="1"/>
      <protection locked="0"/>
    </xf>
    <xf numFmtId="0" fontId="29" fillId="0" borderId="1" xfId="0" applyFont="1" applyBorder="1" applyAlignment="1">
      <alignment horizontal="center" wrapText="1"/>
    </xf>
    <xf numFmtId="0" fontId="0" fillId="0" borderId="1" xfId="0" applyFont="1" applyBorder="1" applyAlignment="1">
      <alignment/>
    </xf>
    <xf numFmtId="0" fontId="22" fillId="0" borderId="1" xfId="0" applyFont="1" applyBorder="1" applyAlignment="1">
      <alignment vertical="top" wrapText="1"/>
    </xf>
    <xf numFmtId="4" fontId="45" fillId="0" borderId="1" xfId="0" applyNumberFormat="1" applyFont="1" applyBorder="1" applyAlignment="1">
      <alignment vertical="top" wrapText="1"/>
    </xf>
    <xf numFmtId="0" fontId="46" fillId="0" borderId="3" xfId="0" applyFont="1" applyBorder="1" applyAlignment="1">
      <alignment horizontal="center"/>
    </xf>
    <xf numFmtId="0" fontId="46" fillId="0" borderId="15" xfId="0" applyFont="1" applyBorder="1" applyAlignment="1">
      <alignment horizontal="center"/>
    </xf>
    <xf numFmtId="0" fontId="46" fillId="0" borderId="4" xfId="0" applyFont="1" applyBorder="1" applyAlignment="1">
      <alignment horizontal="center"/>
    </xf>
    <xf numFmtId="4" fontId="46" fillId="0" borderId="1" xfId="0" applyNumberFormat="1" applyFont="1" applyBorder="1" applyAlignment="1">
      <alignment vertical="top"/>
    </xf>
    <xf numFmtId="0" fontId="0" fillId="0" borderId="0" xfId="18" applyFont="1">
      <alignment/>
      <protection/>
    </xf>
    <xf numFmtId="0" fontId="0" fillId="0" borderId="0" xfId="0" applyAlignment="1">
      <alignment/>
    </xf>
    <xf numFmtId="0" fontId="0" fillId="0" borderId="0" xfId="16" applyFont="1">
      <alignment/>
      <protection/>
    </xf>
    <xf numFmtId="0" fontId="47" fillId="0" borderId="0" xfId="16" applyFont="1">
      <alignment/>
      <protection/>
    </xf>
    <xf numFmtId="1" fontId="0" fillId="0" borderId="0" xfId="18" applyNumberFormat="1" applyFont="1">
      <alignment/>
      <protection/>
    </xf>
    <xf numFmtId="1" fontId="47" fillId="0" borderId="0" xfId="18" applyNumberFormat="1" applyFont="1" applyAlignment="1">
      <alignment horizontal="center"/>
      <protection/>
    </xf>
    <xf numFmtId="1" fontId="46" fillId="0" borderId="0" xfId="18" applyNumberFormat="1" applyFont="1" applyAlignment="1">
      <alignment horizontal="center"/>
      <protection/>
    </xf>
    <xf numFmtId="1" fontId="0" fillId="0" borderId="0" xfId="18" applyNumberFormat="1" applyFont="1" applyAlignment="1">
      <alignment horizontal="center"/>
      <protection/>
    </xf>
    <xf numFmtId="1" fontId="47" fillId="2" borderId="1" xfId="17" applyNumberFormat="1" applyFont="1" applyFill="1" applyBorder="1" applyAlignment="1">
      <alignment horizontal="center" vertical="center" wrapText="1"/>
      <protection/>
    </xf>
    <xf numFmtId="1" fontId="48" fillId="2" borderId="1" xfId="17" applyNumberFormat="1" applyFont="1" applyFill="1" applyBorder="1" applyAlignment="1">
      <alignment horizontal="center" vertical="center" wrapText="1"/>
      <protection/>
    </xf>
    <xf numFmtId="0" fontId="47" fillId="0" borderId="1" xfId="21" applyFont="1" applyBorder="1" applyAlignment="1">
      <alignment/>
      <protection/>
    </xf>
    <xf numFmtId="0" fontId="50" fillId="0" borderId="1" xfId="18" applyFont="1" applyBorder="1">
      <alignment/>
      <protection/>
    </xf>
    <xf numFmtId="0" fontId="50" fillId="0" borderId="1" xfId="18" applyFont="1" applyBorder="1" applyAlignment="1">
      <alignment horizontal="center"/>
      <protection/>
    </xf>
    <xf numFmtId="49" fontId="51" fillId="0" borderId="1" xfId="18" applyNumberFormat="1" applyFont="1" applyBorder="1" applyAlignment="1">
      <alignment horizontal="center"/>
      <protection/>
    </xf>
    <xf numFmtId="1" fontId="47" fillId="0" borderId="1" xfId="18" applyNumberFormat="1" applyFont="1" applyBorder="1" applyAlignment="1">
      <alignment horizontal="right"/>
      <protection/>
    </xf>
    <xf numFmtId="0" fontId="47" fillId="0" borderId="1" xfId="18" applyFont="1" applyBorder="1" applyAlignment="1">
      <alignment horizontal="right"/>
      <protection/>
    </xf>
    <xf numFmtId="0" fontId="52" fillId="0" borderId="1" xfId="21" applyFont="1" applyFill="1" applyBorder="1">
      <alignment/>
      <protection/>
    </xf>
    <xf numFmtId="0" fontId="48" fillId="0" borderId="1" xfId="15" applyFont="1" applyBorder="1">
      <alignment/>
      <protection/>
    </xf>
    <xf numFmtId="49" fontId="50" fillId="0" borderId="1" xfId="15" applyNumberFormat="1" applyFont="1" applyBorder="1" applyAlignment="1">
      <alignment horizontal="left" vertical="top"/>
      <protection/>
    </xf>
    <xf numFmtId="0" fontId="52" fillId="0" borderId="1" xfId="21" applyFont="1" applyBorder="1" applyAlignment="1">
      <alignment horizontal="center" vertical="center"/>
      <protection/>
    </xf>
    <xf numFmtId="0" fontId="47" fillId="0" borderId="1" xfId="21" applyFont="1" applyBorder="1" applyAlignment="1">
      <alignment horizontal="right" vertical="center"/>
      <protection/>
    </xf>
    <xf numFmtId="0" fontId="53" fillId="0" borderId="1" xfId="0" applyFont="1" applyBorder="1" applyAlignment="1">
      <alignment horizontal="center"/>
    </xf>
    <xf numFmtId="0" fontId="54" fillId="0" borderId="1" xfId="0" applyFont="1" applyBorder="1" applyAlignment="1">
      <alignment horizontal="right"/>
    </xf>
    <xf numFmtId="0" fontId="51" fillId="0" borderId="1" xfId="18" applyFont="1" applyBorder="1" applyAlignment="1">
      <alignment horizontal="right"/>
      <protection/>
    </xf>
    <xf numFmtId="49" fontId="48" fillId="0" borderId="1" xfId="15" applyNumberFormat="1" applyFont="1" applyBorder="1" applyAlignment="1">
      <alignment horizontal="left" vertical="top"/>
      <protection/>
    </xf>
    <xf numFmtId="0" fontId="50" fillId="0" borderId="1" xfId="15" applyFont="1" applyBorder="1" applyAlignment="1">
      <alignment wrapText="1"/>
      <protection/>
    </xf>
    <xf numFmtId="49" fontId="52" fillId="0" borderId="1" xfId="15" applyNumberFormat="1" applyFont="1" applyBorder="1" applyAlignment="1">
      <alignment horizontal="center"/>
      <protection/>
    </xf>
    <xf numFmtId="49" fontId="51" fillId="0" borderId="1" xfId="15" applyNumberFormat="1" applyFont="1" applyBorder="1" applyAlignment="1">
      <alignment horizontal="right"/>
      <protection/>
    </xf>
    <xf numFmtId="0" fontId="50" fillId="0" borderId="1" xfId="21" applyFont="1" applyBorder="1" applyAlignment="1">
      <alignment/>
      <protection/>
    </xf>
    <xf numFmtId="0" fontId="50" fillId="0" borderId="1" xfId="21" applyFont="1" applyBorder="1" applyAlignment="1">
      <alignment horizontal="center" vertical="center"/>
      <protection/>
    </xf>
    <xf numFmtId="0" fontId="51" fillId="0" borderId="1" xfId="21" applyFont="1" applyBorder="1" applyAlignment="1">
      <alignment horizontal="right" vertical="center"/>
      <protection/>
    </xf>
    <xf numFmtId="0" fontId="51" fillId="0" borderId="0" xfId="20" applyFont="1">
      <alignment/>
      <protection/>
    </xf>
    <xf numFmtId="0" fontId="47" fillId="0" borderId="0" xfId="20" applyFont="1" applyAlignment="1">
      <alignment horizontal="center"/>
      <protection/>
    </xf>
    <xf numFmtId="1" fontId="55" fillId="0" borderId="0" xfId="20" applyNumberFormat="1" applyFont="1" applyAlignment="1">
      <alignment horizontal="center"/>
      <protection/>
    </xf>
    <xf numFmtId="1" fontId="55" fillId="0" borderId="0" xfId="20" applyNumberFormat="1" applyFont="1" applyAlignment="1">
      <alignment horizontal="center"/>
      <protection/>
    </xf>
    <xf numFmtId="1" fontId="47" fillId="0" borderId="16" xfId="17" applyNumberFormat="1" applyFont="1" applyBorder="1" applyAlignment="1">
      <alignment horizontal="center" vertical="center" wrapText="1"/>
      <protection/>
    </xf>
    <xf numFmtId="1" fontId="47" fillId="0" borderId="17" xfId="17" applyNumberFormat="1" applyFont="1" applyBorder="1" applyAlignment="1">
      <alignment horizontal="center" vertical="center" wrapText="1"/>
      <protection/>
    </xf>
    <xf numFmtId="1" fontId="47" fillId="0" borderId="17" xfId="17" applyNumberFormat="1" applyFont="1" applyFill="1" applyBorder="1" applyAlignment="1">
      <alignment horizontal="center" vertical="center" wrapText="1"/>
      <protection/>
    </xf>
    <xf numFmtId="1" fontId="47" fillId="0" borderId="18" xfId="17" applyNumberFormat="1" applyFont="1" applyFill="1" applyBorder="1" applyAlignment="1">
      <alignment horizontal="center" vertical="center" wrapText="1"/>
      <protection/>
    </xf>
    <xf numFmtId="1" fontId="47" fillId="0" borderId="19" xfId="17" applyNumberFormat="1" applyFont="1" applyBorder="1" applyAlignment="1">
      <alignment horizontal="center" vertical="center" wrapText="1"/>
      <protection/>
    </xf>
    <xf numFmtId="1" fontId="47" fillId="0" borderId="1" xfId="17" applyNumberFormat="1" applyFont="1" applyBorder="1" applyAlignment="1">
      <alignment horizontal="center" vertical="center" wrapText="1"/>
      <protection/>
    </xf>
    <xf numFmtId="1" fontId="47" fillId="0" borderId="1" xfId="17" applyNumberFormat="1" applyFont="1" applyFill="1" applyBorder="1" applyAlignment="1">
      <alignment horizontal="center" vertical="center" wrapText="1"/>
      <protection/>
    </xf>
    <xf numFmtId="1" fontId="47" fillId="0" borderId="20" xfId="17" applyNumberFormat="1" applyFont="1" applyFill="1" applyBorder="1" applyAlignment="1">
      <alignment horizontal="center" vertical="center" wrapText="1"/>
      <protection/>
    </xf>
    <xf numFmtId="0" fontId="47" fillId="2" borderId="19" xfId="0" applyFont="1" applyFill="1" applyBorder="1" applyAlignment="1">
      <alignment horizontal="left" wrapText="1"/>
    </xf>
    <xf numFmtId="49" fontId="47" fillId="2" borderId="1" xfId="20" applyNumberFormat="1" applyFont="1" applyFill="1" applyBorder="1" applyAlignment="1">
      <alignment horizontal="center"/>
      <protection/>
    </xf>
    <xf numFmtId="0" fontId="47" fillId="2" borderId="1" xfId="20" applyFont="1" applyFill="1" applyBorder="1">
      <alignment/>
      <protection/>
    </xf>
    <xf numFmtId="1" fontId="47" fillId="2" borderId="20" xfId="20" applyNumberFormat="1" applyFont="1" applyFill="1" applyBorder="1">
      <alignment/>
      <protection/>
    </xf>
    <xf numFmtId="0" fontId="51" fillId="0" borderId="19" xfId="0" applyFont="1" applyFill="1" applyBorder="1" applyAlignment="1">
      <alignment wrapText="1"/>
    </xf>
    <xf numFmtId="1" fontId="51" fillId="0" borderId="1" xfId="20" applyNumberFormat="1" applyFont="1" applyBorder="1">
      <alignment/>
      <protection/>
    </xf>
    <xf numFmtId="0" fontId="51" fillId="0" borderId="1" xfId="20" applyFont="1" applyBorder="1">
      <alignment/>
      <protection/>
    </xf>
    <xf numFmtId="0" fontId="51" fillId="0" borderId="20" xfId="20" applyFont="1" applyBorder="1">
      <alignment/>
      <protection/>
    </xf>
    <xf numFmtId="3" fontId="51" fillId="0" borderId="19" xfId="0" applyNumberFormat="1" applyFont="1" applyFill="1" applyBorder="1" applyAlignment="1">
      <alignment wrapText="1"/>
    </xf>
    <xf numFmtId="1" fontId="51" fillId="0" borderId="19" xfId="20" applyNumberFormat="1" applyFont="1" applyBorder="1" applyAlignment="1">
      <alignment horizontal="left" wrapText="1"/>
      <protection/>
    </xf>
    <xf numFmtId="1" fontId="51" fillId="0" borderId="20" xfId="20" applyNumberFormat="1" applyFont="1" applyBorder="1" applyAlignment="1">
      <alignment/>
      <protection/>
    </xf>
    <xf numFmtId="0" fontId="51" fillId="0" borderId="19" xfId="20" applyFont="1" applyBorder="1">
      <alignment/>
      <protection/>
    </xf>
    <xf numFmtId="0" fontId="51" fillId="0" borderId="19" xfId="0" applyFont="1" applyFill="1" applyBorder="1" applyAlignment="1">
      <alignment horizontal="left" wrapText="1"/>
    </xf>
    <xf numFmtId="0" fontId="47" fillId="2" borderId="19" xfId="0" applyFont="1" applyFill="1" applyBorder="1" applyAlignment="1">
      <alignment wrapText="1"/>
    </xf>
    <xf numFmtId="0" fontId="47" fillId="2" borderId="20" xfId="20" applyFont="1" applyFill="1" applyBorder="1">
      <alignment/>
      <protection/>
    </xf>
    <xf numFmtId="49" fontId="47" fillId="0" borderId="19" xfId="0" applyNumberFormat="1" applyFont="1" applyFill="1" applyBorder="1" applyAlignment="1">
      <alignment horizontal="left" vertical="top" wrapText="1"/>
    </xf>
    <xf numFmtId="2" fontId="47" fillId="0" borderId="1" xfId="21" applyNumberFormat="1" applyFont="1" applyBorder="1" applyAlignment="1" quotePrefix="1">
      <alignment horizontal="center" vertical="center"/>
      <protection/>
    </xf>
    <xf numFmtId="0" fontId="47" fillId="0" borderId="1" xfId="20" applyFont="1" applyBorder="1">
      <alignment/>
      <protection/>
    </xf>
    <xf numFmtId="0" fontId="47" fillId="0" borderId="20" xfId="20" applyFont="1" applyBorder="1">
      <alignment/>
      <protection/>
    </xf>
    <xf numFmtId="2" fontId="51" fillId="0" borderId="1" xfId="21" applyNumberFormat="1" applyFont="1" applyBorder="1" applyAlignment="1" quotePrefix="1">
      <alignment horizontal="center" vertical="center"/>
      <protection/>
    </xf>
    <xf numFmtId="49" fontId="51" fillId="0" borderId="19" xfId="0" applyNumberFormat="1" applyFont="1" applyFill="1" applyBorder="1" applyAlignment="1">
      <alignment horizontal="left" vertical="top" wrapText="1"/>
    </xf>
    <xf numFmtId="0" fontId="47" fillId="0" borderId="19" xfId="0" applyFont="1" applyFill="1" applyBorder="1" applyAlignment="1">
      <alignment wrapText="1"/>
    </xf>
    <xf numFmtId="0" fontId="47" fillId="0" borderId="1" xfId="21" applyFont="1" applyBorder="1" applyAlignment="1">
      <alignment horizontal="center" vertical="center"/>
      <protection/>
    </xf>
    <xf numFmtId="0" fontId="51" fillId="0" borderId="1" xfId="21" applyFont="1" applyBorder="1" applyAlignment="1">
      <alignment horizontal="center" vertical="center"/>
      <protection/>
    </xf>
    <xf numFmtId="0" fontId="51" fillId="3" borderId="20" xfId="20" applyFont="1" applyFill="1" applyBorder="1">
      <alignment/>
      <protection/>
    </xf>
    <xf numFmtId="0" fontId="47" fillId="0" borderId="1" xfId="20" applyFont="1" applyBorder="1" applyAlignment="1">
      <alignment horizontal="center"/>
      <protection/>
    </xf>
    <xf numFmtId="0" fontId="51" fillId="0" borderId="1" xfId="20" applyFont="1" applyBorder="1" applyAlignment="1">
      <alignment horizontal="center"/>
      <protection/>
    </xf>
    <xf numFmtId="1" fontId="47" fillId="0" borderId="19" xfId="20" applyNumberFormat="1" applyFont="1" applyBorder="1" applyAlignment="1">
      <alignment horizontal="left" wrapText="1"/>
      <protection/>
    </xf>
    <xf numFmtId="49" fontId="47" fillId="0" borderId="19" xfId="0" applyNumberFormat="1" applyFont="1" applyBorder="1" applyAlignment="1">
      <alignment horizontal="left" vertical="top" wrapText="1"/>
    </xf>
    <xf numFmtId="0" fontId="47" fillId="0" borderId="19" xfId="0" applyFont="1" applyBorder="1" applyAlignment="1">
      <alignment wrapText="1"/>
    </xf>
    <xf numFmtId="2" fontId="47" fillId="0" borderId="1" xfId="0" applyNumberFormat="1" applyFont="1" applyBorder="1" applyAlignment="1">
      <alignment horizontal="center"/>
    </xf>
    <xf numFmtId="0" fontId="51" fillId="0" borderId="1" xfId="21" applyFont="1" applyFill="1" applyBorder="1" applyAlignment="1">
      <alignment horizontal="left"/>
      <protection/>
    </xf>
    <xf numFmtId="0" fontId="51" fillId="0" borderId="1" xfId="20" applyFont="1" applyBorder="1" applyAlignment="1">
      <alignment horizontal="right"/>
      <protection/>
    </xf>
    <xf numFmtId="49" fontId="51" fillId="0" borderId="21" xfId="0" applyNumberFormat="1" applyFont="1" applyFill="1" applyBorder="1" applyAlignment="1">
      <alignment horizontal="left" vertical="top" wrapText="1"/>
    </xf>
    <xf numFmtId="0" fontId="47" fillId="0" borderId="22" xfId="21" applyFont="1" applyBorder="1" applyAlignment="1">
      <alignment horizontal="center"/>
      <protection/>
    </xf>
    <xf numFmtId="0" fontId="51" fillId="0" borderId="22" xfId="21" applyFont="1" applyBorder="1" applyAlignment="1">
      <alignment horizontal="right"/>
      <protection/>
    </xf>
    <xf numFmtId="0" fontId="51" fillId="0" borderId="23" xfId="21" applyFont="1" applyBorder="1" applyAlignment="1">
      <alignment horizontal="right"/>
      <protection/>
    </xf>
    <xf numFmtId="0" fontId="51" fillId="0" borderId="0" xfId="20" applyFont="1" applyAlignment="1">
      <alignment horizontal="center" wrapText="1"/>
      <protection/>
    </xf>
    <xf numFmtId="0" fontId="53"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2" borderId="1" xfId="0" applyFont="1" applyFill="1" applyBorder="1" applyAlignment="1">
      <alignment horizontal="center" wrapText="1"/>
    </xf>
    <xf numFmtId="0" fontId="53" fillId="0" borderId="1" xfId="0" applyFont="1" applyBorder="1" applyAlignment="1">
      <alignment/>
    </xf>
    <xf numFmtId="0" fontId="59" fillId="0" borderId="1" xfId="0" applyFont="1" applyBorder="1" applyAlignment="1">
      <alignment/>
    </xf>
    <xf numFmtId="4" fontId="59" fillId="0" borderId="1" xfId="0" applyNumberFormat="1" applyFont="1" applyBorder="1" applyAlignment="1">
      <alignment horizontal="right" vertical="top"/>
    </xf>
    <xf numFmtId="4" fontId="59" fillId="0" borderId="1" xfId="0" applyNumberFormat="1" applyFont="1" applyBorder="1" applyAlignment="1">
      <alignment horizontal="right" vertical="top" wrapText="1"/>
    </xf>
    <xf numFmtId="4" fontId="56" fillId="0" borderId="1" xfId="0" applyNumberFormat="1" applyFont="1" applyBorder="1" applyAlignment="1">
      <alignment/>
    </xf>
    <xf numFmtId="0" fontId="61" fillId="0" borderId="1" xfId="0" applyFont="1" applyBorder="1" applyAlignment="1">
      <alignment/>
    </xf>
    <xf numFmtId="4" fontId="61" fillId="0" borderId="1" xfId="0" applyNumberFormat="1" applyFont="1" applyBorder="1" applyAlignment="1">
      <alignment horizontal="right" vertical="top"/>
    </xf>
    <xf numFmtId="4" fontId="61" fillId="0" borderId="1" xfId="0" applyNumberFormat="1" applyFont="1" applyBorder="1" applyAlignment="1">
      <alignment horizontal="right" vertical="top" wrapText="1"/>
    </xf>
    <xf numFmtId="4" fontId="53" fillId="0" borderId="1" xfId="0" applyNumberFormat="1" applyFont="1" applyBorder="1" applyAlignment="1">
      <alignment/>
    </xf>
    <xf numFmtId="0" fontId="61" fillId="0" borderId="1" xfId="0" applyFont="1" applyBorder="1" applyAlignment="1">
      <alignment horizontal="center"/>
    </xf>
    <xf numFmtId="1" fontId="47" fillId="0" borderId="0" xfId="20" applyNumberFormat="1" applyFont="1" applyAlignment="1">
      <alignment horizontal="center"/>
      <protection/>
    </xf>
    <xf numFmtId="0" fontId="47" fillId="2" borderId="1" xfId="0" applyFont="1" applyFill="1" applyBorder="1" applyAlignment="1">
      <alignment horizontal="left" wrapText="1"/>
    </xf>
    <xf numFmtId="0" fontId="51" fillId="2" borderId="1" xfId="20" applyFont="1" applyFill="1" applyBorder="1" applyAlignment="1">
      <alignment horizontal="center"/>
      <protection/>
    </xf>
    <xf numFmtId="1" fontId="51" fillId="2" borderId="1" xfId="20" applyNumberFormat="1" applyFont="1" applyFill="1" applyBorder="1">
      <alignment/>
      <protection/>
    </xf>
    <xf numFmtId="0" fontId="51" fillId="2" borderId="1" xfId="20" applyFont="1" applyFill="1" applyBorder="1">
      <alignment/>
      <protection/>
    </xf>
    <xf numFmtId="0" fontId="47" fillId="0" borderId="1" xfId="0" applyFont="1" applyFill="1" applyBorder="1" applyAlignment="1">
      <alignment horizontal="left" wrapText="1"/>
    </xf>
    <xf numFmtId="0" fontId="47" fillId="0" borderId="1" xfId="0" applyFont="1" applyFill="1" applyBorder="1" applyAlignment="1">
      <alignment wrapText="1"/>
    </xf>
    <xf numFmtId="3" fontId="47" fillId="0" borderId="1" xfId="0" applyNumberFormat="1" applyFont="1" applyFill="1" applyBorder="1" applyAlignment="1">
      <alignment wrapText="1"/>
    </xf>
    <xf numFmtId="1" fontId="51" fillId="0" borderId="1" xfId="20" applyNumberFormat="1" applyFont="1" applyBorder="1" applyAlignment="1">
      <alignment horizontal="left" wrapText="1"/>
      <protection/>
    </xf>
    <xf numFmtId="0" fontId="51" fillId="3" borderId="1" xfId="20" applyFont="1" applyFill="1" applyBorder="1">
      <alignment/>
      <protection/>
    </xf>
    <xf numFmtId="0" fontId="51" fillId="0" borderId="1" xfId="20" applyFont="1" applyBorder="1" applyAlignment="1">
      <alignment wrapText="1"/>
      <protection/>
    </xf>
    <xf numFmtId="0" fontId="47" fillId="2" borderId="1" xfId="0" applyFont="1" applyFill="1" applyBorder="1" applyAlignment="1">
      <alignment wrapText="1"/>
    </xf>
    <xf numFmtId="49" fontId="63" fillId="0" borderId="1" xfId="0" applyNumberFormat="1" applyFont="1" applyFill="1" applyBorder="1" applyAlignment="1">
      <alignment horizontal="left" vertical="top" wrapText="1"/>
    </xf>
    <xf numFmtId="0" fontId="51" fillId="0" borderId="1" xfId="21" applyFont="1" applyBorder="1" applyAlignment="1" quotePrefix="1">
      <alignment horizontal="left" vertical="center"/>
      <protection/>
    </xf>
    <xf numFmtId="0" fontId="51" fillId="0" borderId="1" xfId="21" applyFont="1" applyBorder="1" applyAlignment="1">
      <alignment horizontal="left" vertical="center"/>
      <protection/>
    </xf>
    <xf numFmtId="0" fontId="63" fillId="0" borderId="1" xfId="0" applyFont="1" applyFill="1" applyBorder="1" applyAlignment="1">
      <alignment wrapText="1"/>
    </xf>
    <xf numFmtId="49" fontId="47" fillId="0" borderId="1" xfId="0" applyNumberFormat="1" applyFont="1" applyFill="1" applyBorder="1" applyAlignment="1" quotePrefix="1">
      <alignment horizontal="left" vertical="top" wrapText="1"/>
    </xf>
    <xf numFmtId="49" fontId="47" fillId="0" borderId="1" xfId="0" applyNumberFormat="1" applyFont="1" applyFill="1" applyBorder="1" applyAlignment="1">
      <alignment horizontal="left" vertical="top" wrapText="1"/>
    </xf>
    <xf numFmtId="49" fontId="51" fillId="0" borderId="1" xfId="0" applyNumberFormat="1" applyFont="1" applyBorder="1" applyAlignment="1">
      <alignment horizontal="left" vertical="top" wrapText="1"/>
    </xf>
    <xf numFmtId="0" fontId="51" fillId="0" borderId="1" xfId="0" applyFont="1" applyBorder="1" applyAlignment="1">
      <alignment horizontal="left"/>
    </xf>
    <xf numFmtId="0" fontId="51" fillId="0" borderId="1" xfId="0" applyFont="1" applyBorder="1" applyAlignment="1">
      <alignment wrapText="1"/>
    </xf>
    <xf numFmtId="0" fontId="51" fillId="3" borderId="1" xfId="0" applyFont="1" applyFill="1" applyBorder="1" applyAlignment="1">
      <alignment horizontal="left"/>
    </xf>
    <xf numFmtId="49" fontId="47" fillId="0" borderId="1" xfId="0" applyNumberFormat="1" applyFont="1" applyFill="1" applyBorder="1" applyAlignment="1">
      <alignment horizontal="left" wrapText="1"/>
    </xf>
    <xf numFmtId="0" fontId="47" fillId="0" borderId="1" xfId="21" applyFont="1" applyFill="1" applyBorder="1" applyAlignment="1">
      <alignment wrapText="1"/>
      <protection/>
    </xf>
    <xf numFmtId="0" fontId="51" fillId="0" borderId="1" xfId="21" applyFont="1" applyFill="1" applyBorder="1" applyAlignment="1">
      <alignment horizontal="left" wrapText="1"/>
      <protection/>
    </xf>
    <xf numFmtId="0" fontId="64" fillId="0" borderId="1" xfId="21" applyFont="1" applyFill="1" applyBorder="1" applyAlignment="1">
      <alignment horizontal="left" wrapText="1"/>
      <protection/>
    </xf>
    <xf numFmtId="0" fontId="51" fillId="0" borderId="1" xfId="0" applyFont="1" applyFill="1" applyBorder="1" applyAlignment="1">
      <alignment horizontal="left" wrapText="1"/>
    </xf>
    <xf numFmtId="0" fontId="51" fillId="0" borderId="1" xfId="19" applyFont="1" applyBorder="1" applyAlignment="1">
      <alignment wrapText="1"/>
      <protection/>
    </xf>
    <xf numFmtId="0" fontId="51" fillId="0" borderId="1" xfId="0" applyFont="1" applyFill="1" applyBorder="1" applyAlignment="1">
      <alignment wrapText="1"/>
    </xf>
    <xf numFmtId="1" fontId="51" fillId="0" borderId="1" xfId="17" applyNumberFormat="1" applyFont="1" applyBorder="1" applyAlignment="1">
      <alignment horizontal="left"/>
      <protection/>
    </xf>
    <xf numFmtId="0" fontId="51" fillId="0" borderId="1" xfId="0" applyFont="1" applyFill="1" applyBorder="1" applyAlignment="1" quotePrefix="1">
      <alignment horizontal="left" wrapText="1"/>
    </xf>
    <xf numFmtId="0" fontId="51" fillId="2" borderId="1" xfId="21" applyFont="1" applyFill="1" applyBorder="1" applyAlignment="1">
      <alignment horizontal="left"/>
      <protection/>
    </xf>
    <xf numFmtId="0" fontId="51" fillId="0" borderId="1" xfId="21" applyFont="1" applyFill="1" applyBorder="1" applyAlignment="1" quotePrefix="1">
      <alignment horizontal="left"/>
      <protection/>
    </xf>
    <xf numFmtId="0" fontId="51" fillId="3" borderId="1" xfId="0" applyNumberFormat="1" applyFont="1" applyFill="1" applyBorder="1" applyAlignment="1">
      <alignment horizontal="left"/>
    </xf>
    <xf numFmtId="0" fontId="51" fillId="2" borderId="1" xfId="19" applyFont="1" applyFill="1" applyBorder="1">
      <alignment/>
      <protection/>
    </xf>
    <xf numFmtId="0" fontId="51" fillId="0" borderId="1" xfId="19" applyFont="1" applyBorder="1">
      <alignment/>
      <protection/>
    </xf>
    <xf numFmtId="1" fontId="51" fillId="2" borderId="1" xfId="17" applyNumberFormat="1" applyFont="1" applyFill="1" applyBorder="1" applyAlignment="1">
      <alignment horizontal="left"/>
      <protection/>
    </xf>
    <xf numFmtId="0" fontId="51" fillId="0" borderId="0" xfId="21" applyFont="1" applyFill="1" applyBorder="1" applyAlignment="1">
      <alignment horizontal="left" indent="3"/>
      <protection/>
    </xf>
    <xf numFmtId="0" fontId="51" fillId="0" borderId="0" xfId="20" applyFont="1" applyBorder="1" applyAlignment="1">
      <alignment horizontal="center"/>
      <protection/>
    </xf>
    <xf numFmtId="0" fontId="51" fillId="0" borderId="0" xfId="21" applyFont="1" applyFill="1" applyBorder="1" applyAlignment="1">
      <alignment horizontal="left"/>
      <protection/>
    </xf>
    <xf numFmtId="0" fontId="51" fillId="0" borderId="0" xfId="20" applyFont="1" applyBorder="1">
      <alignment/>
      <protection/>
    </xf>
    <xf numFmtId="0" fontId="47" fillId="0" borderId="0" xfId="21" applyFont="1" applyAlignment="1">
      <alignment horizontal="center"/>
      <protection/>
    </xf>
    <xf numFmtId="0" fontId="51" fillId="0" borderId="0" xfId="17" applyFont="1" applyBorder="1" applyAlignment="1">
      <alignment horizontal="center"/>
      <protection/>
    </xf>
  </cellXfs>
  <cellStyles count="13">
    <cellStyle name="Normal" xfId="0"/>
    <cellStyle name="Normal_Anexa F 140 146 10.07" xfId="15"/>
    <cellStyle name="Normal_F 07" xfId="16"/>
    <cellStyle name="Normal_mach03" xfId="17"/>
    <cellStyle name="Normal_mach14 si 15" xfId="18"/>
    <cellStyle name="Normal_mach30" xfId="19"/>
    <cellStyle name="Normal_mach31" xfId="20"/>
    <cellStyle name="Normal_Machete buget 99" xfId="21"/>
    <cellStyle name="Percent" xfId="22"/>
    <cellStyle name="Currency" xfId="23"/>
    <cellStyle name="Currency [0]"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Text Box 1"/>
        <xdr:cNvSpPr txBox="1">
          <a:spLocks noChangeArrowheads="1"/>
        </xdr:cNvSpPr>
      </xdr:nvSpPr>
      <xdr:spPr>
        <a:xfrm>
          <a:off x="5676900" y="400050"/>
          <a:ext cx="0" cy="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131/05</a:t>
          </a:r>
        </a:p>
      </xdr:txBody>
    </xdr:sp>
    <xdr:clientData/>
  </xdr:twoCellAnchor>
  <xdr:twoCellAnchor>
    <xdr:from>
      <xdr:col>2</xdr:col>
      <xdr:colOff>0</xdr:colOff>
      <xdr:row>234</xdr:row>
      <xdr:rowOff>0</xdr:rowOff>
    </xdr:from>
    <xdr:to>
      <xdr:col>2</xdr:col>
      <xdr:colOff>19050</xdr:colOff>
      <xdr:row>234</xdr:row>
      <xdr:rowOff>0</xdr:rowOff>
    </xdr:to>
    <xdr:sp>
      <xdr:nvSpPr>
        <xdr:cNvPr id="2" name="AutoShape 2"/>
        <xdr:cNvSpPr>
          <a:spLocks/>
        </xdr:cNvSpPr>
      </xdr:nvSpPr>
      <xdr:spPr>
        <a:xfrm>
          <a:off x="6181725" y="46262925"/>
          <a:ext cx="1905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xdr:col>
      <xdr:colOff>0</xdr:colOff>
      <xdr:row>2</xdr:row>
      <xdr:rowOff>0</xdr:rowOff>
    </xdr:to>
    <xdr:sp>
      <xdr:nvSpPr>
        <xdr:cNvPr id="3" name="Text Box 3"/>
        <xdr:cNvSpPr txBox="1">
          <a:spLocks noChangeArrowheads="1"/>
        </xdr:cNvSpPr>
      </xdr:nvSpPr>
      <xdr:spPr>
        <a:xfrm>
          <a:off x="5676900" y="400050"/>
          <a:ext cx="0" cy="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131/05</a:t>
          </a:r>
        </a:p>
      </xdr:txBody>
    </xdr:sp>
    <xdr:clientData/>
  </xdr:twoCellAnchor>
  <xdr:twoCellAnchor>
    <xdr:from>
      <xdr:col>2</xdr:col>
      <xdr:colOff>0</xdr:colOff>
      <xdr:row>234</xdr:row>
      <xdr:rowOff>0</xdr:rowOff>
    </xdr:from>
    <xdr:to>
      <xdr:col>2</xdr:col>
      <xdr:colOff>19050</xdr:colOff>
      <xdr:row>234</xdr:row>
      <xdr:rowOff>0</xdr:rowOff>
    </xdr:to>
    <xdr:sp>
      <xdr:nvSpPr>
        <xdr:cNvPr id="4" name="AutoShape 4"/>
        <xdr:cNvSpPr>
          <a:spLocks/>
        </xdr:cNvSpPr>
      </xdr:nvSpPr>
      <xdr:spPr>
        <a:xfrm>
          <a:off x="6181725" y="46262925"/>
          <a:ext cx="1905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24"/>
  <sheetViews>
    <sheetView workbookViewId="0" topLeftCell="A1">
      <selection activeCell="A1" sqref="A1:IV16384"/>
    </sheetView>
  </sheetViews>
  <sheetFormatPr defaultColWidth="9.140625" defaultRowHeight="12.75"/>
  <cols>
    <col min="1" max="1" width="4.8515625" style="0" customWidth="1"/>
    <col min="2" max="2" width="10.28125" style="0" customWidth="1"/>
    <col min="3" max="3" width="42.7109375" style="0" customWidth="1"/>
    <col min="4" max="5" width="12.140625" style="0" customWidth="1"/>
    <col min="6" max="6" width="11.8515625" style="0" customWidth="1"/>
    <col min="8" max="8" width="10.00390625" style="0" bestFit="1" customWidth="1"/>
    <col min="9" max="9" width="9.57421875" style="0" bestFit="1" customWidth="1"/>
  </cols>
  <sheetData>
    <row r="1" spans="1:6" ht="31.5" customHeight="1">
      <c r="A1" s="1" t="s">
        <v>784</v>
      </c>
      <c r="B1" s="1"/>
      <c r="C1" s="1"/>
      <c r="D1" s="2"/>
      <c r="E1" s="2"/>
      <c r="F1" s="3" t="s">
        <v>785</v>
      </c>
    </row>
    <row r="2" spans="1:6" ht="30" customHeight="1">
      <c r="A2" s="1"/>
      <c r="B2" s="4"/>
      <c r="C2" s="4"/>
      <c r="D2" s="5" t="s">
        <v>786</v>
      </c>
      <c r="E2" s="5" t="s">
        <v>787</v>
      </c>
      <c r="F2" s="6" t="s">
        <v>788</v>
      </c>
    </row>
    <row r="3" spans="1:6" ht="29.25" customHeight="1">
      <c r="A3" s="1"/>
      <c r="B3" s="7" t="s">
        <v>789</v>
      </c>
      <c r="C3" s="8" t="s">
        <v>790</v>
      </c>
      <c r="D3" s="9">
        <f>D13-D4-D5-D6</f>
        <v>175591026</v>
      </c>
      <c r="E3" s="9">
        <f>E13-E4-E5-E6</f>
        <v>233533800.00000003</v>
      </c>
      <c r="F3" s="10">
        <f>E3/D3*100</f>
        <v>132.9987103099449</v>
      </c>
    </row>
    <row r="4" spans="1:6" ht="27" customHeight="1">
      <c r="A4" s="1"/>
      <c r="B4" s="7" t="s">
        <v>791</v>
      </c>
      <c r="C4" s="8" t="s">
        <v>792</v>
      </c>
      <c r="D4" s="9">
        <f>D34</f>
        <v>88287000</v>
      </c>
      <c r="E4" s="9">
        <f>E34</f>
        <v>86061000</v>
      </c>
      <c r="F4" s="10">
        <f>E4/D4*100</f>
        <v>97.47867749498795</v>
      </c>
    </row>
    <row r="5" spans="1:6" ht="26.25" customHeight="1">
      <c r="A5" s="1"/>
      <c r="B5" s="7" t="s">
        <v>793</v>
      </c>
      <c r="C5" s="8" t="s">
        <v>794</v>
      </c>
      <c r="D5" s="9">
        <f>D97</f>
        <v>27641246</v>
      </c>
      <c r="E5" s="9">
        <f>E97</f>
        <v>25788472.04</v>
      </c>
      <c r="F5" s="10">
        <f>E5/D5*100</f>
        <v>93.29706786734577</v>
      </c>
    </row>
    <row r="6" spans="1:6" ht="23.25" customHeight="1">
      <c r="A6" s="1"/>
      <c r="B6" s="7" t="s">
        <v>795</v>
      </c>
      <c r="C6" s="8" t="s">
        <v>796</v>
      </c>
      <c r="D6" s="9">
        <v>200000</v>
      </c>
      <c r="E6" s="9">
        <v>200000</v>
      </c>
      <c r="F6" s="10">
        <f>E6/D6*100</f>
        <v>100</v>
      </c>
    </row>
    <row r="7" spans="1:6" ht="24.75" customHeight="1">
      <c r="A7" s="1"/>
      <c r="B7" s="11"/>
      <c r="C7" s="12" t="s">
        <v>797</v>
      </c>
      <c r="D7" s="13">
        <f>D3+D4+D5+D6</f>
        <v>291719272</v>
      </c>
      <c r="E7" s="13">
        <f>E3+E4+E5+E6</f>
        <v>345583272.04</v>
      </c>
      <c r="F7" s="10">
        <f>E7/D7*100</f>
        <v>118.46432690946796</v>
      </c>
    </row>
    <row r="8" ht="9.75" customHeight="1"/>
    <row r="9" spans="1:3" s="2" customFormat="1" ht="36.75" customHeight="1">
      <c r="A9" s="14"/>
      <c r="B9" s="14"/>
      <c r="C9" s="14"/>
    </row>
    <row r="10" spans="1:3" s="2" customFormat="1" ht="25.5" customHeight="1">
      <c r="A10" s="15"/>
      <c r="B10" s="16"/>
      <c r="C10" s="17" t="s">
        <v>798</v>
      </c>
    </row>
    <row r="11" spans="1:9" s="2" customFormat="1" ht="36">
      <c r="A11" s="18"/>
      <c r="B11" s="19" t="s">
        <v>799</v>
      </c>
      <c r="C11" s="20"/>
      <c r="D11" s="5" t="s">
        <v>786</v>
      </c>
      <c r="E11" s="5" t="s">
        <v>787</v>
      </c>
      <c r="F11" s="6" t="s">
        <v>788</v>
      </c>
      <c r="I11" s="21"/>
    </row>
    <row r="12" spans="1:6" s="2" customFormat="1" ht="12">
      <c r="A12" s="22">
        <v>0</v>
      </c>
      <c r="B12" s="23">
        <v>1</v>
      </c>
      <c r="C12" s="24">
        <v>2</v>
      </c>
      <c r="D12" s="5">
        <v>3</v>
      </c>
      <c r="E12" s="5">
        <v>4</v>
      </c>
      <c r="F12" s="6">
        <v>5</v>
      </c>
    </row>
    <row r="13" spans="1:6" s="29" customFormat="1" ht="13.5" customHeight="1">
      <c r="A13" s="18"/>
      <c r="B13" s="25" t="s">
        <v>800</v>
      </c>
      <c r="C13" s="26"/>
      <c r="D13" s="27">
        <f>D14+D84+D97+D90</f>
        <v>291719272</v>
      </c>
      <c r="E13" s="27">
        <f>E14+E84+E97+E90</f>
        <v>345583272.04</v>
      </c>
      <c r="F13" s="28">
        <f>E13/D13*100</f>
        <v>118.46432690946796</v>
      </c>
    </row>
    <row r="14" spans="1:6" s="32" customFormat="1" ht="13.5" customHeight="1">
      <c r="A14" s="30" t="s">
        <v>789</v>
      </c>
      <c r="B14" s="25" t="s">
        <v>801</v>
      </c>
      <c r="C14" s="26"/>
      <c r="D14" s="31">
        <f>D15+D52</f>
        <v>248680900</v>
      </c>
      <c r="E14" s="31">
        <f>E15+E52</f>
        <v>302476800</v>
      </c>
      <c r="F14" s="28">
        <f aca="true" t="shared" si="0" ref="F14:F75">E14/D14*100</f>
        <v>121.63250173213946</v>
      </c>
    </row>
    <row r="15" spans="1:6" s="32" customFormat="1" ht="13.5" customHeight="1">
      <c r="A15" s="33" t="s">
        <v>802</v>
      </c>
      <c r="B15" s="34" t="s">
        <v>803</v>
      </c>
      <c r="C15" s="35"/>
      <c r="D15" s="31">
        <f>D16+D28+D33+D50</f>
        <v>233340900</v>
      </c>
      <c r="E15" s="31">
        <f>E16+E28+E33+E50</f>
        <v>286724000</v>
      </c>
      <c r="F15" s="28">
        <f t="shared" si="0"/>
        <v>122.87772953648503</v>
      </c>
    </row>
    <row r="16" spans="1:9" s="32" customFormat="1" ht="13.5" customHeight="1">
      <c r="A16" s="33" t="s">
        <v>804</v>
      </c>
      <c r="B16" s="34" t="s">
        <v>805</v>
      </c>
      <c r="C16" s="35"/>
      <c r="D16" s="31">
        <f>D17+D21+D25</f>
        <v>90482000</v>
      </c>
      <c r="E16" s="31">
        <f>E17+E21+E25</f>
        <v>136010000</v>
      </c>
      <c r="F16" s="28">
        <f t="shared" si="0"/>
        <v>150.31719015936872</v>
      </c>
      <c r="I16" s="36"/>
    </row>
    <row r="17" spans="1:9" s="32" customFormat="1" ht="24" customHeight="1">
      <c r="A17" s="33" t="s">
        <v>806</v>
      </c>
      <c r="B17" s="34" t="s">
        <v>807</v>
      </c>
      <c r="C17" s="35"/>
      <c r="D17" s="31">
        <f>D18+D20</f>
        <v>5000000</v>
      </c>
      <c r="E17" s="31">
        <f>E18+E20</f>
        <v>610000</v>
      </c>
      <c r="F17" s="28">
        <f t="shared" si="0"/>
        <v>12.2</v>
      </c>
      <c r="I17" s="36"/>
    </row>
    <row r="18" spans="1:6" s="41" customFormat="1" ht="13.5" customHeight="1">
      <c r="A18" s="37"/>
      <c r="B18" s="38" t="s">
        <v>808</v>
      </c>
      <c r="C18" s="37" t="s">
        <v>809</v>
      </c>
      <c r="D18" s="39">
        <f>D19</f>
        <v>100000</v>
      </c>
      <c r="E18" s="39">
        <f>E19</f>
        <v>110000</v>
      </c>
      <c r="F18" s="40">
        <f t="shared" si="0"/>
        <v>110.00000000000001</v>
      </c>
    </row>
    <row r="19" spans="1:6" s="41" customFormat="1" ht="13.5" customHeight="1">
      <c r="A19" s="37"/>
      <c r="B19" s="38" t="s">
        <v>810</v>
      </c>
      <c r="C19" s="37" t="s">
        <v>811</v>
      </c>
      <c r="D19" s="39">
        <v>100000</v>
      </c>
      <c r="E19" s="39">
        <v>110000</v>
      </c>
      <c r="F19" s="40">
        <f t="shared" si="0"/>
        <v>110.00000000000001</v>
      </c>
    </row>
    <row r="20" spans="1:9" s="41" customFormat="1" ht="13.5" customHeight="1">
      <c r="A20" s="37"/>
      <c r="B20" s="42" t="s">
        <v>812</v>
      </c>
      <c r="C20" s="43" t="s">
        <v>813</v>
      </c>
      <c r="D20" s="39">
        <v>4900000</v>
      </c>
      <c r="E20" s="39">
        <v>500000</v>
      </c>
      <c r="F20" s="40">
        <f t="shared" si="0"/>
        <v>10.204081632653061</v>
      </c>
      <c r="I20" s="44"/>
    </row>
    <row r="21" spans="1:8" s="41" customFormat="1" ht="25.5" customHeight="1">
      <c r="A21" s="33" t="s">
        <v>814</v>
      </c>
      <c r="B21" s="34" t="s">
        <v>815</v>
      </c>
      <c r="C21" s="35"/>
      <c r="D21" s="31">
        <f>D22</f>
        <v>85082000</v>
      </c>
      <c r="E21" s="31">
        <f>E22</f>
        <v>134800000</v>
      </c>
      <c r="F21" s="28">
        <f t="shared" si="0"/>
        <v>158.43539173973343</v>
      </c>
      <c r="H21" s="44"/>
    </row>
    <row r="22" spans="1:6" s="41" customFormat="1" ht="13.5" customHeight="1">
      <c r="A22" s="37"/>
      <c r="B22" s="38">
        <v>4.02</v>
      </c>
      <c r="C22" s="37" t="s">
        <v>816</v>
      </c>
      <c r="D22" s="39">
        <f>D23+D24</f>
        <v>85082000</v>
      </c>
      <c r="E22" s="39">
        <f>E23+E24</f>
        <v>134800000</v>
      </c>
      <c r="F22" s="40">
        <f t="shared" si="0"/>
        <v>158.43539173973343</v>
      </c>
    </row>
    <row r="23" spans="1:6" s="41" customFormat="1" ht="13.5" customHeight="1">
      <c r="A23" s="37"/>
      <c r="B23" s="38" t="s">
        <v>817</v>
      </c>
      <c r="C23" s="37" t="s">
        <v>818</v>
      </c>
      <c r="D23" s="39">
        <v>84400000</v>
      </c>
      <c r="E23" s="39">
        <v>134800000</v>
      </c>
      <c r="F23" s="40">
        <f t="shared" si="0"/>
        <v>159.71563981042652</v>
      </c>
    </row>
    <row r="24" spans="1:6" s="41" customFormat="1" ht="27" customHeight="1">
      <c r="A24" s="37"/>
      <c r="B24" s="38" t="s">
        <v>819</v>
      </c>
      <c r="C24" s="37" t="s">
        <v>820</v>
      </c>
      <c r="D24" s="39">
        <v>682000</v>
      </c>
      <c r="E24" s="39">
        <v>0</v>
      </c>
      <c r="F24" s="40">
        <f t="shared" si="0"/>
        <v>0</v>
      </c>
    </row>
    <row r="25" spans="1:6" s="41" customFormat="1" ht="13.5" customHeight="1">
      <c r="A25" s="33" t="s">
        <v>821</v>
      </c>
      <c r="B25" s="34" t="s">
        <v>822</v>
      </c>
      <c r="C25" s="35"/>
      <c r="D25" s="31">
        <f>D26</f>
        <v>400000</v>
      </c>
      <c r="E25" s="31">
        <f>E26</f>
        <v>600000</v>
      </c>
      <c r="F25" s="28">
        <f t="shared" si="0"/>
        <v>150</v>
      </c>
    </row>
    <row r="26" spans="1:6" s="41" customFormat="1" ht="16.5" customHeight="1">
      <c r="A26" s="37"/>
      <c r="B26" s="38">
        <v>5.02</v>
      </c>
      <c r="C26" s="37" t="s">
        <v>823</v>
      </c>
      <c r="D26" s="39">
        <f>D27</f>
        <v>400000</v>
      </c>
      <c r="E26" s="39">
        <v>600000</v>
      </c>
      <c r="F26" s="40">
        <f t="shared" si="0"/>
        <v>150</v>
      </c>
    </row>
    <row r="27" spans="1:6" s="41" customFormat="1" ht="15" customHeight="1">
      <c r="A27" s="37"/>
      <c r="B27" s="38" t="s">
        <v>824</v>
      </c>
      <c r="C27" s="37" t="s">
        <v>825</v>
      </c>
      <c r="D27" s="39">
        <v>400000</v>
      </c>
      <c r="E27" s="39">
        <v>300000</v>
      </c>
      <c r="F27" s="40">
        <f t="shared" si="0"/>
        <v>75</v>
      </c>
    </row>
    <row r="28" spans="1:6" s="41" customFormat="1" ht="13.5" customHeight="1">
      <c r="A28" s="33" t="s">
        <v>826</v>
      </c>
      <c r="B28" s="33">
        <v>7.02</v>
      </c>
      <c r="C28" s="33" t="s">
        <v>827</v>
      </c>
      <c r="D28" s="31">
        <f>D29+D30+D31+D32</f>
        <v>42220400</v>
      </c>
      <c r="E28" s="31">
        <f>E29+E30+E31+E32</f>
        <v>48160000</v>
      </c>
      <c r="F28" s="28">
        <f t="shared" si="0"/>
        <v>114.06808083296227</v>
      </c>
    </row>
    <row r="29" spans="1:6" s="41" customFormat="1" ht="13.5" customHeight="1">
      <c r="A29" s="37"/>
      <c r="B29" s="38" t="s">
        <v>828</v>
      </c>
      <c r="C29" s="37" t="s">
        <v>829</v>
      </c>
      <c r="D29" s="39">
        <v>33593000</v>
      </c>
      <c r="E29" s="39">
        <v>39900000</v>
      </c>
      <c r="F29" s="40">
        <f t="shared" si="0"/>
        <v>118.77474473848719</v>
      </c>
    </row>
    <row r="30" spans="1:6" s="41" customFormat="1" ht="13.5" customHeight="1">
      <c r="A30" s="37"/>
      <c r="B30" s="38" t="s">
        <v>830</v>
      </c>
      <c r="C30" s="37" t="s">
        <v>831</v>
      </c>
      <c r="D30" s="39">
        <v>4027400</v>
      </c>
      <c r="E30" s="39">
        <v>3546000</v>
      </c>
      <c r="F30" s="40">
        <f t="shared" si="0"/>
        <v>88.04687887967422</v>
      </c>
    </row>
    <row r="31" spans="1:6" s="41" customFormat="1" ht="24.75" customHeight="1">
      <c r="A31" s="37"/>
      <c r="B31" s="38" t="s">
        <v>832</v>
      </c>
      <c r="C31" s="37" t="s">
        <v>833</v>
      </c>
      <c r="D31" s="39">
        <v>4300000</v>
      </c>
      <c r="E31" s="39">
        <v>4396000</v>
      </c>
      <c r="F31" s="40">
        <f t="shared" si="0"/>
        <v>102.23255813953489</v>
      </c>
    </row>
    <row r="32" spans="1:6" s="41" customFormat="1" ht="13.5" customHeight="1">
      <c r="A32" s="37"/>
      <c r="B32" s="38" t="s">
        <v>834</v>
      </c>
      <c r="C32" s="37" t="s">
        <v>835</v>
      </c>
      <c r="D32" s="39">
        <v>300000</v>
      </c>
      <c r="E32" s="39">
        <f>D32*106/100</f>
        <v>318000</v>
      </c>
      <c r="F32" s="28">
        <f t="shared" si="0"/>
        <v>106</v>
      </c>
    </row>
    <row r="33" spans="1:6" s="41" customFormat="1" ht="13.5" customHeight="1">
      <c r="A33" s="33" t="s">
        <v>836</v>
      </c>
      <c r="B33" s="34" t="s">
        <v>837</v>
      </c>
      <c r="C33" s="35"/>
      <c r="D33" s="31">
        <f>D34+D41+D43+D46</f>
        <v>100538500</v>
      </c>
      <c r="E33" s="31">
        <f>E34+E41+E43+E46</f>
        <v>102448000</v>
      </c>
      <c r="F33" s="28">
        <f t="shared" si="0"/>
        <v>101.89927241802891</v>
      </c>
    </row>
    <row r="34" spans="1:6" s="41" customFormat="1" ht="13.5" customHeight="1">
      <c r="A34" s="37"/>
      <c r="B34" s="38">
        <v>11.02</v>
      </c>
      <c r="C34" s="37" t="s">
        <v>838</v>
      </c>
      <c r="D34" s="39">
        <f>D35+D36+D37+D38+D39+D40</f>
        <v>88287000</v>
      </c>
      <c r="E34" s="39">
        <f>E35+E36+E37+E38+E39+E40</f>
        <v>86061000</v>
      </c>
      <c r="F34" s="40">
        <f t="shared" si="0"/>
        <v>97.47867749498795</v>
      </c>
    </row>
    <row r="35" spans="1:6" s="41" customFormat="1" ht="39" customHeight="1">
      <c r="A35" s="37"/>
      <c r="B35" s="45" t="s">
        <v>839</v>
      </c>
      <c r="C35" s="37" t="s">
        <v>840</v>
      </c>
      <c r="D35" s="39">
        <v>69405000</v>
      </c>
      <c r="E35" s="39">
        <v>85821000</v>
      </c>
      <c r="F35" s="40">
        <f t="shared" si="0"/>
        <v>123.65247460557596</v>
      </c>
    </row>
    <row r="36" spans="1:6" s="41" customFormat="1" ht="35.25" customHeight="1">
      <c r="A36" s="37"/>
      <c r="B36" s="38" t="s">
        <v>841</v>
      </c>
      <c r="C36" s="37" t="s">
        <v>842</v>
      </c>
      <c r="D36" s="39">
        <v>0</v>
      </c>
      <c r="E36" s="39">
        <v>0</v>
      </c>
      <c r="F36" s="40">
        <v>0</v>
      </c>
    </row>
    <row r="37" spans="1:6" s="41" customFormat="1" ht="34.5" customHeight="1">
      <c r="A37" s="37"/>
      <c r="B37" s="38" t="s">
        <v>843</v>
      </c>
      <c r="C37" s="37" t="s">
        <v>844</v>
      </c>
      <c r="D37" s="39">
        <v>18000000</v>
      </c>
      <c r="E37" s="39">
        <v>0</v>
      </c>
      <c r="F37" s="40">
        <f t="shared" si="0"/>
        <v>0</v>
      </c>
    </row>
    <row r="38" spans="1:6" s="41" customFormat="1" ht="23.25" customHeight="1">
      <c r="A38" s="37"/>
      <c r="B38" s="38" t="s">
        <v>845</v>
      </c>
      <c r="C38" s="37" t="s">
        <v>846</v>
      </c>
      <c r="D38" s="39">
        <v>0</v>
      </c>
      <c r="E38" s="39">
        <f>D38*106/100</f>
        <v>0</v>
      </c>
      <c r="F38" s="40">
        <v>0</v>
      </c>
    </row>
    <row r="39" spans="1:6" s="41" customFormat="1" ht="24" customHeight="1">
      <c r="A39" s="37"/>
      <c r="B39" s="38" t="s">
        <v>847</v>
      </c>
      <c r="C39" s="37" t="s">
        <v>848</v>
      </c>
      <c r="D39" s="39">
        <v>882000</v>
      </c>
      <c r="E39" s="39">
        <v>240000</v>
      </c>
      <c r="F39" s="40">
        <f t="shared" si="0"/>
        <v>27.2108843537415</v>
      </c>
    </row>
    <row r="40" spans="1:6" s="41" customFormat="1" ht="38.25" customHeight="1">
      <c r="A40" s="37"/>
      <c r="B40" s="38" t="s">
        <v>849</v>
      </c>
      <c r="C40" s="37" t="s">
        <v>850</v>
      </c>
      <c r="D40" s="39">
        <v>0</v>
      </c>
      <c r="E40" s="39">
        <f>D40*106/100</f>
        <v>0</v>
      </c>
      <c r="F40" s="40">
        <v>0</v>
      </c>
    </row>
    <row r="41" spans="1:9" s="41" customFormat="1" ht="12.75" customHeight="1">
      <c r="A41" s="37"/>
      <c r="B41" s="38">
        <v>12.02</v>
      </c>
      <c r="C41" s="37" t="s">
        <v>851</v>
      </c>
      <c r="D41" s="39">
        <f>D42</f>
        <v>300000</v>
      </c>
      <c r="E41" s="39">
        <f>E42</f>
        <v>318000</v>
      </c>
      <c r="F41" s="40">
        <f t="shared" si="0"/>
        <v>106</v>
      </c>
      <c r="I41" s="44"/>
    </row>
    <row r="42" spans="1:6" s="41" customFormat="1" ht="13.5" customHeight="1">
      <c r="A42" s="37"/>
      <c r="B42" s="45" t="s">
        <v>852</v>
      </c>
      <c r="C42" s="37" t="s">
        <v>853</v>
      </c>
      <c r="D42" s="39">
        <v>300000</v>
      </c>
      <c r="E42" s="39">
        <f>D42*106/100</f>
        <v>318000</v>
      </c>
      <c r="F42" s="40">
        <f t="shared" si="0"/>
        <v>106</v>
      </c>
    </row>
    <row r="43" spans="1:6" s="41" customFormat="1" ht="13.5" customHeight="1">
      <c r="A43" s="37"/>
      <c r="B43" s="38">
        <v>15.02</v>
      </c>
      <c r="C43" s="37" t="s">
        <v>854</v>
      </c>
      <c r="D43" s="39">
        <f>D44+D45</f>
        <v>2500000</v>
      </c>
      <c r="E43" s="39">
        <f>E44+E45</f>
        <v>3959000</v>
      </c>
      <c r="F43" s="40">
        <f t="shared" si="0"/>
        <v>158.35999999999999</v>
      </c>
    </row>
    <row r="44" spans="1:6" s="41" customFormat="1" ht="13.5" customHeight="1">
      <c r="A44" s="37"/>
      <c r="B44" s="38" t="s">
        <v>855</v>
      </c>
      <c r="C44" s="37" t="s">
        <v>856</v>
      </c>
      <c r="D44" s="39">
        <v>150000</v>
      </c>
      <c r="E44" s="39">
        <f>D44*106/100</f>
        <v>159000</v>
      </c>
      <c r="F44" s="40">
        <f t="shared" si="0"/>
        <v>106</v>
      </c>
    </row>
    <row r="45" spans="1:6" s="41" customFormat="1" ht="13.5" customHeight="1">
      <c r="A45" s="37"/>
      <c r="B45" s="45" t="s">
        <v>857</v>
      </c>
      <c r="C45" s="37" t="s">
        <v>858</v>
      </c>
      <c r="D45" s="39">
        <v>2350000</v>
      </c>
      <c r="E45" s="39">
        <v>3800000</v>
      </c>
      <c r="F45" s="40">
        <f t="shared" si="0"/>
        <v>161.70212765957444</v>
      </c>
    </row>
    <row r="46" spans="1:6" s="41" customFormat="1" ht="36.75" customHeight="1">
      <c r="A46" s="37"/>
      <c r="B46" s="38">
        <v>16.02</v>
      </c>
      <c r="C46" s="37" t="s">
        <v>859</v>
      </c>
      <c r="D46" s="39">
        <f>D47+D48+D49</f>
        <v>9451500</v>
      </c>
      <c r="E46" s="39">
        <f>E47+E48+E49</f>
        <v>12110000</v>
      </c>
      <c r="F46" s="40">
        <f t="shared" si="0"/>
        <v>128.12781040046553</v>
      </c>
    </row>
    <row r="47" spans="1:6" s="41" customFormat="1" ht="13.5" customHeight="1">
      <c r="A47" s="37"/>
      <c r="B47" s="38" t="s">
        <v>860</v>
      </c>
      <c r="C47" s="37" t="s">
        <v>861</v>
      </c>
      <c r="D47" s="39">
        <v>7951500</v>
      </c>
      <c r="E47" s="39">
        <v>10520000</v>
      </c>
      <c r="F47" s="40">
        <f t="shared" si="0"/>
        <v>132.3020813682953</v>
      </c>
    </row>
    <row r="48" spans="1:6" s="41" customFormat="1" ht="24.75" customHeight="1">
      <c r="A48" s="37"/>
      <c r="B48" s="38" t="s">
        <v>862</v>
      </c>
      <c r="C48" s="37" t="s">
        <v>863</v>
      </c>
      <c r="D48" s="39">
        <v>1200000</v>
      </c>
      <c r="E48" s="39">
        <f>D48*106/100</f>
        <v>1272000</v>
      </c>
      <c r="F48" s="40">
        <f t="shared" si="0"/>
        <v>106</v>
      </c>
    </row>
    <row r="49" spans="1:6" s="41" customFormat="1" ht="24.75" customHeight="1">
      <c r="A49" s="37"/>
      <c r="B49" s="38" t="s">
        <v>864</v>
      </c>
      <c r="C49" s="37" t="s">
        <v>865</v>
      </c>
      <c r="D49" s="39">
        <v>300000</v>
      </c>
      <c r="E49" s="39">
        <f>D49*106/100</f>
        <v>318000</v>
      </c>
      <c r="F49" s="40">
        <f t="shared" si="0"/>
        <v>106</v>
      </c>
    </row>
    <row r="50" spans="1:6" s="41" customFormat="1" ht="13.5" customHeight="1">
      <c r="A50" s="33" t="s">
        <v>866</v>
      </c>
      <c r="B50" s="33">
        <v>18.02</v>
      </c>
      <c r="C50" s="33" t="s">
        <v>867</v>
      </c>
      <c r="D50" s="31">
        <f>D51</f>
        <v>100000</v>
      </c>
      <c r="E50" s="31">
        <f>E51</f>
        <v>106000</v>
      </c>
      <c r="F50" s="28">
        <f t="shared" si="0"/>
        <v>106</v>
      </c>
    </row>
    <row r="51" spans="1:6" s="41" customFormat="1" ht="13.5" customHeight="1">
      <c r="A51" s="37"/>
      <c r="B51" s="38" t="s">
        <v>868</v>
      </c>
      <c r="C51" s="37" t="s">
        <v>869</v>
      </c>
      <c r="D51" s="39">
        <v>100000</v>
      </c>
      <c r="E51" s="39">
        <f>D51*106/100</f>
        <v>106000</v>
      </c>
      <c r="F51" s="40">
        <f t="shared" si="0"/>
        <v>106</v>
      </c>
    </row>
    <row r="52" spans="1:6" s="41" customFormat="1" ht="13.5" customHeight="1">
      <c r="A52" s="33" t="s">
        <v>870</v>
      </c>
      <c r="B52" s="34" t="s">
        <v>871</v>
      </c>
      <c r="C52" s="35"/>
      <c r="D52" s="31">
        <f>D53+D61+D59</f>
        <v>15340000</v>
      </c>
      <c r="E52" s="31">
        <f>E53+E61+E59</f>
        <v>15752800</v>
      </c>
      <c r="F52" s="28">
        <f t="shared" si="0"/>
        <v>102.69100391134289</v>
      </c>
    </row>
    <row r="53" spans="1:6" s="41" customFormat="1" ht="13.5" customHeight="1">
      <c r="A53" s="33" t="s">
        <v>872</v>
      </c>
      <c r="B53" s="33" t="s">
        <v>873</v>
      </c>
      <c r="C53" s="33" t="s">
        <v>874</v>
      </c>
      <c r="D53" s="31">
        <f>D54+D55+D56+D57+D58</f>
        <v>4740000</v>
      </c>
      <c r="E53" s="31">
        <f>E54+E55+E56+E57+E58</f>
        <v>5024400</v>
      </c>
      <c r="F53" s="28">
        <f t="shared" si="0"/>
        <v>106</v>
      </c>
    </row>
    <row r="54" spans="1:6" s="41" customFormat="1" ht="24.75" customHeight="1">
      <c r="A54" s="37"/>
      <c r="B54" s="38" t="s">
        <v>875</v>
      </c>
      <c r="C54" s="37" t="s">
        <v>876</v>
      </c>
      <c r="D54" s="39">
        <v>160000</v>
      </c>
      <c r="E54" s="39">
        <f>D54*106/100</f>
        <v>169600</v>
      </c>
      <c r="F54" s="40">
        <f t="shared" si="0"/>
        <v>106</v>
      </c>
    </row>
    <row r="55" spans="1:6" s="41" customFormat="1" ht="24" customHeight="1">
      <c r="A55" s="37"/>
      <c r="B55" s="38" t="s">
        <v>877</v>
      </c>
      <c r="C55" s="37" t="s">
        <v>878</v>
      </c>
      <c r="D55" s="39">
        <v>480000</v>
      </c>
      <c r="E55" s="39">
        <f>D55*106/100</f>
        <v>508800</v>
      </c>
      <c r="F55" s="40">
        <f t="shared" si="0"/>
        <v>106</v>
      </c>
    </row>
    <row r="56" spans="1:6" s="41" customFormat="1" ht="13.5" customHeight="1">
      <c r="A56" s="37"/>
      <c r="B56" s="38" t="s">
        <v>879</v>
      </c>
      <c r="C56" s="37" t="s">
        <v>880</v>
      </c>
      <c r="D56" s="39">
        <v>3500000</v>
      </c>
      <c r="E56" s="39">
        <f>D56*106/100</f>
        <v>3710000</v>
      </c>
      <c r="F56" s="40">
        <f t="shared" si="0"/>
        <v>106</v>
      </c>
    </row>
    <row r="57" spans="1:6" s="41" customFormat="1" ht="13.5" customHeight="1">
      <c r="A57" s="37"/>
      <c r="B57" s="38" t="s">
        <v>881</v>
      </c>
      <c r="C57" s="37" t="s">
        <v>882</v>
      </c>
      <c r="D57" s="39">
        <v>0</v>
      </c>
      <c r="E57" s="39">
        <f>D57*106/100</f>
        <v>0</v>
      </c>
      <c r="F57" s="40">
        <v>0</v>
      </c>
    </row>
    <row r="58" spans="1:6" s="41" customFormat="1" ht="13.5" customHeight="1">
      <c r="A58" s="37"/>
      <c r="B58" s="38" t="s">
        <v>883</v>
      </c>
      <c r="C58" s="37" t="s">
        <v>884</v>
      </c>
      <c r="D58" s="39">
        <v>600000</v>
      </c>
      <c r="E58" s="39">
        <f>D58*106/100</f>
        <v>636000</v>
      </c>
      <c r="F58" s="40">
        <f t="shared" si="0"/>
        <v>106</v>
      </c>
    </row>
    <row r="59" spans="1:6" s="41" customFormat="1" ht="13.5" customHeight="1">
      <c r="A59" s="46" t="s">
        <v>872</v>
      </c>
      <c r="B59" s="47">
        <v>31.02</v>
      </c>
      <c r="C59" s="46" t="s">
        <v>885</v>
      </c>
      <c r="D59" s="31">
        <f>D60</f>
        <v>100000</v>
      </c>
      <c r="E59" s="31">
        <f>E60</f>
        <v>0</v>
      </c>
      <c r="F59" s="28">
        <f t="shared" si="0"/>
        <v>0</v>
      </c>
    </row>
    <row r="60" spans="1:6" s="41" customFormat="1" ht="13.5" customHeight="1">
      <c r="A60" s="37"/>
      <c r="B60" s="38" t="s">
        <v>886</v>
      </c>
      <c r="C60" s="37" t="s">
        <v>887</v>
      </c>
      <c r="D60" s="39">
        <v>100000</v>
      </c>
      <c r="E60" s="39">
        <v>0</v>
      </c>
      <c r="F60" s="40">
        <f t="shared" si="0"/>
        <v>0</v>
      </c>
    </row>
    <row r="61" spans="1:6" s="41" customFormat="1" ht="13.5" customHeight="1">
      <c r="A61" s="33" t="s">
        <v>888</v>
      </c>
      <c r="B61" s="34" t="s">
        <v>889</v>
      </c>
      <c r="C61" s="35"/>
      <c r="D61" s="31">
        <f>D62+D70+D73+D78+D81</f>
        <v>10500000</v>
      </c>
      <c r="E61" s="31">
        <f>E62+E70+E73+E78+E81</f>
        <v>10728400</v>
      </c>
      <c r="F61" s="28">
        <f t="shared" si="0"/>
        <v>102.1752380952381</v>
      </c>
    </row>
    <row r="62" spans="1:6" s="41" customFormat="1" ht="23.25" customHeight="1">
      <c r="A62" s="37"/>
      <c r="B62" s="38">
        <v>33.02</v>
      </c>
      <c r="C62" s="37" t="s">
        <v>890</v>
      </c>
      <c r="D62" s="39">
        <f>D63+D64+D65+D66+D67+D68+D69</f>
        <v>3500000</v>
      </c>
      <c r="E62" s="39">
        <f>E63+E64+E65+E66+E67+E68+E69</f>
        <v>3710000</v>
      </c>
      <c r="F62" s="28">
        <f t="shared" si="0"/>
        <v>106</v>
      </c>
    </row>
    <row r="63" spans="1:6" s="41" customFormat="1" ht="13.5" customHeight="1">
      <c r="A63" s="37"/>
      <c r="B63" s="38" t="s">
        <v>891</v>
      </c>
      <c r="C63" s="37" t="s">
        <v>892</v>
      </c>
      <c r="D63" s="39">
        <v>2200000</v>
      </c>
      <c r="E63" s="39">
        <f>D63*106/100</f>
        <v>2332000</v>
      </c>
      <c r="F63" s="28">
        <f t="shared" si="0"/>
        <v>106</v>
      </c>
    </row>
    <row r="64" spans="1:6" s="41" customFormat="1" ht="24" customHeight="1">
      <c r="A64" s="37"/>
      <c r="B64" s="38" t="s">
        <v>893</v>
      </c>
      <c r="C64" s="37" t="s">
        <v>894</v>
      </c>
      <c r="D64" s="39">
        <v>200000</v>
      </c>
      <c r="E64" s="39">
        <f aca="true" t="shared" si="1" ref="E64:E69">D64*106/100</f>
        <v>212000</v>
      </c>
      <c r="F64" s="40">
        <f t="shared" si="0"/>
        <v>106</v>
      </c>
    </row>
    <row r="65" spans="1:6" s="41" customFormat="1" ht="22.5" customHeight="1">
      <c r="A65" s="37"/>
      <c r="B65" s="38" t="s">
        <v>895</v>
      </c>
      <c r="C65" s="37" t="s">
        <v>896</v>
      </c>
      <c r="D65" s="39">
        <v>0</v>
      </c>
      <c r="E65" s="39">
        <f t="shared" si="1"/>
        <v>0</v>
      </c>
      <c r="F65" s="40">
        <v>0</v>
      </c>
    </row>
    <row r="66" spans="1:6" s="41" customFormat="1" ht="13.5" customHeight="1">
      <c r="A66" s="37"/>
      <c r="B66" s="38" t="s">
        <v>897</v>
      </c>
      <c r="C66" s="37" t="s">
        <v>898</v>
      </c>
      <c r="D66" s="39">
        <v>0</v>
      </c>
      <c r="E66" s="39">
        <f t="shared" si="1"/>
        <v>0</v>
      </c>
      <c r="F66" s="40">
        <v>0</v>
      </c>
    </row>
    <row r="67" spans="1:6" s="41" customFormat="1" ht="24.75" customHeight="1">
      <c r="A67" s="37"/>
      <c r="B67" s="38" t="s">
        <v>899</v>
      </c>
      <c r="C67" s="37" t="s">
        <v>900</v>
      </c>
      <c r="D67" s="39">
        <v>0</v>
      </c>
      <c r="E67" s="39">
        <f t="shared" si="1"/>
        <v>0</v>
      </c>
      <c r="F67" s="40">
        <v>0</v>
      </c>
    </row>
    <row r="68" spans="1:6" s="41" customFormat="1" ht="26.25" customHeight="1">
      <c r="A68" s="37"/>
      <c r="B68" s="38" t="s">
        <v>901</v>
      </c>
      <c r="C68" s="37" t="s">
        <v>902</v>
      </c>
      <c r="D68" s="39">
        <v>100000</v>
      </c>
      <c r="E68" s="39">
        <f t="shared" si="1"/>
        <v>106000</v>
      </c>
      <c r="F68" s="40">
        <f t="shared" si="0"/>
        <v>106</v>
      </c>
    </row>
    <row r="69" spans="1:6" s="41" customFormat="1" ht="15.75" customHeight="1">
      <c r="A69" s="37"/>
      <c r="B69" s="38" t="s">
        <v>903</v>
      </c>
      <c r="C69" s="37" t="s">
        <v>904</v>
      </c>
      <c r="D69" s="39">
        <v>1000000</v>
      </c>
      <c r="E69" s="39">
        <f t="shared" si="1"/>
        <v>1060000</v>
      </c>
      <c r="F69" s="40">
        <f t="shared" si="0"/>
        <v>106</v>
      </c>
    </row>
    <row r="70" spans="1:6" s="41" customFormat="1" ht="24" customHeight="1">
      <c r="A70" s="37"/>
      <c r="B70" s="38">
        <v>34.02</v>
      </c>
      <c r="C70" s="37" t="s">
        <v>905</v>
      </c>
      <c r="D70" s="39">
        <f>D71+D72</f>
        <v>3800000</v>
      </c>
      <c r="E70" s="39">
        <f>E71+E72</f>
        <v>3028000</v>
      </c>
      <c r="F70" s="40">
        <f t="shared" si="0"/>
        <v>79.6842105263158</v>
      </c>
    </row>
    <row r="71" spans="1:6" s="41" customFormat="1" ht="13.5" customHeight="1">
      <c r="A71" s="37"/>
      <c r="B71" s="38" t="s">
        <v>906</v>
      </c>
      <c r="C71" s="37" t="s">
        <v>907</v>
      </c>
      <c r="D71" s="39">
        <v>2400000</v>
      </c>
      <c r="E71" s="39">
        <v>1544000</v>
      </c>
      <c r="F71" s="40">
        <f t="shared" si="0"/>
        <v>64.33333333333333</v>
      </c>
    </row>
    <row r="72" spans="1:6" s="41" customFormat="1" ht="15.75" customHeight="1">
      <c r="A72" s="37"/>
      <c r="B72" s="38" t="s">
        <v>908</v>
      </c>
      <c r="C72" s="37" t="s">
        <v>909</v>
      </c>
      <c r="D72" s="39">
        <v>1400000</v>
      </c>
      <c r="E72" s="39">
        <f>D72*106/100</f>
        <v>1484000</v>
      </c>
      <c r="F72" s="40">
        <f t="shared" si="0"/>
        <v>106</v>
      </c>
    </row>
    <row r="73" spans="1:6" s="41" customFormat="1" ht="13.5" customHeight="1">
      <c r="A73" s="37"/>
      <c r="B73" s="38">
        <v>35.02</v>
      </c>
      <c r="C73" s="37" t="s">
        <v>910</v>
      </c>
      <c r="D73" s="39">
        <f>D74+D75+D76+D77</f>
        <v>2500000</v>
      </c>
      <c r="E73" s="39">
        <f>E74+E75+E76+E77</f>
        <v>3248400</v>
      </c>
      <c r="F73" s="40">
        <f t="shared" si="0"/>
        <v>129.936</v>
      </c>
    </row>
    <row r="74" spans="1:6" s="41" customFormat="1" ht="26.25" customHeight="1">
      <c r="A74" s="37"/>
      <c r="B74" s="38" t="s">
        <v>911</v>
      </c>
      <c r="C74" s="37" t="s">
        <v>912</v>
      </c>
      <c r="D74" s="39">
        <v>1930000</v>
      </c>
      <c r="E74" s="39">
        <v>2500000</v>
      </c>
      <c r="F74" s="40">
        <f t="shared" si="0"/>
        <v>129.5336787564767</v>
      </c>
    </row>
    <row r="75" spans="1:6" s="41" customFormat="1" ht="24.75" customHeight="1">
      <c r="A75" s="37"/>
      <c r="B75" s="38" t="s">
        <v>913</v>
      </c>
      <c r="C75" s="37" t="s">
        <v>914</v>
      </c>
      <c r="D75" s="39">
        <v>140000</v>
      </c>
      <c r="E75" s="39">
        <f>D75*106/100</f>
        <v>148400</v>
      </c>
      <c r="F75" s="40">
        <f t="shared" si="0"/>
        <v>106</v>
      </c>
    </row>
    <row r="76" spans="1:6" s="41" customFormat="1" ht="36.75" customHeight="1">
      <c r="A76" s="37"/>
      <c r="B76" s="38" t="s">
        <v>915</v>
      </c>
      <c r="C76" s="37" t="s">
        <v>916</v>
      </c>
      <c r="D76" s="39">
        <v>0</v>
      </c>
      <c r="E76" s="39">
        <v>0</v>
      </c>
      <c r="F76" s="40">
        <v>0</v>
      </c>
    </row>
    <row r="77" spans="1:6" s="41" customFormat="1" ht="13.5" customHeight="1">
      <c r="A77" s="37"/>
      <c r="B77" s="38" t="s">
        <v>917</v>
      </c>
      <c r="C77" s="37" t="s">
        <v>918</v>
      </c>
      <c r="D77" s="39">
        <v>430000</v>
      </c>
      <c r="E77" s="39">
        <v>600000</v>
      </c>
      <c r="F77" s="40">
        <f aca="true" t="shared" si="2" ref="F77:F122">E77/D77*100</f>
        <v>139.53488372093022</v>
      </c>
    </row>
    <row r="78" spans="1:6" s="41" customFormat="1" ht="13.5" customHeight="1">
      <c r="A78" s="37"/>
      <c r="B78" s="38">
        <v>36.02</v>
      </c>
      <c r="C78" s="37" t="s">
        <v>919</v>
      </c>
      <c r="D78" s="39">
        <f>D79+D80</f>
        <v>500000</v>
      </c>
      <c r="E78" s="39">
        <f>E79+E80</f>
        <v>530000</v>
      </c>
      <c r="F78" s="40">
        <f t="shared" si="2"/>
        <v>106</v>
      </c>
    </row>
    <row r="79" spans="1:6" s="41" customFormat="1" ht="24" customHeight="1">
      <c r="A79" s="37"/>
      <c r="B79" s="38" t="s">
        <v>920</v>
      </c>
      <c r="C79" s="37" t="s">
        <v>921</v>
      </c>
      <c r="D79" s="39">
        <v>0</v>
      </c>
      <c r="E79" s="39">
        <f>D79*106/100</f>
        <v>0</v>
      </c>
      <c r="F79" s="40">
        <v>0</v>
      </c>
    </row>
    <row r="80" spans="1:6" s="41" customFormat="1" ht="13.5" customHeight="1">
      <c r="A80" s="37"/>
      <c r="B80" s="38" t="s">
        <v>922</v>
      </c>
      <c r="C80" s="37" t="s">
        <v>923</v>
      </c>
      <c r="D80" s="39">
        <v>500000</v>
      </c>
      <c r="E80" s="39">
        <f>D80*106/100</f>
        <v>530000</v>
      </c>
      <c r="F80" s="40">
        <f t="shared" si="2"/>
        <v>106</v>
      </c>
    </row>
    <row r="81" spans="1:6" s="41" customFormat="1" ht="24.75" customHeight="1">
      <c r="A81" s="37"/>
      <c r="B81" s="38">
        <v>37.02</v>
      </c>
      <c r="C81" s="37" t="s">
        <v>924</v>
      </c>
      <c r="D81" s="39">
        <f>D82+D83</f>
        <v>200000</v>
      </c>
      <c r="E81" s="39">
        <f>E82+E83</f>
        <v>212000</v>
      </c>
      <c r="F81" s="40">
        <f t="shared" si="2"/>
        <v>106</v>
      </c>
    </row>
    <row r="82" spans="1:6" s="41" customFormat="1" ht="13.5" customHeight="1">
      <c r="A82" s="37"/>
      <c r="B82" s="38" t="s">
        <v>925</v>
      </c>
      <c r="C82" s="37" t="s">
        <v>926</v>
      </c>
      <c r="D82" s="39">
        <v>200000</v>
      </c>
      <c r="E82" s="39">
        <f>D82*106/100</f>
        <v>212000</v>
      </c>
      <c r="F82" s="40">
        <f t="shared" si="2"/>
        <v>106</v>
      </c>
    </row>
    <row r="83" spans="1:6" s="41" customFormat="1" ht="13.5" customHeight="1">
      <c r="A83" s="37"/>
      <c r="B83" s="38" t="s">
        <v>927</v>
      </c>
      <c r="C83" s="37" t="s">
        <v>928</v>
      </c>
      <c r="D83" s="39">
        <v>0</v>
      </c>
      <c r="E83" s="39">
        <f>D83*106/100</f>
        <v>0</v>
      </c>
      <c r="F83" s="40">
        <v>0</v>
      </c>
    </row>
    <row r="84" spans="1:6" s="41" customFormat="1" ht="13.5" customHeight="1">
      <c r="A84" s="33" t="s">
        <v>791</v>
      </c>
      <c r="B84" s="34" t="s">
        <v>929</v>
      </c>
      <c r="C84" s="35"/>
      <c r="D84" s="31">
        <f>D85</f>
        <v>9300000</v>
      </c>
      <c r="E84" s="31">
        <f>E85</f>
        <v>17318000</v>
      </c>
      <c r="F84" s="28">
        <f t="shared" si="2"/>
        <v>186.21505376344086</v>
      </c>
    </row>
    <row r="85" spans="1:6" s="41" customFormat="1" ht="13.5" customHeight="1">
      <c r="A85" s="37"/>
      <c r="B85" s="38">
        <v>39.02</v>
      </c>
      <c r="C85" s="37" t="s">
        <v>930</v>
      </c>
      <c r="D85" s="39">
        <f>D86+D87+D88+D89</f>
        <v>9300000</v>
      </c>
      <c r="E85" s="39">
        <f>E86+E87+E88+E89</f>
        <v>17318000</v>
      </c>
      <c r="F85" s="40">
        <f t="shared" si="2"/>
        <v>186.21505376344086</v>
      </c>
    </row>
    <row r="86" spans="1:6" s="41" customFormat="1" ht="25.5" customHeight="1">
      <c r="A86" s="37"/>
      <c r="B86" s="38" t="s">
        <v>931</v>
      </c>
      <c r="C86" s="37" t="s">
        <v>932</v>
      </c>
      <c r="D86" s="39">
        <v>200000</v>
      </c>
      <c r="E86" s="39">
        <f>D86*106/100</f>
        <v>212000</v>
      </c>
      <c r="F86" s="40">
        <f t="shared" si="2"/>
        <v>106</v>
      </c>
    </row>
    <row r="87" spans="1:6" s="41" customFormat="1" ht="22.5" customHeight="1">
      <c r="A87" s="37"/>
      <c r="B87" s="38" t="s">
        <v>933</v>
      </c>
      <c r="C87" s="37" t="s">
        <v>934</v>
      </c>
      <c r="D87" s="39">
        <v>100000</v>
      </c>
      <c r="E87" s="39">
        <f>D87*106/100</f>
        <v>106000</v>
      </c>
      <c r="F87" s="40">
        <f t="shared" si="2"/>
        <v>106</v>
      </c>
    </row>
    <row r="88" spans="1:6" s="41" customFormat="1" ht="13.5" customHeight="1">
      <c r="A88" s="37"/>
      <c r="B88" s="38" t="s">
        <v>935</v>
      </c>
      <c r="C88" s="37" t="s">
        <v>936</v>
      </c>
      <c r="D88" s="39">
        <v>1000000</v>
      </c>
      <c r="E88" s="39">
        <v>2000000</v>
      </c>
      <c r="F88" s="40">
        <f t="shared" si="2"/>
        <v>200</v>
      </c>
    </row>
    <row r="89" spans="1:6" s="41" customFormat="1" ht="23.25" customHeight="1">
      <c r="A89" s="37"/>
      <c r="B89" s="38" t="s">
        <v>937</v>
      </c>
      <c r="C89" s="37" t="s">
        <v>938</v>
      </c>
      <c r="D89" s="39">
        <v>8000000</v>
      </c>
      <c r="E89" s="39">
        <v>15000000</v>
      </c>
      <c r="F89" s="40">
        <f t="shared" si="2"/>
        <v>187.5</v>
      </c>
    </row>
    <row r="90" spans="1:6" s="41" customFormat="1" ht="13.5" customHeight="1">
      <c r="A90" s="33" t="s">
        <v>793</v>
      </c>
      <c r="B90" s="34" t="s">
        <v>939</v>
      </c>
      <c r="C90" s="35"/>
      <c r="D90" s="31">
        <f>D91+D92+D93+D94+D95+D96</f>
        <v>6097126</v>
      </c>
      <c r="E90" s="31">
        <f>E91+E92+E93+E94+E95+E96</f>
        <v>0</v>
      </c>
      <c r="F90" s="28">
        <f t="shared" si="2"/>
        <v>0</v>
      </c>
    </row>
    <row r="91" spans="1:6" s="41" customFormat="1" ht="13.5" customHeight="1">
      <c r="A91" s="37"/>
      <c r="B91" s="38">
        <v>40.02</v>
      </c>
      <c r="C91" s="37" t="s">
        <v>940</v>
      </c>
      <c r="D91" s="39">
        <v>0</v>
      </c>
      <c r="E91" s="39"/>
      <c r="F91" s="40">
        <v>0</v>
      </c>
    </row>
    <row r="92" spans="1:6" s="41" customFormat="1" ht="48.75" customHeight="1">
      <c r="A92" s="37"/>
      <c r="B92" s="38" t="s">
        <v>941</v>
      </c>
      <c r="C92" s="37" t="s">
        <v>942</v>
      </c>
      <c r="D92" s="39">
        <v>0</v>
      </c>
      <c r="E92" s="39">
        <v>0</v>
      </c>
      <c r="F92" s="40">
        <v>0</v>
      </c>
    </row>
    <row r="93" spans="1:6" s="41" customFormat="1" ht="24.75" customHeight="1">
      <c r="A93" s="37"/>
      <c r="B93" s="38" t="s">
        <v>943</v>
      </c>
      <c r="C93" s="37" t="s">
        <v>944</v>
      </c>
      <c r="D93" s="39">
        <v>0</v>
      </c>
      <c r="E93" s="39">
        <v>0</v>
      </c>
      <c r="F93" s="40">
        <v>0</v>
      </c>
    </row>
    <row r="94" spans="1:6" s="41" customFormat="1" ht="15.75" customHeight="1">
      <c r="A94" s="37"/>
      <c r="B94" s="38" t="s">
        <v>945</v>
      </c>
      <c r="C94" s="37" t="s">
        <v>946</v>
      </c>
      <c r="D94" s="39">
        <v>0</v>
      </c>
      <c r="E94" s="39">
        <v>0</v>
      </c>
      <c r="F94" s="40">
        <v>0</v>
      </c>
    </row>
    <row r="95" spans="1:6" s="41" customFormat="1" ht="26.25" customHeight="1">
      <c r="A95" s="37"/>
      <c r="B95" s="38" t="s">
        <v>947</v>
      </c>
      <c r="C95" s="37" t="s">
        <v>948</v>
      </c>
      <c r="D95" s="39">
        <v>6097126</v>
      </c>
      <c r="E95" s="39">
        <v>0</v>
      </c>
      <c r="F95" s="40">
        <f t="shared" si="2"/>
        <v>0</v>
      </c>
    </row>
    <row r="96" spans="1:6" s="41" customFormat="1" ht="11.25" customHeight="1">
      <c r="A96" s="37"/>
      <c r="B96" s="38" t="s">
        <v>949</v>
      </c>
      <c r="C96" s="37" t="s">
        <v>950</v>
      </c>
      <c r="D96" s="39">
        <v>0</v>
      </c>
      <c r="E96" s="39">
        <v>0</v>
      </c>
      <c r="F96" s="40">
        <v>0</v>
      </c>
    </row>
    <row r="97" spans="1:6" s="41" customFormat="1" ht="13.5" customHeight="1">
      <c r="A97" s="33" t="s">
        <v>795</v>
      </c>
      <c r="B97" s="34" t="s">
        <v>951</v>
      </c>
      <c r="C97" s="35"/>
      <c r="D97" s="31">
        <f>D98</f>
        <v>27641246</v>
      </c>
      <c r="E97" s="31">
        <f>E98</f>
        <v>25788472.04</v>
      </c>
      <c r="F97" s="28">
        <f t="shared" si="2"/>
        <v>93.29706786734577</v>
      </c>
    </row>
    <row r="98" spans="1:6" s="41" customFormat="1" ht="13.5" customHeight="1">
      <c r="A98" s="37"/>
      <c r="B98" s="38">
        <v>42.02</v>
      </c>
      <c r="C98" s="37" t="s">
        <v>952</v>
      </c>
      <c r="D98" s="39">
        <f>D99+D111</f>
        <v>27641246</v>
      </c>
      <c r="E98" s="39">
        <f>E99+E111</f>
        <v>25788472.04</v>
      </c>
      <c r="F98" s="40">
        <f t="shared" si="2"/>
        <v>93.29706786734577</v>
      </c>
    </row>
    <row r="99" spans="1:6" s="41" customFormat="1" ht="13.5" customHeight="1">
      <c r="A99" s="33" t="s">
        <v>953</v>
      </c>
      <c r="B99" s="34" t="s">
        <v>954</v>
      </c>
      <c r="C99" s="35"/>
      <c r="D99" s="31">
        <f>D100+D101+D102+D103+D104+D105+D106+D107+D108+D109+D110</f>
        <v>13816246</v>
      </c>
      <c r="E99" s="31">
        <f>E100+E101+E102+E103+E104+E105+E106+E107+E108+E109+E110</f>
        <v>9330072.04</v>
      </c>
      <c r="F99" s="28">
        <f t="shared" si="2"/>
        <v>67.52971856465207</v>
      </c>
    </row>
    <row r="100" spans="1:6" s="41" customFormat="1" ht="36" customHeight="1">
      <c r="A100" s="37"/>
      <c r="B100" s="38" t="s">
        <v>955</v>
      </c>
      <c r="C100" s="37" t="s">
        <v>956</v>
      </c>
      <c r="D100" s="39">
        <v>0</v>
      </c>
      <c r="E100" s="39">
        <f>D100*106/100</f>
        <v>0</v>
      </c>
      <c r="F100" s="40">
        <v>0</v>
      </c>
    </row>
    <row r="101" spans="1:6" s="41" customFormat="1" ht="24.75" customHeight="1">
      <c r="A101" s="37"/>
      <c r="B101" s="38" t="s">
        <v>957</v>
      </c>
      <c r="C101" s="37" t="s">
        <v>958</v>
      </c>
      <c r="D101" s="39">
        <v>0</v>
      </c>
      <c r="E101" s="39">
        <f aca="true" t="shared" si="3" ref="E101:E108">D101*106/100</f>
        <v>0</v>
      </c>
      <c r="F101" s="40">
        <v>0</v>
      </c>
    </row>
    <row r="102" spans="1:6" s="41" customFormat="1" ht="22.5" customHeight="1">
      <c r="A102" s="37"/>
      <c r="B102" s="38" t="s">
        <v>959</v>
      </c>
      <c r="C102" s="37" t="s">
        <v>960</v>
      </c>
      <c r="D102" s="39">
        <v>0</v>
      </c>
      <c r="E102" s="39">
        <f t="shared" si="3"/>
        <v>0</v>
      </c>
      <c r="F102" s="40">
        <v>0</v>
      </c>
    </row>
    <row r="103" spans="1:6" s="41" customFormat="1" ht="26.25" customHeight="1">
      <c r="A103" s="37"/>
      <c r="B103" s="38" t="s">
        <v>961</v>
      </c>
      <c r="C103" s="37" t="s">
        <v>962</v>
      </c>
      <c r="D103" s="39">
        <v>300000</v>
      </c>
      <c r="E103" s="39">
        <f t="shared" si="3"/>
        <v>318000</v>
      </c>
      <c r="F103" s="40">
        <f t="shared" si="2"/>
        <v>106</v>
      </c>
    </row>
    <row r="104" spans="1:6" s="41" customFormat="1" ht="36" customHeight="1">
      <c r="A104" s="37"/>
      <c r="B104" s="38" t="s">
        <v>963</v>
      </c>
      <c r="C104" s="37" t="s">
        <v>964</v>
      </c>
      <c r="D104" s="39">
        <v>2000000</v>
      </c>
      <c r="E104" s="39">
        <f t="shared" si="3"/>
        <v>2120000</v>
      </c>
      <c r="F104" s="40">
        <f t="shared" si="2"/>
        <v>106</v>
      </c>
    </row>
    <row r="105" spans="1:6" s="41" customFormat="1" ht="36" customHeight="1">
      <c r="A105" s="37"/>
      <c r="B105" s="38" t="s">
        <v>965</v>
      </c>
      <c r="C105" s="37" t="s">
        <v>966</v>
      </c>
      <c r="D105" s="39">
        <v>0</v>
      </c>
      <c r="E105" s="39">
        <f t="shared" si="3"/>
        <v>0</v>
      </c>
      <c r="F105" s="40">
        <v>0</v>
      </c>
    </row>
    <row r="106" spans="1:6" s="41" customFormat="1" ht="36" customHeight="1">
      <c r="A106" s="37"/>
      <c r="B106" s="38" t="s">
        <v>967</v>
      </c>
      <c r="C106" s="37" t="s">
        <v>968</v>
      </c>
      <c r="D106" s="39">
        <v>0</v>
      </c>
      <c r="E106" s="39">
        <f t="shared" si="3"/>
        <v>0</v>
      </c>
      <c r="F106" s="40">
        <v>0</v>
      </c>
    </row>
    <row r="107" spans="1:6" s="41" customFormat="1" ht="36.75" customHeight="1">
      <c r="A107" s="37"/>
      <c r="B107" s="38" t="s">
        <v>969</v>
      </c>
      <c r="C107" s="37" t="s">
        <v>970</v>
      </c>
      <c r="D107" s="39">
        <v>500000</v>
      </c>
      <c r="E107" s="39">
        <f t="shared" si="3"/>
        <v>530000</v>
      </c>
      <c r="F107" s="40">
        <f t="shared" si="2"/>
        <v>106</v>
      </c>
    </row>
    <row r="108" spans="1:6" s="41" customFormat="1" ht="25.5" customHeight="1">
      <c r="A108" s="37"/>
      <c r="B108" s="38" t="s">
        <v>971</v>
      </c>
      <c r="C108" s="37" t="s">
        <v>972</v>
      </c>
      <c r="D108" s="39">
        <v>308684</v>
      </c>
      <c r="E108" s="39">
        <f t="shared" si="3"/>
        <v>327205.04</v>
      </c>
      <c r="F108" s="40">
        <f t="shared" si="2"/>
        <v>105.99999999999999</v>
      </c>
    </row>
    <row r="109" spans="1:6" s="41" customFormat="1" ht="25.5" customHeight="1">
      <c r="A109" s="37"/>
      <c r="B109" s="38" t="s">
        <v>973</v>
      </c>
      <c r="C109" s="43" t="s">
        <v>974</v>
      </c>
      <c r="D109" s="39">
        <v>10167000</v>
      </c>
      <c r="E109" s="39">
        <v>3660000</v>
      </c>
      <c r="F109" s="40">
        <f t="shared" si="2"/>
        <v>35.99881971082915</v>
      </c>
    </row>
    <row r="110" spans="1:6" s="41" customFormat="1" ht="52.5" customHeight="1">
      <c r="A110" s="37"/>
      <c r="B110" s="48" t="s">
        <v>975</v>
      </c>
      <c r="C110" s="43" t="s">
        <v>976</v>
      </c>
      <c r="D110" s="39">
        <v>540562</v>
      </c>
      <c r="E110" s="39">
        <v>2374867</v>
      </c>
      <c r="F110" s="40">
        <f t="shared" si="2"/>
        <v>439.3329534817468</v>
      </c>
    </row>
    <row r="111" spans="1:6" s="41" customFormat="1" ht="13.5" customHeight="1">
      <c r="A111" s="33" t="s">
        <v>977</v>
      </c>
      <c r="B111" s="34" t="s">
        <v>978</v>
      </c>
      <c r="C111" s="35"/>
      <c r="D111" s="31">
        <f>D112+D120</f>
        <v>13825000</v>
      </c>
      <c r="E111" s="31">
        <f>E112+E120</f>
        <v>16458400</v>
      </c>
      <c r="F111" s="28">
        <f t="shared" si="2"/>
        <v>119.0481012658228</v>
      </c>
    </row>
    <row r="112" spans="1:6" s="41" customFormat="1" ht="12" customHeight="1">
      <c r="A112" s="33"/>
      <c r="B112" s="48" t="s">
        <v>979</v>
      </c>
      <c r="C112" s="49" t="s">
        <v>980</v>
      </c>
      <c r="D112" s="39">
        <f>D113+D114+D115+D116+D117+D118+D119</f>
        <v>13425000</v>
      </c>
      <c r="E112" s="39">
        <f>E113+E114+E115+E116+E117+E118+E119</f>
        <v>16034400</v>
      </c>
      <c r="F112" s="40">
        <f t="shared" si="2"/>
        <v>119.4368715083799</v>
      </c>
    </row>
    <row r="113" spans="1:6" s="41" customFormat="1" ht="24" customHeight="1">
      <c r="A113" s="37"/>
      <c r="B113" s="38" t="s">
        <v>981</v>
      </c>
      <c r="C113" s="37" t="s">
        <v>982</v>
      </c>
      <c r="D113" s="39">
        <v>0</v>
      </c>
      <c r="E113" s="39">
        <f>D113*106/100</f>
        <v>0</v>
      </c>
      <c r="F113" s="40">
        <v>0</v>
      </c>
    </row>
    <row r="114" spans="1:6" s="41" customFormat="1" ht="15" customHeight="1">
      <c r="A114" s="37"/>
      <c r="B114" s="38" t="s">
        <v>983</v>
      </c>
      <c r="C114" s="37" t="s">
        <v>984</v>
      </c>
      <c r="D114" s="39">
        <v>0</v>
      </c>
      <c r="E114" s="39">
        <f aca="true" t="shared" si="4" ref="E114:E119">D114*106/100</f>
        <v>0</v>
      </c>
      <c r="F114" s="40">
        <v>0</v>
      </c>
    </row>
    <row r="115" spans="1:6" s="41" customFormat="1" ht="23.25" customHeight="1">
      <c r="A115" s="37"/>
      <c r="B115" s="38" t="s">
        <v>985</v>
      </c>
      <c r="C115" s="37" t="s">
        <v>986</v>
      </c>
      <c r="D115" s="39">
        <v>785000</v>
      </c>
      <c r="E115" s="39">
        <v>750000</v>
      </c>
      <c r="F115" s="40">
        <f t="shared" si="2"/>
        <v>95.54140127388536</v>
      </c>
    </row>
    <row r="116" spans="1:6" s="41" customFormat="1" ht="15" customHeight="1">
      <c r="A116" s="37"/>
      <c r="B116" s="38" t="s">
        <v>987</v>
      </c>
      <c r="C116" s="37" t="s">
        <v>988</v>
      </c>
      <c r="D116" s="39">
        <v>11900000</v>
      </c>
      <c r="E116" s="39">
        <v>14500000</v>
      </c>
      <c r="F116" s="40">
        <f t="shared" si="2"/>
        <v>121.84873949579831</v>
      </c>
    </row>
    <row r="117" spans="1:6" s="41" customFormat="1" ht="23.25" customHeight="1">
      <c r="A117" s="37"/>
      <c r="B117" s="38" t="s">
        <v>989</v>
      </c>
      <c r="C117" s="37" t="s">
        <v>990</v>
      </c>
      <c r="D117" s="39">
        <v>500000</v>
      </c>
      <c r="E117" s="39">
        <f t="shared" si="4"/>
        <v>530000</v>
      </c>
      <c r="F117" s="40">
        <f t="shared" si="2"/>
        <v>106</v>
      </c>
    </row>
    <row r="118" spans="1:6" s="41" customFormat="1" ht="15" customHeight="1">
      <c r="A118" s="37"/>
      <c r="B118" s="38" t="s">
        <v>991</v>
      </c>
      <c r="C118" s="37" t="s">
        <v>992</v>
      </c>
      <c r="D118" s="39">
        <v>20000</v>
      </c>
      <c r="E118" s="39">
        <f t="shared" si="4"/>
        <v>21200</v>
      </c>
      <c r="F118" s="40">
        <f t="shared" si="2"/>
        <v>106</v>
      </c>
    </row>
    <row r="119" spans="1:6" s="41" customFormat="1" ht="24" customHeight="1">
      <c r="A119" s="37"/>
      <c r="B119" s="38" t="s">
        <v>993</v>
      </c>
      <c r="C119" s="37" t="s">
        <v>994</v>
      </c>
      <c r="D119" s="39">
        <v>220000</v>
      </c>
      <c r="E119" s="39">
        <f t="shared" si="4"/>
        <v>233200</v>
      </c>
      <c r="F119" s="40">
        <f t="shared" si="2"/>
        <v>106</v>
      </c>
    </row>
    <row r="120" spans="1:6" s="41" customFormat="1" ht="14.25" customHeight="1">
      <c r="A120" s="37"/>
      <c r="B120" s="38">
        <v>43.02</v>
      </c>
      <c r="C120" s="37" t="s">
        <v>995</v>
      </c>
      <c r="D120" s="39">
        <f>D121+D122+D123+D124</f>
        <v>400000</v>
      </c>
      <c r="E120" s="39">
        <f>E121+E122+E123+E124</f>
        <v>424000</v>
      </c>
      <c r="F120" s="40">
        <f t="shared" si="2"/>
        <v>106</v>
      </c>
    </row>
    <row r="121" spans="1:6" s="41" customFormat="1" ht="24.75" customHeight="1">
      <c r="A121" s="37"/>
      <c r="B121" s="38" t="s">
        <v>996</v>
      </c>
      <c r="C121" s="37" t="s">
        <v>997</v>
      </c>
      <c r="D121" s="39">
        <v>0</v>
      </c>
      <c r="E121" s="39">
        <f>D121*106/100</f>
        <v>0</v>
      </c>
      <c r="F121" s="40">
        <v>0</v>
      </c>
    </row>
    <row r="122" spans="1:6" s="41" customFormat="1" ht="39" customHeight="1">
      <c r="A122" s="37"/>
      <c r="B122" s="38" t="s">
        <v>998</v>
      </c>
      <c r="C122" s="37" t="s">
        <v>999</v>
      </c>
      <c r="D122" s="39">
        <v>400000</v>
      </c>
      <c r="E122" s="39">
        <f>D122*106/100</f>
        <v>424000</v>
      </c>
      <c r="F122" s="40">
        <f t="shared" si="2"/>
        <v>106</v>
      </c>
    </row>
    <row r="123" spans="1:6" s="41" customFormat="1" ht="25.5" customHeight="1">
      <c r="A123" s="37"/>
      <c r="B123" s="38" t="s">
        <v>1000</v>
      </c>
      <c r="C123" s="37" t="s">
        <v>1001</v>
      </c>
      <c r="D123" s="39">
        <v>0</v>
      </c>
      <c r="E123" s="39">
        <f>D123*106/100</f>
        <v>0</v>
      </c>
      <c r="F123" s="40">
        <v>0</v>
      </c>
    </row>
    <row r="124" spans="1:6" ht="34.5" customHeight="1">
      <c r="A124" s="37"/>
      <c r="B124" s="38" t="s">
        <v>1002</v>
      </c>
      <c r="C124" s="37" t="s">
        <v>1003</v>
      </c>
      <c r="D124" s="39">
        <v>0</v>
      </c>
      <c r="E124" s="39">
        <f>D124*106/100</f>
        <v>0</v>
      </c>
      <c r="F124" s="40">
        <v>0</v>
      </c>
    </row>
  </sheetData>
  <mergeCells count="16">
    <mergeCell ref="B90:C90"/>
    <mergeCell ref="B97:C97"/>
    <mergeCell ref="B99:C99"/>
    <mergeCell ref="B111:C111"/>
    <mergeCell ref="B33:C33"/>
    <mergeCell ref="B52:C52"/>
    <mergeCell ref="B61:C61"/>
    <mergeCell ref="B84:C84"/>
    <mergeCell ref="B16:C16"/>
    <mergeCell ref="B17:C17"/>
    <mergeCell ref="B21:C21"/>
    <mergeCell ref="B25:C25"/>
    <mergeCell ref="A9:C9"/>
    <mergeCell ref="B13:C13"/>
    <mergeCell ref="B14:C14"/>
    <mergeCell ref="B15:C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54"/>
  <sheetViews>
    <sheetView workbookViewId="0" topLeftCell="A1">
      <selection activeCell="I29" sqref="I29"/>
    </sheetView>
  </sheetViews>
  <sheetFormatPr defaultColWidth="9.140625" defaultRowHeight="12.75"/>
  <cols>
    <col min="1" max="1" width="4.8515625" style="0" customWidth="1"/>
    <col min="2" max="2" width="50.140625" style="0" customWidth="1"/>
    <col min="3" max="4" width="12.140625" style="0" customWidth="1"/>
    <col min="5" max="5" width="12.28125" style="0" customWidth="1"/>
    <col min="7" max="7" width="10.8515625" style="0" bestFit="1" customWidth="1"/>
    <col min="8" max="8" width="13.421875" style="0" bestFit="1" customWidth="1"/>
  </cols>
  <sheetData>
    <row r="1" spans="1:5" s="2" customFormat="1" ht="30.75" customHeight="1">
      <c r="A1" s="50" t="s">
        <v>1004</v>
      </c>
      <c r="B1" s="51"/>
      <c r="E1" s="3" t="s">
        <v>1005</v>
      </c>
    </row>
    <row r="2" spans="2:5" s="2" customFormat="1" ht="12">
      <c r="B2" s="52"/>
      <c r="E2" s="53"/>
    </row>
    <row r="3" spans="2:8" s="2" customFormat="1" ht="36">
      <c r="B3" s="54" t="s">
        <v>1006</v>
      </c>
      <c r="C3" s="54" t="s">
        <v>786</v>
      </c>
      <c r="D3" s="54" t="s">
        <v>787</v>
      </c>
      <c r="E3" s="54" t="s">
        <v>788</v>
      </c>
      <c r="H3" s="21"/>
    </row>
    <row r="4" spans="2:5" s="2" customFormat="1" ht="12">
      <c r="B4" s="55">
        <v>1</v>
      </c>
      <c r="C4" s="55">
        <v>2</v>
      </c>
      <c r="D4" s="55">
        <v>3</v>
      </c>
      <c r="E4" s="55">
        <v>4</v>
      </c>
    </row>
    <row r="5" spans="2:5" s="2" customFormat="1" ht="12">
      <c r="B5" s="56" t="s">
        <v>1007</v>
      </c>
      <c r="C5" s="57">
        <f>C6+C7+C8+C9+C10+C11+C12+C13+C14+C15+C16+C17</f>
        <v>291719272</v>
      </c>
      <c r="D5" s="57">
        <f>D6+D7+D8+D9+D10+D11+D12+D13+D14+D15+D16+D17</f>
        <v>345583271.72</v>
      </c>
      <c r="E5" s="58">
        <f>D5/C5*100</f>
        <v>118.46432679977346</v>
      </c>
    </row>
    <row r="6" spans="2:5" s="2" customFormat="1" ht="12">
      <c r="B6" s="59" t="s">
        <v>1008</v>
      </c>
      <c r="C6" s="60">
        <f>C24+C33+C43+C48+C53+C74+C119+C165</f>
        <v>92935662</v>
      </c>
      <c r="D6" s="60">
        <f>D24+D33+D43+D48+D53+D74+D119+D165</f>
        <v>110859060.16</v>
      </c>
      <c r="E6" s="58">
        <f aca="true" t="shared" si="0" ref="E6:E17">D6/C6*100</f>
        <v>119.28581318977423</v>
      </c>
    </row>
    <row r="7" spans="2:5" s="2" customFormat="1" ht="12">
      <c r="B7" s="59" t="s">
        <v>1009</v>
      </c>
      <c r="C7" s="60">
        <f>C25+C34+C44+C49+C54+C60+C75+C120+C166+C203+C229+C213+C243</f>
        <v>48307121</v>
      </c>
      <c r="D7" s="60">
        <f>D25+D34+D44+D49+D54+D60+D75+D120+D166+D203+D229+D213+D243</f>
        <v>57610323.559999995</v>
      </c>
      <c r="E7" s="58">
        <f t="shared" si="0"/>
        <v>119.25844961863903</v>
      </c>
    </row>
    <row r="8" spans="2:5" s="2" customFormat="1" ht="12">
      <c r="B8" s="61" t="s">
        <v>1010</v>
      </c>
      <c r="C8" s="62">
        <f>C26+C35+C45+C50+C55+C61+C76+C121+C167+C230</f>
        <v>38861790</v>
      </c>
      <c r="D8" s="62">
        <f>D26+D35+D45+D50+D55+D61+D76+D121+D167+D230</f>
        <v>48661300</v>
      </c>
      <c r="E8" s="58">
        <f t="shared" si="0"/>
        <v>125.21631144628181</v>
      </c>
    </row>
    <row r="9" spans="2:8" s="2" customFormat="1" ht="12">
      <c r="B9" s="59" t="s">
        <v>1011</v>
      </c>
      <c r="C9" s="60">
        <f>C38</f>
        <v>1900000</v>
      </c>
      <c r="D9" s="60">
        <f>D38</f>
        <v>1014000</v>
      </c>
      <c r="E9" s="58">
        <f t="shared" si="0"/>
        <v>53.368421052631575</v>
      </c>
      <c r="H9" s="21"/>
    </row>
    <row r="10" spans="2:5" s="2" customFormat="1" ht="12">
      <c r="B10" s="59" t="s">
        <v>1012</v>
      </c>
      <c r="C10" s="60">
        <f>C221+C231</f>
        <v>26840000</v>
      </c>
      <c r="D10" s="60">
        <f>D221+D231</f>
        <v>31419600</v>
      </c>
      <c r="E10" s="58">
        <f t="shared" si="0"/>
        <v>117.06259314456035</v>
      </c>
    </row>
    <row r="11" spans="2:5" s="2" customFormat="1" ht="12">
      <c r="B11" s="59" t="s">
        <v>1013</v>
      </c>
      <c r="C11" s="60">
        <f>C62+C40</f>
        <v>185000</v>
      </c>
      <c r="D11" s="60">
        <f>D62+D40</f>
        <v>196100</v>
      </c>
      <c r="E11" s="58">
        <f t="shared" si="0"/>
        <v>106</v>
      </c>
    </row>
    <row r="12" spans="2:5" s="2" customFormat="1" ht="12">
      <c r="B12" s="59" t="s">
        <v>1014</v>
      </c>
      <c r="C12" s="60">
        <f>C122+C214</f>
        <v>210000</v>
      </c>
      <c r="D12" s="60">
        <f>D122+D214</f>
        <v>10219000</v>
      </c>
      <c r="E12" s="58">
        <f t="shared" si="0"/>
        <v>4866.190476190476</v>
      </c>
    </row>
    <row r="13" spans="2:5" s="2" customFormat="1" ht="12">
      <c r="B13" s="59" t="s">
        <v>1015</v>
      </c>
      <c r="C13" s="60">
        <f>C56+C63+C123</f>
        <v>2077000</v>
      </c>
      <c r="D13" s="60">
        <f>D56+D63+D123</f>
        <v>2829600</v>
      </c>
      <c r="E13" s="58">
        <f t="shared" si="0"/>
        <v>136.2349542609533</v>
      </c>
    </row>
    <row r="14" spans="2:5" s="2" customFormat="1" ht="12">
      <c r="B14" s="59" t="s">
        <v>1016</v>
      </c>
      <c r="C14" s="60">
        <f>C57+C77</f>
        <v>3494660</v>
      </c>
      <c r="D14" s="60">
        <f>D57+D77</f>
        <v>6613340</v>
      </c>
      <c r="E14" s="58">
        <f t="shared" si="0"/>
        <v>189.24129958279204</v>
      </c>
    </row>
    <row r="15" spans="2:9" s="2" customFormat="1" ht="12">
      <c r="B15" s="59" t="s">
        <v>1017</v>
      </c>
      <c r="C15" s="60">
        <f>C27+C36+C46+C51+C58+C64+C78+C124+C168+C204+C232+C222+C215</f>
        <v>74677129</v>
      </c>
      <c r="D15" s="60">
        <f>D27+D36+D46+D51+D58+D64+D78+D124+D168+D204+D232+D222+D215</f>
        <v>73223252</v>
      </c>
      <c r="E15" s="58">
        <f t="shared" si="0"/>
        <v>98.05311610198619</v>
      </c>
      <c r="I15" s="21"/>
    </row>
    <row r="16" spans="2:5" s="2" customFormat="1" ht="12">
      <c r="B16" s="59" t="s">
        <v>1018</v>
      </c>
      <c r="C16" s="60">
        <f>C169+C31</f>
        <v>2000000</v>
      </c>
      <c r="D16" s="60">
        <f>D169+D31</f>
        <v>2120000</v>
      </c>
      <c r="E16" s="58">
        <f t="shared" si="0"/>
        <v>106</v>
      </c>
    </row>
    <row r="17" spans="2:5" s="2" customFormat="1" ht="12">
      <c r="B17" s="59" t="s">
        <v>1019</v>
      </c>
      <c r="C17" s="60">
        <f>C29</f>
        <v>230910</v>
      </c>
      <c r="D17" s="60">
        <f>D29</f>
        <v>817696</v>
      </c>
      <c r="E17" s="58">
        <f t="shared" si="0"/>
        <v>354.1189207916504</v>
      </c>
    </row>
    <row r="18" s="2" customFormat="1" ht="15" customHeight="1"/>
    <row r="19" s="2" customFormat="1" ht="12"/>
    <row r="20" spans="2:5" s="2" customFormat="1" ht="36">
      <c r="B20" s="54" t="s">
        <v>1006</v>
      </c>
      <c r="C20" s="54" t="s">
        <v>786</v>
      </c>
      <c r="D20" s="54" t="s">
        <v>787</v>
      </c>
      <c r="E20" s="54" t="s">
        <v>788</v>
      </c>
    </row>
    <row r="21" spans="2:5" s="2" customFormat="1" ht="12">
      <c r="B21" s="54">
        <v>1</v>
      </c>
      <c r="C21" s="54">
        <v>2</v>
      </c>
      <c r="D21" s="54">
        <v>3</v>
      </c>
      <c r="E21" s="54">
        <v>4</v>
      </c>
    </row>
    <row r="22" spans="2:8" s="2" customFormat="1" ht="12">
      <c r="B22" s="56" t="s">
        <v>1007</v>
      </c>
      <c r="C22" s="57">
        <f>C23+C28+C37+C39+C41+C52+C59+C73+C118+C164+C202+C212+C219+C223</f>
        <v>291719272</v>
      </c>
      <c r="D22" s="57">
        <f>D23+D28+D37+D39+D41+D52+D59+D73+D118+D164+D202+D212+D219+D223</f>
        <v>345583271.72</v>
      </c>
      <c r="E22" s="63">
        <f aca="true" t="shared" si="1" ref="E22:E85">D22/C22*100</f>
        <v>118.46432679977346</v>
      </c>
      <c r="H22" s="21"/>
    </row>
    <row r="23" spans="2:5" s="2" customFormat="1" ht="12">
      <c r="B23" s="64" t="s">
        <v>1020</v>
      </c>
      <c r="C23" s="65">
        <f>C24+C25+C26+C27</f>
        <v>16138246</v>
      </c>
      <c r="D23" s="65">
        <f>D24+D25+D26+D27</f>
        <v>17622069</v>
      </c>
      <c r="E23" s="66">
        <f t="shared" si="1"/>
        <v>109.19445025190471</v>
      </c>
    </row>
    <row r="24" spans="2:7" s="2" customFormat="1" ht="12">
      <c r="B24" s="67" t="s">
        <v>1008</v>
      </c>
      <c r="C24" s="68">
        <v>7417820</v>
      </c>
      <c r="D24" s="68">
        <v>7862889</v>
      </c>
      <c r="E24" s="69">
        <f t="shared" si="1"/>
        <v>105.99999730379007</v>
      </c>
      <c r="F24" s="70"/>
      <c r="G24" s="71"/>
    </row>
    <row r="25" spans="2:7" s="2" customFormat="1" ht="12">
      <c r="B25" s="67" t="s">
        <v>1009</v>
      </c>
      <c r="C25" s="68">
        <v>5699706</v>
      </c>
      <c r="D25" s="68">
        <v>6061680</v>
      </c>
      <c r="E25" s="69">
        <f t="shared" si="1"/>
        <v>106.35074861756027</v>
      </c>
      <c r="F25" s="72"/>
      <c r="G25" s="73"/>
    </row>
    <row r="26" spans="2:7" s="2" customFormat="1" ht="12">
      <c r="B26" s="74" t="s">
        <v>1021</v>
      </c>
      <c r="C26" s="75">
        <v>860500</v>
      </c>
      <c r="D26" s="76">
        <v>275500</v>
      </c>
      <c r="E26" s="77">
        <f t="shared" si="1"/>
        <v>32.01626961069145</v>
      </c>
      <c r="F26" s="71"/>
      <c r="G26" s="71"/>
    </row>
    <row r="27" spans="2:7" s="2" customFormat="1" ht="12">
      <c r="B27" s="67" t="s">
        <v>1017</v>
      </c>
      <c r="C27" s="68">
        <v>2160220</v>
      </c>
      <c r="D27" s="68">
        <v>3422000</v>
      </c>
      <c r="E27" s="69">
        <f t="shared" si="1"/>
        <v>158.40979159530048</v>
      </c>
      <c r="F27" s="71"/>
      <c r="G27" s="73"/>
    </row>
    <row r="28" spans="2:7" s="2" customFormat="1" ht="12">
      <c r="B28" s="78" t="s">
        <v>1022</v>
      </c>
      <c r="C28" s="79">
        <f>C29+C30+C32</f>
        <v>3425357</v>
      </c>
      <c r="D28" s="79">
        <f>D29+D30+D32</f>
        <v>4457009</v>
      </c>
      <c r="E28" s="63">
        <f t="shared" si="1"/>
        <v>130.11808696144664</v>
      </c>
      <c r="F28" s="71"/>
      <c r="G28" s="71"/>
    </row>
    <row r="29" spans="2:7" s="2" customFormat="1" ht="12">
      <c r="B29" s="80" t="s">
        <v>1023</v>
      </c>
      <c r="C29" s="81">
        <v>230910</v>
      </c>
      <c r="D29" s="81">
        <v>817696</v>
      </c>
      <c r="E29" s="69">
        <f t="shared" si="1"/>
        <v>354.1189207916504</v>
      </c>
      <c r="F29" s="71"/>
      <c r="G29" s="73"/>
    </row>
    <row r="30" spans="2:7" s="2" customFormat="1" ht="24">
      <c r="B30" s="82" t="s">
        <v>1024</v>
      </c>
      <c r="C30" s="81">
        <f>C31</f>
        <v>2000000</v>
      </c>
      <c r="D30" s="81">
        <f>D31</f>
        <v>2120000</v>
      </c>
      <c r="E30" s="69">
        <f t="shared" si="1"/>
        <v>106</v>
      </c>
      <c r="F30" s="71"/>
      <c r="G30" s="73"/>
    </row>
    <row r="31" spans="2:7" s="2" customFormat="1" ht="12">
      <c r="B31" s="67" t="s">
        <v>1025</v>
      </c>
      <c r="C31" s="68">
        <v>2000000</v>
      </c>
      <c r="D31" s="68">
        <f>C31*106/100</f>
        <v>2120000</v>
      </c>
      <c r="E31" s="69">
        <f t="shared" si="1"/>
        <v>106</v>
      </c>
      <c r="F31" s="71"/>
      <c r="G31" s="71"/>
    </row>
    <row r="32" spans="2:8" s="2" customFormat="1" ht="24">
      <c r="B32" s="82" t="s">
        <v>1026</v>
      </c>
      <c r="C32" s="60">
        <f>C33+C34+C35+C36</f>
        <v>1194447</v>
      </c>
      <c r="D32" s="60">
        <f>D33+D34+D35+D36</f>
        <v>1519313</v>
      </c>
      <c r="E32" s="63">
        <f t="shared" si="1"/>
        <v>127.19802552980583</v>
      </c>
      <c r="F32" s="71"/>
      <c r="G32" s="71"/>
      <c r="H32" s="83"/>
    </row>
    <row r="33" spans="2:7" s="2" customFormat="1" ht="12">
      <c r="B33" s="67" t="s">
        <v>1008</v>
      </c>
      <c r="C33" s="68">
        <v>768890</v>
      </c>
      <c r="D33" s="68">
        <v>815023</v>
      </c>
      <c r="E33" s="69">
        <f t="shared" si="1"/>
        <v>105.9999479769538</v>
      </c>
      <c r="F33" s="71"/>
      <c r="G33" s="71"/>
    </row>
    <row r="34" spans="2:7" s="2" customFormat="1" ht="12">
      <c r="B34" s="67" t="s">
        <v>1009</v>
      </c>
      <c r="C34" s="68">
        <v>395557</v>
      </c>
      <c r="D34" s="68">
        <v>419290</v>
      </c>
      <c r="E34" s="69">
        <f t="shared" si="1"/>
        <v>105.99989382061246</v>
      </c>
      <c r="F34" s="71"/>
      <c r="G34" s="71"/>
    </row>
    <row r="35" spans="2:7" s="2" customFormat="1" ht="12">
      <c r="B35" s="84" t="s">
        <v>1027</v>
      </c>
      <c r="C35" s="85">
        <v>0</v>
      </c>
      <c r="D35" s="76">
        <v>0</v>
      </c>
      <c r="E35" s="77">
        <v>0</v>
      </c>
      <c r="F35" s="71"/>
      <c r="G35" s="71"/>
    </row>
    <row r="36" spans="2:7" s="2" customFormat="1" ht="12">
      <c r="B36" s="86" t="s">
        <v>1017</v>
      </c>
      <c r="C36" s="87">
        <v>30000</v>
      </c>
      <c r="D36" s="68">
        <v>285000</v>
      </c>
      <c r="E36" s="69">
        <f t="shared" si="1"/>
        <v>950</v>
      </c>
      <c r="F36" s="71"/>
      <c r="G36" s="71"/>
    </row>
    <row r="37" spans="2:7" s="2" customFormat="1" ht="12">
      <c r="B37" s="88" t="s">
        <v>1028</v>
      </c>
      <c r="C37" s="89">
        <f>C38</f>
        <v>1900000</v>
      </c>
      <c r="D37" s="89">
        <f>D38</f>
        <v>1014000</v>
      </c>
      <c r="E37" s="66">
        <f t="shared" si="1"/>
        <v>53.368421052631575</v>
      </c>
      <c r="F37" s="71"/>
      <c r="G37" s="71"/>
    </row>
    <row r="38" spans="2:7" s="2" customFormat="1" ht="12">
      <c r="B38" s="86" t="s">
        <v>1029</v>
      </c>
      <c r="C38" s="87">
        <v>1900000</v>
      </c>
      <c r="D38" s="87">
        <v>1014000</v>
      </c>
      <c r="E38" s="69">
        <f t="shared" si="1"/>
        <v>53.368421052631575</v>
      </c>
      <c r="F38" s="71"/>
      <c r="G38" s="73"/>
    </row>
    <row r="39" spans="2:7" s="2" customFormat="1" ht="24">
      <c r="B39" s="88" t="s">
        <v>1030</v>
      </c>
      <c r="C39" s="89">
        <f>C40</f>
        <v>15000</v>
      </c>
      <c r="D39" s="89">
        <f>D40</f>
        <v>15900</v>
      </c>
      <c r="E39" s="66">
        <f t="shared" si="1"/>
        <v>106</v>
      </c>
      <c r="F39" s="71"/>
      <c r="G39" s="71"/>
    </row>
    <row r="40" spans="2:7" s="2" customFormat="1" ht="12">
      <c r="B40" s="86" t="s">
        <v>1031</v>
      </c>
      <c r="C40" s="87">
        <v>15000</v>
      </c>
      <c r="D40" s="87">
        <f>C40*106/100</f>
        <v>15900</v>
      </c>
      <c r="E40" s="69">
        <f t="shared" si="1"/>
        <v>106</v>
      </c>
      <c r="F40" s="71"/>
      <c r="G40" s="71"/>
    </row>
    <row r="41" spans="2:7" s="2" customFormat="1" ht="12">
      <c r="B41" s="88" t="s">
        <v>1032</v>
      </c>
      <c r="C41" s="89">
        <f>C42+C47</f>
        <v>6518955</v>
      </c>
      <c r="D41" s="89">
        <f>D42+D47</f>
        <v>7204279</v>
      </c>
      <c r="E41" s="66">
        <f t="shared" si="1"/>
        <v>110.5127892430612</v>
      </c>
      <c r="F41" s="71"/>
      <c r="G41" s="71"/>
    </row>
    <row r="42" spans="2:7" s="2" customFormat="1" ht="12">
      <c r="B42" s="90" t="s">
        <v>1033</v>
      </c>
      <c r="C42" s="91">
        <f>C43+C44+C45+C46</f>
        <v>6177314</v>
      </c>
      <c r="D42" s="91">
        <f>D43+D44+D45+D46</f>
        <v>6810203</v>
      </c>
      <c r="E42" s="63">
        <f t="shared" si="1"/>
        <v>110.24537525532942</v>
      </c>
      <c r="F42" s="71"/>
      <c r="G42" s="71"/>
    </row>
    <row r="43" spans="2:7" s="2" customFormat="1" ht="12">
      <c r="B43" s="67" t="s">
        <v>1008</v>
      </c>
      <c r="C43" s="68">
        <v>5003866</v>
      </c>
      <c r="D43" s="87">
        <v>5304098</v>
      </c>
      <c r="E43" s="69">
        <f t="shared" si="1"/>
        <v>106.00000079938192</v>
      </c>
      <c r="F43" s="71"/>
      <c r="G43" s="71"/>
    </row>
    <row r="44" spans="2:7" s="2" customFormat="1" ht="12">
      <c r="B44" s="67" t="s">
        <v>1009</v>
      </c>
      <c r="C44" s="68">
        <v>1060948</v>
      </c>
      <c r="D44" s="87">
        <v>1124605</v>
      </c>
      <c r="E44" s="69">
        <f t="shared" si="1"/>
        <v>106.00001131063917</v>
      </c>
      <c r="F44" s="71"/>
      <c r="G44" s="71"/>
    </row>
    <row r="45" spans="2:7" s="2" customFormat="1" ht="12">
      <c r="B45" s="74" t="s">
        <v>1034</v>
      </c>
      <c r="C45" s="75">
        <v>0</v>
      </c>
      <c r="D45" s="85">
        <v>20000</v>
      </c>
      <c r="E45" s="77">
        <v>0</v>
      </c>
      <c r="F45" s="71"/>
      <c r="G45" s="71"/>
    </row>
    <row r="46" spans="2:7" s="2" customFormat="1" ht="12">
      <c r="B46" s="67" t="s">
        <v>1017</v>
      </c>
      <c r="C46" s="68">
        <v>112500</v>
      </c>
      <c r="D46" s="87">
        <v>361500</v>
      </c>
      <c r="E46" s="69">
        <f t="shared" si="1"/>
        <v>321.3333333333333</v>
      </c>
      <c r="F46" s="71"/>
      <c r="G46" s="71"/>
    </row>
    <row r="47" spans="2:7" s="2" customFormat="1" ht="12">
      <c r="B47" s="59" t="s">
        <v>1035</v>
      </c>
      <c r="C47" s="60">
        <f>C48+C49+C50+C51</f>
        <v>341641</v>
      </c>
      <c r="D47" s="60">
        <f>D48+D49+D50+D51</f>
        <v>394076</v>
      </c>
      <c r="E47" s="63">
        <f t="shared" si="1"/>
        <v>115.34798223866574</v>
      </c>
      <c r="F47" s="71"/>
      <c r="G47" s="71"/>
    </row>
    <row r="48" spans="2:7" s="2" customFormat="1" ht="12">
      <c r="B48" s="67" t="s">
        <v>1008</v>
      </c>
      <c r="C48" s="68">
        <v>202400</v>
      </c>
      <c r="D48" s="87">
        <v>214544</v>
      </c>
      <c r="E48" s="69">
        <f t="shared" si="1"/>
        <v>106</v>
      </c>
      <c r="F48" s="71"/>
      <c r="G48" s="71"/>
    </row>
    <row r="49" spans="2:7" s="2" customFormat="1" ht="12">
      <c r="B49" s="67" t="s">
        <v>1009</v>
      </c>
      <c r="C49" s="68">
        <v>136351</v>
      </c>
      <c r="D49" s="87">
        <v>144532</v>
      </c>
      <c r="E49" s="69">
        <f t="shared" si="1"/>
        <v>105.99995599592229</v>
      </c>
      <c r="F49" s="71"/>
      <c r="G49" s="71"/>
    </row>
    <row r="50" spans="2:7" s="2" customFormat="1" ht="12">
      <c r="B50" s="67" t="s">
        <v>1036</v>
      </c>
      <c r="C50" s="76">
        <v>2890</v>
      </c>
      <c r="D50" s="85">
        <v>2000</v>
      </c>
      <c r="E50" s="77">
        <f t="shared" si="1"/>
        <v>69.20415224913495</v>
      </c>
      <c r="F50" s="71"/>
      <c r="G50" s="71"/>
    </row>
    <row r="51" spans="2:7" s="2" customFormat="1" ht="12">
      <c r="B51" s="67" t="s">
        <v>1017</v>
      </c>
      <c r="C51" s="68">
        <v>0</v>
      </c>
      <c r="D51" s="87">
        <v>33000</v>
      </c>
      <c r="E51" s="69">
        <v>0</v>
      </c>
      <c r="F51" s="71"/>
      <c r="G51" s="71"/>
    </row>
    <row r="52" spans="2:7" s="2" customFormat="1" ht="12">
      <c r="B52" s="92" t="s">
        <v>1037</v>
      </c>
      <c r="C52" s="93">
        <f>C53+C54+C55+C56+C57+C58</f>
        <v>96186130</v>
      </c>
      <c r="D52" s="93">
        <f>D53+D54+D55+D56+D57+D58</f>
        <v>100020377.8</v>
      </c>
      <c r="E52" s="66">
        <f t="shared" si="1"/>
        <v>103.98627931074887</v>
      </c>
      <c r="F52" s="71"/>
      <c r="G52" s="71"/>
    </row>
    <row r="53" spans="2:7" s="2" customFormat="1" ht="12">
      <c r="B53" s="67" t="s">
        <v>1008</v>
      </c>
      <c r="C53" s="68">
        <v>63329000</v>
      </c>
      <c r="D53" s="87">
        <v>78524000</v>
      </c>
      <c r="E53" s="69">
        <f t="shared" si="1"/>
        <v>123.99374694058014</v>
      </c>
      <c r="F53" s="71"/>
      <c r="G53" s="71"/>
    </row>
    <row r="54" spans="2:7" s="2" customFormat="1" ht="12">
      <c r="B54" s="67" t="s">
        <v>1009</v>
      </c>
      <c r="C54" s="68">
        <v>9124130</v>
      </c>
      <c r="D54" s="87">
        <f>C54*106/100</f>
        <v>9671577.8</v>
      </c>
      <c r="E54" s="69">
        <f t="shared" si="1"/>
        <v>106</v>
      </c>
      <c r="F54" s="71"/>
      <c r="G54" s="71"/>
    </row>
    <row r="55" spans="2:7" s="2" customFormat="1" ht="12">
      <c r="B55" s="67" t="s">
        <v>1038</v>
      </c>
      <c r="C55" s="76">
        <v>12427000</v>
      </c>
      <c r="D55" s="87">
        <v>4250000</v>
      </c>
      <c r="E55" s="69">
        <f t="shared" si="1"/>
        <v>34.19972640218879</v>
      </c>
      <c r="F55" s="71"/>
      <c r="G55" s="71"/>
    </row>
    <row r="56" spans="2:7" s="2" customFormat="1" ht="12">
      <c r="B56" s="67" t="s">
        <v>1015</v>
      </c>
      <c r="C56" s="68">
        <v>150000</v>
      </c>
      <c r="D56" s="87">
        <f>C56*106/100</f>
        <v>159000</v>
      </c>
      <c r="E56" s="69">
        <f t="shared" si="1"/>
        <v>106</v>
      </c>
      <c r="F56" s="71"/>
      <c r="G56" s="71"/>
    </row>
    <row r="57" spans="2:7" s="2" customFormat="1" ht="12">
      <c r="B57" s="67" t="s">
        <v>1039</v>
      </c>
      <c r="C57" s="68">
        <v>280000</v>
      </c>
      <c r="D57" s="87">
        <f>C57*106/100</f>
        <v>296800</v>
      </c>
      <c r="E57" s="69">
        <f t="shared" si="1"/>
        <v>106</v>
      </c>
      <c r="F57" s="71"/>
      <c r="G57" s="71"/>
    </row>
    <row r="58" spans="2:7" s="2" customFormat="1" ht="12">
      <c r="B58" s="67" t="s">
        <v>1017</v>
      </c>
      <c r="C58" s="68">
        <v>10876000</v>
      </c>
      <c r="D58" s="87">
        <v>7119000</v>
      </c>
      <c r="E58" s="69">
        <f t="shared" si="1"/>
        <v>65.4560500183891</v>
      </c>
      <c r="F58" s="71"/>
      <c r="G58" s="71"/>
    </row>
    <row r="59" spans="2:7" s="2" customFormat="1" ht="12">
      <c r="B59" s="92" t="s">
        <v>1040</v>
      </c>
      <c r="C59" s="93">
        <f>C60+C61+C62+C63+C64</f>
        <v>310000</v>
      </c>
      <c r="D59" s="93">
        <f>D60+D61+D62+D63+D64</f>
        <v>328600</v>
      </c>
      <c r="E59" s="66">
        <f t="shared" si="1"/>
        <v>106</v>
      </c>
      <c r="F59" s="71"/>
      <c r="G59" s="71"/>
    </row>
    <row r="60" spans="2:7" s="2" customFormat="1" ht="12">
      <c r="B60" s="67" t="s">
        <v>1009</v>
      </c>
      <c r="C60" s="68">
        <f>C66</f>
        <v>0</v>
      </c>
      <c r="D60" s="68">
        <f>D66</f>
        <v>0</v>
      </c>
      <c r="E60" s="69">
        <v>0</v>
      </c>
      <c r="F60" s="71"/>
      <c r="G60" s="71"/>
    </row>
    <row r="61" spans="2:7" s="2" customFormat="1" ht="12">
      <c r="B61" s="67" t="s">
        <v>1041</v>
      </c>
      <c r="C61" s="76">
        <f>C67</f>
        <v>130000</v>
      </c>
      <c r="D61" s="85">
        <f>C61*106/100</f>
        <v>137800</v>
      </c>
      <c r="E61" s="77">
        <f t="shared" si="1"/>
        <v>106</v>
      </c>
      <c r="F61" s="71"/>
      <c r="G61" s="71"/>
    </row>
    <row r="62" spans="2:7" s="2" customFormat="1" ht="24">
      <c r="B62" s="67" t="s">
        <v>1013</v>
      </c>
      <c r="C62" s="68">
        <f>C68</f>
        <v>170000</v>
      </c>
      <c r="D62" s="87">
        <f>C62*106/100</f>
        <v>180200</v>
      </c>
      <c r="E62" s="69">
        <f t="shared" si="1"/>
        <v>106</v>
      </c>
      <c r="F62" s="71"/>
      <c r="G62" s="71"/>
    </row>
    <row r="63" spans="2:7" s="2" customFormat="1" ht="12">
      <c r="B63" s="67" t="s">
        <v>1015</v>
      </c>
      <c r="C63" s="68">
        <f>C70</f>
        <v>10000</v>
      </c>
      <c r="D63" s="87">
        <f>C63*106/100</f>
        <v>10600</v>
      </c>
      <c r="E63" s="69">
        <f t="shared" si="1"/>
        <v>106</v>
      </c>
      <c r="F63" s="71"/>
      <c r="G63" s="71"/>
    </row>
    <row r="64" spans="2:7" s="2" customFormat="1" ht="12">
      <c r="B64" s="67" t="s">
        <v>1017</v>
      </c>
      <c r="C64" s="68">
        <v>0</v>
      </c>
      <c r="D64" s="87">
        <f>C64*106/100</f>
        <v>0</v>
      </c>
      <c r="E64" s="69">
        <v>0</v>
      </c>
      <c r="F64" s="71"/>
      <c r="G64" s="71"/>
    </row>
    <row r="65" spans="2:7" s="2" customFormat="1" ht="12">
      <c r="B65" s="80" t="s">
        <v>1042</v>
      </c>
      <c r="C65" s="81">
        <f>C66+C67+C68</f>
        <v>300000</v>
      </c>
      <c r="D65" s="81">
        <f>D66+D67+D68</f>
        <v>303600</v>
      </c>
      <c r="E65" s="63">
        <f t="shared" si="1"/>
        <v>101.2</v>
      </c>
      <c r="F65" s="71"/>
      <c r="G65" s="71"/>
    </row>
    <row r="66" spans="2:7" s="2" customFormat="1" ht="12">
      <c r="B66" s="67" t="s">
        <v>1009</v>
      </c>
      <c r="C66" s="68">
        <v>0</v>
      </c>
      <c r="D66" s="87">
        <f>C66*106/100</f>
        <v>0</v>
      </c>
      <c r="E66" s="69">
        <v>0</v>
      </c>
      <c r="F66" s="71"/>
      <c r="G66" s="71"/>
    </row>
    <row r="67" spans="2:7" s="2" customFormat="1" ht="12">
      <c r="B67" s="67" t="s">
        <v>1041</v>
      </c>
      <c r="C67" s="76">
        <v>130000</v>
      </c>
      <c r="D67" s="85">
        <v>123400</v>
      </c>
      <c r="E67" s="77">
        <f t="shared" si="1"/>
        <v>94.92307692307692</v>
      </c>
      <c r="F67" s="71"/>
      <c r="G67" s="71"/>
    </row>
    <row r="68" spans="2:7" s="2" customFormat="1" ht="24">
      <c r="B68" s="67" t="s">
        <v>1013</v>
      </c>
      <c r="C68" s="68">
        <v>170000</v>
      </c>
      <c r="D68" s="87">
        <f>C68*106/100</f>
        <v>180200</v>
      </c>
      <c r="E68" s="69">
        <f t="shared" si="1"/>
        <v>106</v>
      </c>
      <c r="F68" s="71"/>
      <c r="G68" s="71"/>
    </row>
    <row r="69" spans="2:7" s="2" customFormat="1" ht="12">
      <c r="B69" s="80" t="s">
        <v>1043</v>
      </c>
      <c r="C69" s="81">
        <f>C70</f>
        <v>10000</v>
      </c>
      <c r="D69" s="81">
        <f>D70</f>
        <v>10600</v>
      </c>
      <c r="E69" s="63">
        <f t="shared" si="1"/>
        <v>106</v>
      </c>
      <c r="F69" s="71"/>
      <c r="G69" s="71"/>
    </row>
    <row r="70" spans="2:7" s="2" customFormat="1" ht="12">
      <c r="B70" s="67" t="s">
        <v>1044</v>
      </c>
      <c r="C70" s="68">
        <f>C72</f>
        <v>10000</v>
      </c>
      <c r="D70" s="87">
        <f>C70*106/100</f>
        <v>10600</v>
      </c>
      <c r="E70" s="69">
        <f t="shared" si="1"/>
        <v>106</v>
      </c>
      <c r="F70" s="71"/>
      <c r="G70" s="71"/>
    </row>
    <row r="71" spans="2:7" s="2" customFormat="1" ht="12">
      <c r="B71" s="94" t="s">
        <v>1045</v>
      </c>
      <c r="C71" s="95">
        <f>C72</f>
        <v>10000</v>
      </c>
      <c r="D71" s="95">
        <f>D72</f>
        <v>25000</v>
      </c>
      <c r="E71" s="96">
        <f t="shared" si="1"/>
        <v>250</v>
      </c>
      <c r="F71" s="71"/>
      <c r="G71" s="71"/>
    </row>
    <row r="72" spans="2:7" s="2" customFormat="1" ht="12">
      <c r="B72" s="74" t="s">
        <v>1044</v>
      </c>
      <c r="C72" s="75">
        <v>10000</v>
      </c>
      <c r="D72" s="87">
        <v>25000</v>
      </c>
      <c r="E72" s="69">
        <f t="shared" si="1"/>
        <v>250</v>
      </c>
      <c r="F72" s="71"/>
      <c r="G72" s="71"/>
    </row>
    <row r="73" spans="2:7" s="2" customFormat="1" ht="12">
      <c r="B73" s="92" t="s">
        <v>1046</v>
      </c>
      <c r="C73" s="93">
        <f>C74+C75+C76+C77+C78+C79</f>
        <v>17555420</v>
      </c>
      <c r="D73" s="93">
        <f>D74+D75+D76+D77+D78+D79</f>
        <v>25814823</v>
      </c>
      <c r="E73" s="66">
        <f t="shared" si="1"/>
        <v>147.04759555738343</v>
      </c>
      <c r="F73" s="71"/>
      <c r="G73" s="71"/>
    </row>
    <row r="74" spans="2:7" s="2" customFormat="1" ht="12">
      <c r="B74" s="67" t="s">
        <v>1008</v>
      </c>
      <c r="C74" s="68">
        <f>C84</f>
        <v>3259364</v>
      </c>
      <c r="D74" s="68">
        <f>D84</f>
        <v>3454925</v>
      </c>
      <c r="E74" s="69">
        <f t="shared" si="1"/>
        <v>105.99997422810094</v>
      </c>
      <c r="F74" s="71"/>
      <c r="G74" s="71"/>
    </row>
    <row r="75" spans="2:7" s="2" customFormat="1" ht="12">
      <c r="B75" s="67" t="s">
        <v>1009</v>
      </c>
      <c r="C75" s="68">
        <f>C81+C85+C111+C115</f>
        <v>6467896</v>
      </c>
      <c r="D75" s="68">
        <f>D81+D85+D111+D115</f>
        <v>7217169</v>
      </c>
      <c r="E75" s="69">
        <f t="shared" si="1"/>
        <v>111.58449362822161</v>
      </c>
      <c r="F75" s="71"/>
      <c r="G75" s="71"/>
    </row>
    <row r="76" spans="2:7" s="2" customFormat="1" ht="12">
      <c r="B76" s="67" t="s">
        <v>1047</v>
      </c>
      <c r="C76" s="75">
        <f>C86</f>
        <v>1452000</v>
      </c>
      <c r="D76" s="75">
        <f>D86</f>
        <v>2980000</v>
      </c>
      <c r="E76" s="77">
        <f t="shared" si="1"/>
        <v>205.23415977961434</v>
      </c>
      <c r="F76" s="71"/>
      <c r="G76" s="71"/>
    </row>
    <row r="77" spans="2:7" s="2" customFormat="1" ht="12">
      <c r="B77" s="67" t="s">
        <v>1048</v>
      </c>
      <c r="C77" s="68">
        <f>C82+C87+C112+C116</f>
        <v>3214660</v>
      </c>
      <c r="D77" s="68">
        <f>D82+D87+D112+D116</f>
        <v>6316540</v>
      </c>
      <c r="E77" s="69">
        <f t="shared" si="1"/>
        <v>196.49169741123478</v>
      </c>
      <c r="F77" s="71"/>
      <c r="G77" s="71"/>
    </row>
    <row r="78" spans="2:7" s="2" customFormat="1" ht="12">
      <c r="B78" s="67" t="s">
        <v>1017</v>
      </c>
      <c r="C78" s="68">
        <f>C88</f>
        <v>3161500</v>
      </c>
      <c r="D78" s="68">
        <f>D88+D117</f>
        <v>5846189</v>
      </c>
      <c r="E78" s="69">
        <f t="shared" si="1"/>
        <v>184.9182033844694</v>
      </c>
      <c r="F78" s="71"/>
      <c r="G78" s="71"/>
    </row>
    <row r="79" spans="2:7" s="2" customFormat="1" ht="11.25" customHeight="1">
      <c r="B79" s="67" t="s">
        <v>1014</v>
      </c>
      <c r="C79" s="68">
        <f>C113</f>
        <v>0</v>
      </c>
      <c r="D79" s="87">
        <f>C79*106/100</f>
        <v>0</v>
      </c>
      <c r="E79" s="69">
        <v>0</v>
      </c>
      <c r="F79" s="71"/>
      <c r="G79" s="71"/>
    </row>
    <row r="80" spans="2:7" s="2" customFormat="1" ht="12">
      <c r="B80" s="80" t="s">
        <v>1049</v>
      </c>
      <c r="C80" s="81">
        <f>C81+C82</f>
        <v>1825000</v>
      </c>
      <c r="D80" s="81">
        <f>D81+D82</f>
        <v>2820000</v>
      </c>
      <c r="E80" s="63">
        <f t="shared" si="1"/>
        <v>154.5205479452055</v>
      </c>
      <c r="F80" s="71"/>
      <c r="G80" s="71"/>
    </row>
    <row r="81" spans="2:7" s="2" customFormat="1" ht="12">
      <c r="B81" s="67" t="s">
        <v>1050</v>
      </c>
      <c r="C81" s="68">
        <v>635000</v>
      </c>
      <c r="D81" s="87">
        <v>1070000</v>
      </c>
      <c r="E81" s="69">
        <f t="shared" si="1"/>
        <v>168.50393700787401</v>
      </c>
      <c r="F81" s="71"/>
      <c r="G81" s="71"/>
    </row>
    <row r="82" spans="2:7" s="2" customFormat="1" ht="12">
      <c r="B82" s="67" t="s">
        <v>1048</v>
      </c>
      <c r="C82" s="68">
        <v>1190000</v>
      </c>
      <c r="D82" s="87">
        <v>1750000</v>
      </c>
      <c r="E82" s="69">
        <f t="shared" si="1"/>
        <v>147.05882352941177</v>
      </c>
      <c r="F82" s="71"/>
      <c r="G82" s="71"/>
    </row>
    <row r="83" spans="2:7" s="2" customFormat="1" ht="12">
      <c r="B83" s="80" t="s">
        <v>1051</v>
      </c>
      <c r="C83" s="81">
        <f>C84+C85+C86+C87+C88</f>
        <v>13230420</v>
      </c>
      <c r="D83" s="81">
        <f>D84+D85+D86+D87+D88</f>
        <v>20658223</v>
      </c>
      <c r="E83" s="63">
        <f t="shared" si="1"/>
        <v>156.14185339543266</v>
      </c>
      <c r="F83" s="71"/>
      <c r="G83" s="71"/>
    </row>
    <row r="84" spans="2:7" s="2" customFormat="1" ht="12">
      <c r="B84" s="67" t="s">
        <v>1008</v>
      </c>
      <c r="C84" s="68">
        <f>C96</f>
        <v>3259364</v>
      </c>
      <c r="D84" s="68">
        <f>D96</f>
        <v>3454925</v>
      </c>
      <c r="E84" s="69">
        <f t="shared" si="1"/>
        <v>105.99997422810094</v>
      </c>
      <c r="F84" s="71"/>
      <c r="G84" s="71"/>
    </row>
    <row r="85" spans="2:7" s="2" customFormat="1" ht="12">
      <c r="B85" s="67" t="s">
        <v>1009</v>
      </c>
      <c r="C85" s="68">
        <f>C90+C93+C97</f>
        <v>3762556</v>
      </c>
      <c r="D85" s="68">
        <f>D90+D93+D97</f>
        <v>4787109</v>
      </c>
      <c r="E85" s="69">
        <f t="shared" si="1"/>
        <v>127.23023923099083</v>
      </c>
      <c r="F85" s="71"/>
      <c r="G85" s="71"/>
    </row>
    <row r="86" spans="2:7" s="2" customFormat="1" ht="12">
      <c r="B86" s="67" t="s">
        <v>1047</v>
      </c>
      <c r="C86" s="75">
        <f>C98</f>
        <v>1452000</v>
      </c>
      <c r="D86" s="76">
        <f>D98</f>
        <v>2980000</v>
      </c>
      <c r="E86" s="77">
        <f aca="true" t="shared" si="2" ref="E86:E149">D86/C86*100</f>
        <v>205.23415977961434</v>
      </c>
      <c r="F86" s="71"/>
      <c r="G86" s="71"/>
    </row>
    <row r="87" spans="2:7" s="2" customFormat="1" ht="12">
      <c r="B87" s="67" t="s">
        <v>1048</v>
      </c>
      <c r="C87" s="68">
        <f>C91+C94</f>
        <v>1595000</v>
      </c>
      <c r="D87" s="68">
        <f>D91+D94</f>
        <v>3740000</v>
      </c>
      <c r="E87" s="69">
        <f t="shared" si="2"/>
        <v>234.48275862068962</v>
      </c>
      <c r="F87" s="71"/>
      <c r="G87" s="71"/>
    </row>
    <row r="88" spans="2:7" s="2" customFormat="1" ht="12">
      <c r="B88" s="67" t="s">
        <v>1017</v>
      </c>
      <c r="C88" s="68">
        <f>C99</f>
        <v>3161500</v>
      </c>
      <c r="D88" s="68">
        <f>D99</f>
        <v>5696189</v>
      </c>
      <c r="E88" s="69">
        <f t="shared" si="2"/>
        <v>180.17362011703307</v>
      </c>
      <c r="F88" s="71"/>
      <c r="G88" s="71"/>
    </row>
    <row r="89" spans="2:7" s="2" customFormat="1" ht="12">
      <c r="B89" s="97" t="s">
        <v>1052</v>
      </c>
      <c r="C89" s="98">
        <f>C90+C91</f>
        <v>1760000</v>
      </c>
      <c r="D89" s="98">
        <f>D90+D91</f>
        <v>3990000</v>
      </c>
      <c r="E89" s="63">
        <f t="shared" si="2"/>
        <v>226.70454545454547</v>
      </c>
      <c r="F89" s="71"/>
      <c r="G89" s="71"/>
    </row>
    <row r="90" spans="2:7" s="2" customFormat="1" ht="12">
      <c r="B90" s="99" t="s">
        <v>1053</v>
      </c>
      <c r="C90" s="76">
        <v>385000</v>
      </c>
      <c r="D90" s="85">
        <v>730000</v>
      </c>
      <c r="E90" s="77">
        <f t="shared" si="2"/>
        <v>189.6103896103896</v>
      </c>
      <c r="F90" s="71"/>
      <c r="G90" s="71"/>
    </row>
    <row r="91" spans="2:7" s="2" customFormat="1" ht="12">
      <c r="B91" s="99" t="s">
        <v>1048</v>
      </c>
      <c r="C91" s="76">
        <v>1375000</v>
      </c>
      <c r="D91" s="85">
        <v>3260000</v>
      </c>
      <c r="E91" s="77">
        <f t="shared" si="2"/>
        <v>237.09090909090912</v>
      </c>
      <c r="F91" s="71"/>
      <c r="G91" s="71"/>
    </row>
    <row r="92" spans="2:7" s="2" customFormat="1" ht="12">
      <c r="B92" s="97" t="s">
        <v>1054</v>
      </c>
      <c r="C92" s="98">
        <f>C93+C94</f>
        <v>355000</v>
      </c>
      <c r="D92" s="98">
        <f>D93+D94</f>
        <v>1100000</v>
      </c>
      <c r="E92" s="96">
        <f t="shared" si="2"/>
        <v>309.85915492957747</v>
      </c>
      <c r="F92" s="71"/>
      <c r="G92" s="71"/>
    </row>
    <row r="93" spans="2:7" s="2" customFormat="1" ht="12">
      <c r="B93" s="99" t="s">
        <v>1053</v>
      </c>
      <c r="C93" s="76">
        <v>135000</v>
      </c>
      <c r="D93" s="85">
        <v>620000</v>
      </c>
      <c r="E93" s="77">
        <f t="shared" si="2"/>
        <v>459.25925925925924</v>
      </c>
      <c r="F93" s="71"/>
      <c r="G93" s="71"/>
    </row>
    <row r="94" spans="2:7" s="2" customFormat="1" ht="12">
      <c r="B94" s="99" t="s">
        <v>1048</v>
      </c>
      <c r="C94" s="76">
        <v>220000</v>
      </c>
      <c r="D94" s="85">
        <v>480000</v>
      </c>
      <c r="E94" s="77">
        <f t="shared" si="2"/>
        <v>218.18181818181816</v>
      </c>
      <c r="F94" s="71"/>
      <c r="G94" s="71"/>
    </row>
    <row r="95" spans="2:7" s="2" customFormat="1" ht="24" customHeight="1">
      <c r="B95" s="97" t="s">
        <v>1055</v>
      </c>
      <c r="C95" s="98">
        <f>C96+C97+C98+C99</f>
        <v>11115420</v>
      </c>
      <c r="D95" s="98">
        <f>D96+D97+D98+D99</f>
        <v>15568223</v>
      </c>
      <c r="E95" s="96">
        <f t="shared" si="2"/>
        <v>140.0596918515</v>
      </c>
      <c r="F95" s="71"/>
      <c r="G95" s="71"/>
    </row>
    <row r="96" spans="2:7" s="2" customFormat="1" ht="12">
      <c r="B96" s="99" t="s">
        <v>1008</v>
      </c>
      <c r="C96" s="76">
        <f aca="true" t="shared" si="3" ref="C96:D99">C101+C106</f>
        <v>3259364</v>
      </c>
      <c r="D96" s="76">
        <f t="shared" si="3"/>
        <v>3454925</v>
      </c>
      <c r="E96" s="77">
        <f t="shared" si="2"/>
        <v>105.99997422810094</v>
      </c>
      <c r="F96" s="71"/>
      <c r="G96" s="71"/>
    </row>
    <row r="97" spans="2:7" s="2" customFormat="1" ht="12">
      <c r="B97" s="99" t="s">
        <v>1009</v>
      </c>
      <c r="C97" s="76">
        <f t="shared" si="3"/>
        <v>3242556</v>
      </c>
      <c r="D97" s="76">
        <f t="shared" si="3"/>
        <v>3437109</v>
      </c>
      <c r="E97" s="77">
        <f t="shared" si="2"/>
        <v>105.99998889764741</v>
      </c>
      <c r="F97" s="71"/>
      <c r="G97" s="71"/>
    </row>
    <row r="98" spans="2:7" s="2" customFormat="1" ht="12">
      <c r="B98" s="99" t="s">
        <v>1056</v>
      </c>
      <c r="C98" s="76">
        <f t="shared" si="3"/>
        <v>1452000</v>
      </c>
      <c r="D98" s="76">
        <f t="shared" si="3"/>
        <v>2980000</v>
      </c>
      <c r="E98" s="77">
        <f t="shared" si="2"/>
        <v>205.23415977961434</v>
      </c>
      <c r="F98" s="71"/>
      <c r="G98" s="71"/>
    </row>
    <row r="99" spans="2:7" s="2" customFormat="1" ht="12">
      <c r="B99" s="99" t="s">
        <v>1017</v>
      </c>
      <c r="C99" s="76">
        <f t="shared" si="3"/>
        <v>3161500</v>
      </c>
      <c r="D99" s="76">
        <f t="shared" si="3"/>
        <v>5696189</v>
      </c>
      <c r="E99" s="77">
        <f t="shared" si="2"/>
        <v>180.17362011703307</v>
      </c>
      <c r="F99" s="71"/>
      <c r="G99" s="71"/>
    </row>
    <row r="100" spans="2:7" s="2" customFormat="1" ht="12">
      <c r="B100" s="100" t="s">
        <v>1057</v>
      </c>
      <c r="C100" s="101">
        <f>C101+C102+C103+C104</f>
        <v>4011693</v>
      </c>
      <c r="D100" s="101">
        <f>D101+D102+D103+D104</f>
        <v>5531534</v>
      </c>
      <c r="E100" s="102">
        <f t="shared" si="2"/>
        <v>137.88527686440614</v>
      </c>
      <c r="F100" s="71"/>
      <c r="G100" s="71"/>
    </row>
    <row r="101" spans="2:7" s="2" customFormat="1" ht="12">
      <c r="B101" s="103" t="s">
        <v>1008</v>
      </c>
      <c r="C101" s="104">
        <v>1995290</v>
      </c>
      <c r="D101" s="105">
        <v>2115007</v>
      </c>
      <c r="E101" s="106">
        <f t="shared" si="2"/>
        <v>105.99997995278882</v>
      </c>
      <c r="F101" s="71"/>
      <c r="G101" s="71"/>
    </row>
    <row r="102" spans="2:7" s="2" customFormat="1" ht="12">
      <c r="B102" s="103" t="s">
        <v>1009</v>
      </c>
      <c r="C102" s="104">
        <v>1435403</v>
      </c>
      <c r="D102" s="105">
        <v>1521527</v>
      </c>
      <c r="E102" s="106">
        <f t="shared" si="2"/>
        <v>105.99998745996768</v>
      </c>
      <c r="F102" s="71"/>
      <c r="G102" s="71"/>
    </row>
    <row r="103" spans="2:7" s="2" customFormat="1" ht="12">
      <c r="B103" s="103" t="s">
        <v>1058</v>
      </c>
      <c r="C103" s="104">
        <v>25000</v>
      </c>
      <c r="D103" s="105">
        <v>30000</v>
      </c>
      <c r="E103" s="106">
        <f t="shared" si="2"/>
        <v>120</v>
      </c>
      <c r="F103" s="71"/>
      <c r="G103" s="71"/>
    </row>
    <row r="104" spans="2:7" s="2" customFormat="1" ht="12">
      <c r="B104" s="103" t="s">
        <v>1017</v>
      </c>
      <c r="C104" s="104">
        <v>556000</v>
      </c>
      <c r="D104" s="105">
        <v>1865000</v>
      </c>
      <c r="E104" s="106">
        <f t="shared" si="2"/>
        <v>335.431654676259</v>
      </c>
      <c r="F104" s="71"/>
      <c r="G104" s="71"/>
    </row>
    <row r="105" spans="2:7" s="2" customFormat="1" ht="12">
      <c r="B105" s="100" t="s">
        <v>1059</v>
      </c>
      <c r="C105" s="101">
        <f>C106+C107+C108+C109</f>
        <v>7103727</v>
      </c>
      <c r="D105" s="101">
        <f>D106+D107+D108+D109</f>
        <v>10036689</v>
      </c>
      <c r="E105" s="102">
        <f t="shared" si="2"/>
        <v>141.28765083455488</v>
      </c>
      <c r="F105" s="71"/>
      <c r="G105" s="71"/>
    </row>
    <row r="106" spans="2:7" s="2" customFormat="1" ht="12">
      <c r="B106" s="103" t="s">
        <v>1008</v>
      </c>
      <c r="C106" s="104">
        <v>1264074</v>
      </c>
      <c r="D106" s="105">
        <v>1339918</v>
      </c>
      <c r="E106" s="106">
        <f t="shared" si="2"/>
        <v>105.99996519191124</v>
      </c>
      <c r="F106" s="71"/>
      <c r="G106" s="71"/>
    </row>
    <row r="107" spans="2:7" s="2" customFormat="1" ht="12">
      <c r="B107" s="107" t="s">
        <v>1009</v>
      </c>
      <c r="C107" s="105">
        <v>1807153</v>
      </c>
      <c r="D107" s="105">
        <v>1915582</v>
      </c>
      <c r="E107" s="106">
        <f t="shared" si="2"/>
        <v>105.9999900395816</v>
      </c>
      <c r="F107" s="71"/>
      <c r="G107" s="71"/>
    </row>
    <row r="108" spans="2:7" s="2" customFormat="1" ht="12">
      <c r="B108" s="107" t="s">
        <v>1060</v>
      </c>
      <c r="C108" s="105">
        <v>1427000</v>
      </c>
      <c r="D108" s="105">
        <v>2950000</v>
      </c>
      <c r="E108" s="106">
        <f t="shared" si="2"/>
        <v>206.72740014015417</v>
      </c>
      <c r="F108" s="71"/>
      <c r="G108" s="71"/>
    </row>
    <row r="109" spans="2:7" s="2" customFormat="1" ht="12">
      <c r="B109" s="107" t="s">
        <v>1017</v>
      </c>
      <c r="C109" s="105">
        <v>2605500</v>
      </c>
      <c r="D109" s="105">
        <v>3831189</v>
      </c>
      <c r="E109" s="106">
        <f t="shared" si="2"/>
        <v>147.04237190558433</v>
      </c>
      <c r="F109" s="71"/>
      <c r="G109" s="71"/>
    </row>
    <row r="110" spans="2:7" s="2" customFormat="1" ht="12">
      <c r="B110" s="108" t="s">
        <v>1061</v>
      </c>
      <c r="C110" s="109">
        <f>C111+C112+C113</f>
        <v>360000</v>
      </c>
      <c r="D110" s="109">
        <f>D111+D112+D113</f>
        <v>881600</v>
      </c>
      <c r="E110" s="63">
        <f t="shared" si="2"/>
        <v>244.88888888888889</v>
      </c>
      <c r="F110" s="71"/>
      <c r="G110" s="71"/>
    </row>
    <row r="111" spans="2:7" s="2" customFormat="1" ht="12">
      <c r="B111" s="86" t="s">
        <v>1053</v>
      </c>
      <c r="C111" s="87">
        <v>245340</v>
      </c>
      <c r="D111" s="87">
        <v>260060</v>
      </c>
      <c r="E111" s="69">
        <f t="shared" si="2"/>
        <v>105.99983696095214</v>
      </c>
      <c r="F111" s="71"/>
      <c r="G111" s="71"/>
    </row>
    <row r="112" spans="2:7" s="2" customFormat="1" ht="12">
      <c r="B112" s="86" t="s">
        <v>1048</v>
      </c>
      <c r="C112" s="87">
        <v>114660</v>
      </c>
      <c r="D112" s="87">
        <v>121540</v>
      </c>
      <c r="E112" s="69">
        <f t="shared" si="2"/>
        <v>106.00034885749172</v>
      </c>
      <c r="F112" s="71"/>
      <c r="G112" s="71"/>
    </row>
    <row r="113" spans="2:7" s="2" customFormat="1" ht="12">
      <c r="B113" s="86" t="s">
        <v>1014</v>
      </c>
      <c r="C113" s="87">
        <v>0</v>
      </c>
      <c r="D113" s="87">
        <v>500000</v>
      </c>
      <c r="E113" s="69">
        <v>0</v>
      </c>
      <c r="F113" s="71"/>
      <c r="G113" s="71"/>
    </row>
    <row r="114" spans="2:7" s="2" customFormat="1" ht="13.5" customHeight="1">
      <c r="B114" s="108" t="s">
        <v>1062</v>
      </c>
      <c r="C114" s="109">
        <f>C115+C116</f>
        <v>2140000</v>
      </c>
      <c r="D114" s="109">
        <f>D115+D116+D117</f>
        <v>1955000</v>
      </c>
      <c r="E114" s="63">
        <f t="shared" si="2"/>
        <v>91.35514018691589</v>
      </c>
      <c r="F114" s="71"/>
      <c r="G114" s="71"/>
    </row>
    <row r="115" spans="2:7" s="2" customFormat="1" ht="12">
      <c r="B115" s="86" t="s">
        <v>1053</v>
      </c>
      <c r="C115" s="87">
        <v>1825000</v>
      </c>
      <c r="D115" s="87">
        <v>1100000</v>
      </c>
      <c r="E115" s="69">
        <f t="shared" si="2"/>
        <v>60.273972602739725</v>
      </c>
      <c r="F115" s="71"/>
      <c r="G115" s="71"/>
    </row>
    <row r="116" spans="2:7" s="2" customFormat="1" ht="12">
      <c r="B116" s="86" t="s">
        <v>1048</v>
      </c>
      <c r="C116" s="87">
        <v>315000</v>
      </c>
      <c r="D116" s="87">
        <v>705000</v>
      </c>
      <c r="E116" s="69">
        <f t="shared" si="2"/>
        <v>223.80952380952382</v>
      </c>
      <c r="F116" s="71"/>
      <c r="G116" s="71"/>
    </row>
    <row r="117" spans="2:7" s="2" customFormat="1" ht="12">
      <c r="B117" s="86" t="s">
        <v>1063</v>
      </c>
      <c r="C117" s="87"/>
      <c r="D117" s="87">
        <v>150000</v>
      </c>
      <c r="E117" s="69"/>
      <c r="F117" s="71"/>
      <c r="G117" s="71"/>
    </row>
    <row r="118" spans="2:7" s="2" customFormat="1" ht="12">
      <c r="B118" s="92" t="s">
        <v>1064</v>
      </c>
      <c r="C118" s="93">
        <f>C119+C120+C121+C122+C123+C124</f>
        <v>15563482</v>
      </c>
      <c r="D118" s="93">
        <f>D119+D120+D121+D122+D123+D124</f>
        <v>19256611.16</v>
      </c>
      <c r="E118" s="66">
        <f t="shared" si="2"/>
        <v>123.72945308768308</v>
      </c>
      <c r="F118" s="71"/>
      <c r="G118" s="71"/>
    </row>
    <row r="119" spans="2:7" s="2" customFormat="1" ht="12">
      <c r="B119" s="67" t="s">
        <v>1008</v>
      </c>
      <c r="C119" s="68">
        <f>C126+C131+C135+C142+C159</f>
        <v>7660034</v>
      </c>
      <c r="D119" s="68">
        <f>D126+D131+D135+D142+D159</f>
        <v>9071636.16</v>
      </c>
      <c r="E119" s="69">
        <f t="shared" si="2"/>
        <v>118.42814483591064</v>
      </c>
      <c r="F119" s="71"/>
      <c r="G119" s="71"/>
    </row>
    <row r="120" spans="2:7" s="2" customFormat="1" ht="12">
      <c r="B120" s="67" t="s">
        <v>1009</v>
      </c>
      <c r="C120" s="68">
        <f>C127+C136+C143+C147+C160+C132</f>
        <v>2625448</v>
      </c>
      <c r="D120" s="68">
        <f>D127+D136+D143+D147+D160+D132</f>
        <v>3282975</v>
      </c>
      <c r="E120" s="69">
        <f t="shared" si="2"/>
        <v>125.04437337932421</v>
      </c>
      <c r="F120" s="71"/>
      <c r="G120" s="71"/>
    </row>
    <row r="121" spans="2:7" s="2" customFormat="1" ht="12">
      <c r="B121" s="67" t="s">
        <v>1065</v>
      </c>
      <c r="C121" s="75">
        <f>C128+C144</f>
        <v>170000</v>
      </c>
      <c r="D121" s="75">
        <f>D128+D144+D148</f>
        <v>218500</v>
      </c>
      <c r="E121" s="77">
        <f t="shared" si="2"/>
        <v>128.52941176470588</v>
      </c>
      <c r="F121" s="71"/>
      <c r="G121" s="71"/>
    </row>
    <row r="122" spans="2:7" s="2" customFormat="1" ht="12">
      <c r="B122" s="67" t="s">
        <v>1014</v>
      </c>
      <c r="C122" s="68">
        <f>C161</f>
        <v>60000</v>
      </c>
      <c r="D122" s="68">
        <f>D161</f>
        <v>60000</v>
      </c>
      <c r="E122" s="69">
        <f t="shared" si="2"/>
        <v>100</v>
      </c>
      <c r="F122" s="71"/>
      <c r="G122" s="71"/>
    </row>
    <row r="123" spans="2:7" s="2" customFormat="1" ht="12">
      <c r="B123" s="67" t="s">
        <v>1044</v>
      </c>
      <c r="C123" s="68">
        <f>C133+C140+C162+C149+C137</f>
        <v>1917000</v>
      </c>
      <c r="D123" s="68">
        <f>D133+D140+D162+D149+D137</f>
        <v>2660000</v>
      </c>
      <c r="E123" s="69">
        <f t="shared" si="2"/>
        <v>138.7584767866458</v>
      </c>
      <c r="F123" s="71"/>
      <c r="G123" s="71"/>
    </row>
    <row r="124" spans="2:7" s="2" customFormat="1" ht="12">
      <c r="B124" s="67" t="s">
        <v>1017</v>
      </c>
      <c r="C124" s="68">
        <f>C150+C163+C145+C129+C138</f>
        <v>3131000</v>
      </c>
      <c r="D124" s="68">
        <f>D150+D163+D145+D129+D138</f>
        <v>3963500</v>
      </c>
      <c r="E124" s="69">
        <f t="shared" si="2"/>
        <v>126.58894921750239</v>
      </c>
      <c r="F124" s="71"/>
      <c r="G124" s="71"/>
    </row>
    <row r="125" spans="2:7" s="2" customFormat="1" ht="12" customHeight="1">
      <c r="B125" s="80" t="s">
        <v>1066</v>
      </c>
      <c r="C125" s="81">
        <f>C126+C127+C128+C129</f>
        <v>1227300</v>
      </c>
      <c r="D125" s="81">
        <f>D126+D127+D128+D129</f>
        <v>2300000</v>
      </c>
      <c r="E125" s="63">
        <f t="shared" si="2"/>
        <v>187.40324289089872</v>
      </c>
      <c r="F125" s="71"/>
      <c r="G125" s="71"/>
    </row>
    <row r="126" spans="2:7" s="2" customFormat="1" ht="12">
      <c r="B126" s="67" t="s">
        <v>1008</v>
      </c>
      <c r="C126" s="68">
        <v>800000</v>
      </c>
      <c r="D126" s="87">
        <v>1800000</v>
      </c>
      <c r="E126" s="69">
        <f t="shared" si="2"/>
        <v>225</v>
      </c>
      <c r="F126" s="71"/>
      <c r="G126" s="71"/>
    </row>
    <row r="127" spans="2:7" ht="12.75">
      <c r="B127" s="67" t="s">
        <v>1009</v>
      </c>
      <c r="C127" s="68">
        <v>417300</v>
      </c>
      <c r="D127" s="87">
        <v>500000</v>
      </c>
      <c r="E127" s="69">
        <f t="shared" si="2"/>
        <v>119.81787682722262</v>
      </c>
      <c r="F127" s="110"/>
      <c r="G127" s="110"/>
    </row>
    <row r="128" spans="2:7" ht="14.25" customHeight="1">
      <c r="B128" s="67" t="s">
        <v>1067</v>
      </c>
      <c r="C128" s="76">
        <v>0</v>
      </c>
      <c r="D128" s="85">
        <f>C128*106/100</f>
        <v>0</v>
      </c>
      <c r="E128" s="77">
        <v>0</v>
      </c>
      <c r="F128" s="110"/>
      <c r="G128" s="110"/>
    </row>
    <row r="129" spans="2:7" ht="14.25" customHeight="1">
      <c r="B129" s="67" t="s">
        <v>1017</v>
      </c>
      <c r="C129" s="76">
        <v>10000</v>
      </c>
      <c r="D129" s="87">
        <v>0</v>
      </c>
      <c r="E129" s="69">
        <f t="shared" si="2"/>
        <v>0</v>
      </c>
      <c r="F129" s="110"/>
      <c r="G129" s="110"/>
    </row>
    <row r="130" spans="2:7" ht="14.25" customHeight="1">
      <c r="B130" s="80" t="s">
        <v>1068</v>
      </c>
      <c r="C130" s="81">
        <f>C131+C133+C132</f>
        <v>5468498</v>
      </c>
      <c r="D130" s="81">
        <f>D131+D133+D132</f>
        <v>6323508</v>
      </c>
      <c r="E130" s="63">
        <f t="shared" si="2"/>
        <v>115.63518904093957</v>
      </c>
      <c r="F130" s="110"/>
      <c r="G130" s="110"/>
    </row>
    <row r="131" spans="2:7" ht="12.75">
      <c r="B131" s="67" t="s">
        <v>1008</v>
      </c>
      <c r="C131" s="68">
        <v>4833498</v>
      </c>
      <c r="D131" s="87">
        <v>5123508</v>
      </c>
      <c r="E131" s="69">
        <f t="shared" si="2"/>
        <v>106.00000248267405</v>
      </c>
      <c r="F131" s="110"/>
      <c r="G131" s="110"/>
    </row>
    <row r="132" spans="2:7" ht="12.75">
      <c r="B132" s="67" t="s">
        <v>1009</v>
      </c>
      <c r="C132" s="68">
        <v>25000</v>
      </c>
      <c r="D132" s="87">
        <v>0</v>
      </c>
      <c r="E132" s="69">
        <f t="shared" si="2"/>
        <v>0</v>
      </c>
      <c r="F132" s="110"/>
      <c r="G132" s="110"/>
    </row>
    <row r="133" spans="2:7" ht="12.75">
      <c r="B133" s="67" t="s">
        <v>1044</v>
      </c>
      <c r="C133" s="68">
        <v>610000</v>
      </c>
      <c r="D133" s="87">
        <v>1200000</v>
      </c>
      <c r="E133" s="69">
        <f t="shared" si="2"/>
        <v>196.72131147540983</v>
      </c>
      <c r="F133" s="110"/>
      <c r="G133" s="110"/>
    </row>
    <row r="134" spans="2:7" ht="24">
      <c r="B134" s="80" t="s">
        <v>1069</v>
      </c>
      <c r="C134" s="81">
        <f>C135+C136+C137+C138</f>
        <v>634170</v>
      </c>
      <c r="D134" s="81">
        <f>D135+D136+D137+D138</f>
        <v>1007256.1599999999</v>
      </c>
      <c r="E134" s="63">
        <f t="shared" si="2"/>
        <v>158.8306227036914</v>
      </c>
      <c r="F134" s="110"/>
      <c r="G134" s="110"/>
    </row>
    <row r="135" spans="2:7" ht="12.75">
      <c r="B135" s="67" t="s">
        <v>1008</v>
      </c>
      <c r="C135" s="68">
        <v>315336</v>
      </c>
      <c r="D135" s="87">
        <f>C135*106/100</f>
        <v>334256.16</v>
      </c>
      <c r="E135" s="69">
        <f t="shared" si="2"/>
        <v>105.99999999999999</v>
      </c>
      <c r="F135" s="110"/>
      <c r="G135" s="110"/>
    </row>
    <row r="136" spans="2:7" ht="12.75">
      <c r="B136" s="86" t="s">
        <v>1053</v>
      </c>
      <c r="C136" s="87">
        <v>188834</v>
      </c>
      <c r="D136" s="87">
        <v>273000</v>
      </c>
      <c r="E136" s="69">
        <f t="shared" si="2"/>
        <v>144.5714225192497</v>
      </c>
      <c r="F136" s="110"/>
      <c r="G136" s="110"/>
    </row>
    <row r="137" spans="2:7" ht="12.75">
      <c r="B137" s="67" t="s">
        <v>1044</v>
      </c>
      <c r="C137" s="87">
        <v>120000</v>
      </c>
      <c r="D137" s="87">
        <v>300000</v>
      </c>
      <c r="E137" s="69">
        <f t="shared" si="2"/>
        <v>250</v>
      </c>
      <c r="F137" s="110"/>
      <c r="G137" s="110"/>
    </row>
    <row r="138" spans="2:7" ht="12.75">
      <c r="B138" s="67" t="s">
        <v>1017</v>
      </c>
      <c r="C138" s="87">
        <v>10000</v>
      </c>
      <c r="D138" s="87">
        <v>100000</v>
      </c>
      <c r="E138" s="69">
        <f t="shared" si="2"/>
        <v>1000</v>
      </c>
      <c r="F138" s="110"/>
      <c r="G138" s="110"/>
    </row>
    <row r="139" spans="2:7" ht="12.75">
      <c r="B139" s="108" t="s">
        <v>1070</v>
      </c>
      <c r="C139" s="109">
        <f>C140</f>
        <v>150000</v>
      </c>
      <c r="D139" s="109">
        <f>D140</f>
        <v>0</v>
      </c>
      <c r="E139" s="63">
        <f t="shared" si="2"/>
        <v>0</v>
      </c>
      <c r="F139" s="110"/>
      <c r="G139" s="110"/>
    </row>
    <row r="140" spans="2:7" ht="12.75">
      <c r="B140" s="86" t="s">
        <v>1044</v>
      </c>
      <c r="C140" s="87">
        <v>150000</v>
      </c>
      <c r="D140" s="87">
        <v>0</v>
      </c>
      <c r="E140" s="69">
        <f t="shared" si="2"/>
        <v>0</v>
      </c>
      <c r="F140" s="110"/>
      <c r="G140" s="110"/>
    </row>
    <row r="141" spans="2:7" ht="12.75">
      <c r="B141" s="108" t="s">
        <v>1071</v>
      </c>
      <c r="C141" s="109">
        <f>C142+C143+C145+C144</f>
        <v>1654373</v>
      </c>
      <c r="D141" s="109">
        <f>D142+D143+D145+D144</f>
        <v>2749140</v>
      </c>
      <c r="E141" s="63">
        <f t="shared" si="2"/>
        <v>166.1741336445892</v>
      </c>
      <c r="F141" s="110"/>
      <c r="G141" s="110"/>
    </row>
    <row r="142" spans="2:7" ht="12.75">
      <c r="B142" s="67" t="s">
        <v>1008</v>
      </c>
      <c r="C142" s="68">
        <v>644000</v>
      </c>
      <c r="D142" s="87">
        <v>682640</v>
      </c>
      <c r="E142" s="69">
        <f t="shared" si="2"/>
        <v>106</v>
      </c>
      <c r="F142" s="110"/>
      <c r="G142" s="110"/>
    </row>
    <row r="143" spans="2:7" ht="12.75">
      <c r="B143" s="67" t="s">
        <v>1009</v>
      </c>
      <c r="C143" s="68">
        <v>640373</v>
      </c>
      <c r="D143" s="87">
        <v>666500</v>
      </c>
      <c r="E143" s="69">
        <f t="shared" si="2"/>
        <v>104.07996589487689</v>
      </c>
      <c r="F143" s="110"/>
      <c r="G143" s="110"/>
    </row>
    <row r="144" spans="2:7" ht="12.75">
      <c r="B144" s="67" t="s">
        <v>1041</v>
      </c>
      <c r="C144" s="76">
        <v>170000</v>
      </c>
      <c r="D144" s="85">
        <v>200000</v>
      </c>
      <c r="E144" s="77">
        <f t="shared" si="2"/>
        <v>117.64705882352942</v>
      </c>
      <c r="F144" s="110"/>
      <c r="G144" s="110"/>
    </row>
    <row r="145" spans="2:7" ht="12.75">
      <c r="B145" s="67" t="s">
        <v>1072</v>
      </c>
      <c r="C145" s="76">
        <v>200000</v>
      </c>
      <c r="D145" s="87">
        <v>1200000</v>
      </c>
      <c r="E145" s="69">
        <f t="shared" si="2"/>
        <v>600</v>
      </c>
      <c r="F145" s="110"/>
      <c r="G145" s="110"/>
    </row>
    <row r="146" spans="2:7" ht="12.75">
      <c r="B146" s="80" t="s">
        <v>1073</v>
      </c>
      <c r="C146" s="81">
        <f>C147+C150+C149</f>
        <v>1005373</v>
      </c>
      <c r="D146" s="81">
        <f>D147+D150+D149+D148</f>
        <v>1652000</v>
      </c>
      <c r="E146" s="63">
        <f t="shared" si="2"/>
        <v>164.31712409225233</v>
      </c>
      <c r="F146" s="110"/>
      <c r="G146" s="110"/>
    </row>
    <row r="147" spans="2:7" ht="12.75">
      <c r="B147" s="67" t="s">
        <v>1053</v>
      </c>
      <c r="C147" s="68">
        <f>C152+C157</f>
        <v>458373</v>
      </c>
      <c r="D147" s="68">
        <f>D152+D157</f>
        <v>386000</v>
      </c>
      <c r="E147" s="69">
        <f t="shared" si="2"/>
        <v>84.21089374810471</v>
      </c>
      <c r="F147" s="110"/>
      <c r="G147" s="110"/>
    </row>
    <row r="148" spans="2:7" ht="12.75">
      <c r="B148" s="67" t="s">
        <v>1074</v>
      </c>
      <c r="C148" s="76">
        <v>0</v>
      </c>
      <c r="D148" s="85">
        <v>18500</v>
      </c>
      <c r="E148" s="77">
        <v>0</v>
      </c>
      <c r="F148" s="110"/>
      <c r="G148" s="110"/>
    </row>
    <row r="149" spans="2:7" ht="12.75">
      <c r="B149" s="67" t="s">
        <v>1044</v>
      </c>
      <c r="C149" s="68">
        <f>C154</f>
        <v>447000</v>
      </c>
      <c r="D149" s="68">
        <f>D154</f>
        <v>1160000</v>
      </c>
      <c r="E149" s="69">
        <f t="shared" si="2"/>
        <v>259.50782997762866</v>
      </c>
      <c r="F149" s="110"/>
      <c r="G149" s="110"/>
    </row>
    <row r="150" spans="2:7" ht="12.75">
      <c r="B150" s="67" t="s">
        <v>1017</v>
      </c>
      <c r="C150" s="68">
        <f>C155</f>
        <v>100000</v>
      </c>
      <c r="D150" s="68">
        <f>D155</f>
        <v>87500</v>
      </c>
      <c r="E150" s="69">
        <f aca="true" t="shared" si="4" ref="E150:E213">D150/C150*100</f>
        <v>87.5</v>
      </c>
      <c r="F150" s="110"/>
      <c r="G150" s="110"/>
    </row>
    <row r="151" spans="2:7" ht="12.75">
      <c r="B151" s="97" t="s">
        <v>1075</v>
      </c>
      <c r="C151" s="98">
        <f>C152+C155+C154</f>
        <v>866273</v>
      </c>
      <c r="D151" s="98">
        <f>D152+D155+D154+D153</f>
        <v>1452000</v>
      </c>
      <c r="E151" s="96">
        <f t="shared" si="4"/>
        <v>167.61459724590284</v>
      </c>
      <c r="F151" s="110"/>
      <c r="G151" s="110"/>
    </row>
    <row r="152" spans="2:7" ht="12.75">
      <c r="B152" s="99" t="s">
        <v>1053</v>
      </c>
      <c r="C152" s="76">
        <v>319273</v>
      </c>
      <c r="D152" s="85">
        <v>186000</v>
      </c>
      <c r="E152" s="77">
        <f t="shared" si="4"/>
        <v>58.257353424811996</v>
      </c>
      <c r="F152" s="110"/>
      <c r="G152" s="110"/>
    </row>
    <row r="153" spans="2:7" ht="12.75">
      <c r="B153" s="99" t="s">
        <v>1074</v>
      </c>
      <c r="C153" s="76">
        <v>0</v>
      </c>
      <c r="D153" s="85">
        <v>18500</v>
      </c>
      <c r="E153" s="77">
        <v>0</v>
      </c>
      <c r="F153" s="110"/>
      <c r="G153" s="110"/>
    </row>
    <row r="154" spans="2:7" ht="12.75">
      <c r="B154" s="99" t="s">
        <v>1044</v>
      </c>
      <c r="C154" s="76">
        <v>447000</v>
      </c>
      <c r="D154" s="85">
        <v>1160000</v>
      </c>
      <c r="E154" s="77">
        <f t="shared" si="4"/>
        <v>259.50782997762866</v>
      </c>
      <c r="F154" s="110"/>
      <c r="G154" s="110"/>
    </row>
    <row r="155" spans="2:7" ht="12.75">
      <c r="B155" s="99" t="s">
        <v>1017</v>
      </c>
      <c r="C155" s="76">
        <v>100000</v>
      </c>
      <c r="D155" s="85">
        <v>87500</v>
      </c>
      <c r="E155" s="77">
        <f t="shared" si="4"/>
        <v>87.5</v>
      </c>
      <c r="F155" s="110"/>
      <c r="G155" s="110"/>
    </row>
    <row r="156" spans="2:7" ht="12.75">
      <c r="B156" s="97" t="s">
        <v>1076</v>
      </c>
      <c r="C156" s="98">
        <f>C157</f>
        <v>139100</v>
      </c>
      <c r="D156" s="98">
        <f>D157</f>
        <v>200000</v>
      </c>
      <c r="E156" s="96">
        <f t="shared" si="4"/>
        <v>143.78145219266713</v>
      </c>
      <c r="F156" s="110"/>
      <c r="G156" s="110"/>
    </row>
    <row r="157" spans="2:7" ht="12.75">
      <c r="B157" s="99" t="s">
        <v>1053</v>
      </c>
      <c r="C157" s="76">
        <v>139100</v>
      </c>
      <c r="D157" s="76">
        <v>200000</v>
      </c>
      <c r="E157" s="77">
        <f t="shared" si="4"/>
        <v>143.78145219266713</v>
      </c>
      <c r="F157" s="110"/>
      <c r="G157" s="110"/>
    </row>
    <row r="158" spans="2:7" ht="24">
      <c r="B158" s="80" t="s">
        <v>1077</v>
      </c>
      <c r="C158" s="81">
        <f>C159+C160+C161+C162+C163</f>
        <v>5423768</v>
      </c>
      <c r="D158" s="81">
        <f>D159+D160+D161+D162+D163</f>
        <v>5224707</v>
      </c>
      <c r="E158" s="96">
        <f t="shared" si="4"/>
        <v>96.32983932941085</v>
      </c>
      <c r="F158" s="110"/>
      <c r="G158" s="110"/>
    </row>
    <row r="159" spans="2:7" ht="12.75">
      <c r="B159" s="67" t="s">
        <v>1008</v>
      </c>
      <c r="C159" s="68">
        <v>1067200</v>
      </c>
      <c r="D159" s="85">
        <v>1131232</v>
      </c>
      <c r="E159" s="69">
        <f t="shared" si="4"/>
        <v>106</v>
      </c>
      <c r="F159" s="110"/>
      <c r="G159" s="110"/>
    </row>
    <row r="160" spans="2:7" ht="12.75">
      <c r="B160" s="86" t="s">
        <v>1053</v>
      </c>
      <c r="C160" s="87">
        <v>895568</v>
      </c>
      <c r="D160" s="85">
        <v>1457475</v>
      </c>
      <c r="E160" s="69">
        <f t="shared" si="4"/>
        <v>162.7430859521555</v>
      </c>
      <c r="F160" s="110"/>
      <c r="G160" s="110"/>
    </row>
    <row r="161" spans="2:7" ht="12.75">
      <c r="B161" s="86" t="s">
        <v>1078</v>
      </c>
      <c r="C161" s="87">
        <v>60000</v>
      </c>
      <c r="D161" s="111">
        <v>60000</v>
      </c>
      <c r="E161" s="69">
        <f t="shared" si="4"/>
        <v>100</v>
      </c>
      <c r="F161" s="110"/>
      <c r="G161" s="110"/>
    </row>
    <row r="162" spans="2:7" ht="12.75">
      <c r="B162" s="86" t="s">
        <v>1044</v>
      </c>
      <c r="C162" s="87">
        <v>590000</v>
      </c>
      <c r="D162" s="85">
        <v>0</v>
      </c>
      <c r="E162" s="69">
        <f t="shared" si="4"/>
        <v>0</v>
      </c>
      <c r="F162" s="110"/>
      <c r="G162" s="110"/>
    </row>
    <row r="163" spans="2:7" ht="12.75">
      <c r="B163" s="86" t="s">
        <v>1017</v>
      </c>
      <c r="C163" s="87">
        <v>2811000</v>
      </c>
      <c r="D163" s="85">
        <v>2576000</v>
      </c>
      <c r="E163" s="69">
        <f t="shared" si="4"/>
        <v>91.63998577018855</v>
      </c>
      <c r="F163" s="110"/>
      <c r="G163" s="110"/>
    </row>
    <row r="164" spans="2:7" ht="12.75">
      <c r="B164" s="92" t="s">
        <v>1079</v>
      </c>
      <c r="C164" s="93">
        <f>C165+C166+C167+C168+C169</f>
        <v>34606974</v>
      </c>
      <c r="D164" s="93">
        <f>D165+D166+D167+D168+D169</f>
        <v>44132321</v>
      </c>
      <c r="E164" s="66">
        <f t="shared" si="4"/>
        <v>127.52435679582965</v>
      </c>
      <c r="F164" s="110"/>
      <c r="G164" s="110"/>
    </row>
    <row r="165" spans="2:7" ht="12.75">
      <c r="B165" s="67" t="s">
        <v>1008</v>
      </c>
      <c r="C165" s="68">
        <f>C180</f>
        <v>5294288</v>
      </c>
      <c r="D165" s="68">
        <f>D180</f>
        <v>5611945</v>
      </c>
      <c r="E165" s="69">
        <f t="shared" si="4"/>
        <v>105.9999947112813</v>
      </c>
      <c r="F165" s="110"/>
      <c r="G165" s="110"/>
    </row>
    <row r="166" spans="2:7" ht="12.75">
      <c r="B166" s="67" t="s">
        <v>1009</v>
      </c>
      <c r="C166" s="68">
        <f>C177+C181</f>
        <v>11062539</v>
      </c>
      <c r="D166" s="68">
        <f>D177+D181</f>
        <v>14664876</v>
      </c>
      <c r="E166" s="69">
        <f t="shared" si="4"/>
        <v>132.56338350535987</v>
      </c>
      <c r="F166" s="110"/>
      <c r="G166" s="110"/>
    </row>
    <row r="167" spans="2:7" ht="12.75">
      <c r="B167" s="86" t="s">
        <v>1080</v>
      </c>
      <c r="C167" s="112">
        <f>C182</f>
        <v>5809400</v>
      </c>
      <c r="D167" s="112">
        <f>D182</f>
        <v>12577500</v>
      </c>
      <c r="E167" s="69">
        <f t="shared" si="4"/>
        <v>216.50256480875822</v>
      </c>
      <c r="F167" s="110"/>
      <c r="G167" s="110"/>
    </row>
    <row r="168" spans="2:7" ht="12.75">
      <c r="B168" s="86" t="s">
        <v>1017</v>
      </c>
      <c r="C168" s="87">
        <f>C171+C175+C178+C183</f>
        <v>12440747</v>
      </c>
      <c r="D168" s="87">
        <f>D171+D175+D178+D183</f>
        <v>11278000</v>
      </c>
      <c r="E168" s="69">
        <f t="shared" si="4"/>
        <v>90.65372039154883</v>
      </c>
      <c r="F168" s="110"/>
      <c r="G168" s="110"/>
    </row>
    <row r="169" spans="2:7" ht="12.75">
      <c r="B169" s="86" t="s">
        <v>1081</v>
      </c>
      <c r="C169" s="87">
        <f>C184</f>
        <v>0</v>
      </c>
      <c r="D169" s="87">
        <f>D184</f>
        <v>0</v>
      </c>
      <c r="E169" s="69">
        <v>0</v>
      </c>
      <c r="F169" s="110"/>
      <c r="G169" s="110"/>
    </row>
    <row r="170" spans="2:7" ht="12.75">
      <c r="B170" s="113" t="s">
        <v>1082</v>
      </c>
      <c r="C170" s="109">
        <f>C171</f>
        <v>4669684</v>
      </c>
      <c r="D170" s="109">
        <f>D171</f>
        <v>5503000</v>
      </c>
      <c r="E170" s="63">
        <f t="shared" si="4"/>
        <v>117.84523321064124</v>
      </c>
      <c r="F170" s="110"/>
      <c r="G170" s="110"/>
    </row>
    <row r="171" spans="2:7" ht="12.75">
      <c r="B171" s="86" t="s">
        <v>1017</v>
      </c>
      <c r="C171" s="87">
        <f>C173</f>
        <v>4669684</v>
      </c>
      <c r="D171" s="87">
        <f>D173</f>
        <v>5503000</v>
      </c>
      <c r="E171" s="77">
        <f t="shared" si="4"/>
        <v>117.84523321064124</v>
      </c>
      <c r="F171" s="110"/>
      <c r="G171" s="110"/>
    </row>
    <row r="172" spans="2:7" ht="12" customHeight="1">
      <c r="B172" s="114" t="s">
        <v>1083</v>
      </c>
      <c r="C172" s="115">
        <f>C173</f>
        <v>4669684</v>
      </c>
      <c r="D172" s="115">
        <f>D173</f>
        <v>5503000</v>
      </c>
      <c r="E172" s="96">
        <f t="shared" si="4"/>
        <v>117.84523321064124</v>
      </c>
      <c r="F172" s="110"/>
      <c r="G172" s="110"/>
    </row>
    <row r="173" spans="2:7" ht="12.75">
      <c r="B173" s="84" t="s">
        <v>1017</v>
      </c>
      <c r="C173" s="85">
        <v>4669684</v>
      </c>
      <c r="D173" s="85">
        <v>5503000</v>
      </c>
      <c r="E173" s="77">
        <f t="shared" si="4"/>
        <v>117.84523321064124</v>
      </c>
      <c r="F173" s="110"/>
      <c r="G173" s="110"/>
    </row>
    <row r="174" spans="2:7" ht="12.75" customHeight="1">
      <c r="B174" s="113" t="s">
        <v>1084</v>
      </c>
      <c r="C174" s="109">
        <f>C175</f>
        <v>2900000</v>
      </c>
      <c r="D174" s="109">
        <f>D175</f>
        <v>0</v>
      </c>
      <c r="E174" s="63">
        <f t="shared" si="4"/>
        <v>0</v>
      </c>
      <c r="F174" s="110"/>
      <c r="G174" s="110"/>
    </row>
    <row r="175" spans="2:7" ht="12.75">
      <c r="B175" s="86" t="s">
        <v>1017</v>
      </c>
      <c r="C175" s="87">
        <v>2900000</v>
      </c>
      <c r="D175" s="85">
        <v>0</v>
      </c>
      <c r="E175" s="77">
        <f t="shared" si="4"/>
        <v>0</v>
      </c>
      <c r="F175" s="110"/>
      <c r="G175" s="110"/>
    </row>
    <row r="176" spans="2:7" ht="12.75">
      <c r="B176" s="113" t="s">
        <v>1085</v>
      </c>
      <c r="C176" s="109">
        <f>C177+C178</f>
        <v>4894600</v>
      </c>
      <c r="D176" s="109">
        <f>D177+D178</f>
        <v>8150000</v>
      </c>
      <c r="E176" s="63">
        <f t="shared" si="4"/>
        <v>166.5100314632452</v>
      </c>
      <c r="F176" s="110"/>
      <c r="G176" s="110"/>
    </row>
    <row r="177" spans="2:7" ht="12.75">
      <c r="B177" s="86" t="s">
        <v>1053</v>
      </c>
      <c r="C177" s="87">
        <v>4544600</v>
      </c>
      <c r="D177" s="85">
        <v>8150000</v>
      </c>
      <c r="E177" s="69">
        <f t="shared" si="4"/>
        <v>179.33371473837082</v>
      </c>
      <c r="F177" s="110"/>
      <c r="G177" s="110"/>
    </row>
    <row r="178" spans="2:7" ht="12.75">
      <c r="B178" s="86" t="s">
        <v>1017</v>
      </c>
      <c r="C178" s="87">
        <v>350000</v>
      </c>
      <c r="D178" s="85">
        <v>0</v>
      </c>
      <c r="E178" s="69">
        <f t="shared" si="4"/>
        <v>0</v>
      </c>
      <c r="F178" s="110"/>
      <c r="G178" s="110"/>
    </row>
    <row r="179" spans="2:7" ht="24">
      <c r="B179" s="113" t="s">
        <v>1086</v>
      </c>
      <c r="C179" s="109">
        <f>C180+C181+C182+C183+C184</f>
        <v>22142690</v>
      </c>
      <c r="D179" s="109">
        <f>D180+D181+D182+D183+D184</f>
        <v>30479321</v>
      </c>
      <c r="E179" s="63">
        <f t="shared" si="4"/>
        <v>137.64958548396783</v>
      </c>
      <c r="F179" s="110"/>
      <c r="G179" s="110"/>
    </row>
    <row r="180" spans="2:7" ht="12.75">
      <c r="B180" s="116" t="s">
        <v>1008</v>
      </c>
      <c r="C180" s="111">
        <f aca="true" t="shared" si="5" ref="C180:D183">C186+C191+C196</f>
        <v>5294288</v>
      </c>
      <c r="D180" s="111">
        <f t="shared" si="5"/>
        <v>5611945</v>
      </c>
      <c r="E180" s="69">
        <f t="shared" si="4"/>
        <v>105.9999947112813</v>
      </c>
      <c r="F180" s="110"/>
      <c r="G180" s="110"/>
    </row>
    <row r="181" spans="2:7" ht="12.75">
      <c r="B181" s="116" t="s">
        <v>1009</v>
      </c>
      <c r="C181" s="111">
        <f t="shared" si="5"/>
        <v>6517939</v>
      </c>
      <c r="D181" s="111">
        <f t="shared" si="5"/>
        <v>6514876</v>
      </c>
      <c r="E181" s="69">
        <f t="shared" si="4"/>
        <v>99.95300661758264</v>
      </c>
      <c r="F181" s="110"/>
      <c r="G181" s="110"/>
    </row>
    <row r="182" spans="2:7" ht="12.75">
      <c r="B182" s="99" t="s">
        <v>1087</v>
      </c>
      <c r="C182" s="85">
        <f t="shared" si="5"/>
        <v>5809400</v>
      </c>
      <c r="D182" s="85">
        <f t="shared" si="5"/>
        <v>12577500</v>
      </c>
      <c r="E182" s="69">
        <f t="shared" si="4"/>
        <v>216.50256480875822</v>
      </c>
      <c r="F182" s="110"/>
      <c r="G182" s="110"/>
    </row>
    <row r="183" spans="2:7" ht="12.75">
      <c r="B183" s="116" t="s">
        <v>1017</v>
      </c>
      <c r="C183" s="111">
        <f t="shared" si="5"/>
        <v>4521063</v>
      </c>
      <c r="D183" s="111">
        <f t="shared" si="5"/>
        <v>5775000</v>
      </c>
      <c r="E183" s="69">
        <f t="shared" si="4"/>
        <v>127.73544628774252</v>
      </c>
      <c r="F183" s="110"/>
      <c r="G183" s="110"/>
    </row>
    <row r="184" spans="2:7" ht="12.75">
      <c r="B184" s="117" t="s">
        <v>1088</v>
      </c>
      <c r="C184" s="111">
        <f>C201</f>
        <v>0</v>
      </c>
      <c r="D184" s="111">
        <f>D201</f>
        <v>0</v>
      </c>
      <c r="E184" s="69">
        <v>0</v>
      </c>
      <c r="F184" s="110"/>
      <c r="G184" s="110"/>
    </row>
    <row r="185" spans="2:7" ht="12.75" customHeight="1">
      <c r="B185" s="114" t="s">
        <v>1089</v>
      </c>
      <c r="C185" s="115">
        <f>C186+C187+C188+C189</f>
        <v>3691981</v>
      </c>
      <c r="D185" s="115">
        <f>D186+D187+D188+D189</f>
        <v>2067900</v>
      </c>
      <c r="E185" s="96">
        <f t="shared" si="4"/>
        <v>56.010580769510995</v>
      </c>
      <c r="F185" s="110"/>
      <c r="G185" s="110"/>
    </row>
    <row r="186" spans="2:7" ht="12.75">
      <c r="B186" s="99" t="s">
        <v>1008</v>
      </c>
      <c r="C186" s="76">
        <v>615434</v>
      </c>
      <c r="D186" s="85">
        <v>652360</v>
      </c>
      <c r="E186" s="77">
        <f t="shared" si="4"/>
        <v>105.99999350052158</v>
      </c>
      <c r="F186" s="110"/>
      <c r="G186" s="110"/>
    </row>
    <row r="187" spans="2:7" ht="12.75">
      <c r="B187" s="99" t="s">
        <v>1009</v>
      </c>
      <c r="C187" s="76">
        <v>816547</v>
      </c>
      <c r="D187" s="85">
        <v>865540</v>
      </c>
      <c r="E187" s="77">
        <f t="shared" si="4"/>
        <v>106.00002204404646</v>
      </c>
      <c r="F187" s="110"/>
      <c r="G187" s="110"/>
    </row>
    <row r="188" spans="2:7" ht="12.75">
      <c r="B188" s="99" t="s">
        <v>1087</v>
      </c>
      <c r="C188" s="76">
        <v>945000</v>
      </c>
      <c r="D188" s="85">
        <v>450000</v>
      </c>
      <c r="E188" s="77">
        <f t="shared" si="4"/>
        <v>47.61904761904761</v>
      </c>
      <c r="F188" s="110"/>
      <c r="G188" s="110"/>
    </row>
    <row r="189" spans="2:7" ht="12.75">
      <c r="B189" s="99" t="s">
        <v>1017</v>
      </c>
      <c r="C189" s="76">
        <v>1315000</v>
      </c>
      <c r="D189" s="85">
        <v>100000</v>
      </c>
      <c r="E189" s="77">
        <f t="shared" si="4"/>
        <v>7.604562737642586</v>
      </c>
      <c r="F189" s="110"/>
      <c r="G189" s="110"/>
    </row>
    <row r="190" spans="2:7" ht="12.75">
      <c r="B190" s="118" t="s">
        <v>1090</v>
      </c>
      <c r="C190" s="98">
        <f>C191+C192+C193+C194</f>
        <v>5701469</v>
      </c>
      <c r="D190" s="98">
        <f>D191+D192+D193+D194</f>
        <v>6712003</v>
      </c>
      <c r="E190" s="96">
        <f t="shared" si="4"/>
        <v>117.72409882435562</v>
      </c>
      <c r="F190" s="110"/>
      <c r="G190" s="110"/>
    </row>
    <row r="191" spans="2:7" ht="12.75">
      <c r="B191" s="99" t="s">
        <v>1008</v>
      </c>
      <c r="C191" s="76">
        <v>2199214</v>
      </c>
      <c r="D191" s="85">
        <v>2331167</v>
      </c>
      <c r="E191" s="77">
        <f t="shared" si="4"/>
        <v>106.00000727532655</v>
      </c>
      <c r="F191" s="110"/>
      <c r="G191" s="110"/>
    </row>
    <row r="192" spans="2:7" ht="12.75">
      <c r="B192" s="99" t="s">
        <v>1009</v>
      </c>
      <c r="C192" s="76">
        <v>1307392</v>
      </c>
      <c r="D192" s="85">
        <v>1385836</v>
      </c>
      <c r="E192" s="77">
        <f t="shared" si="4"/>
        <v>106.00003671431368</v>
      </c>
      <c r="F192" s="110"/>
      <c r="G192" s="110"/>
    </row>
    <row r="193" spans="2:7" ht="12.75">
      <c r="B193" s="99" t="s">
        <v>1091</v>
      </c>
      <c r="C193" s="76">
        <v>1394400</v>
      </c>
      <c r="D193" s="85">
        <v>1447500</v>
      </c>
      <c r="E193" s="77">
        <f t="shared" si="4"/>
        <v>103.80808950086058</v>
      </c>
      <c r="F193" s="110"/>
      <c r="G193" s="110"/>
    </row>
    <row r="194" spans="2:7" ht="12.75">
      <c r="B194" s="99" t="s">
        <v>1017</v>
      </c>
      <c r="C194" s="76">
        <v>800463</v>
      </c>
      <c r="D194" s="85">
        <v>1547500</v>
      </c>
      <c r="E194" s="77">
        <f t="shared" si="4"/>
        <v>193.3256128015911</v>
      </c>
      <c r="F194" s="110"/>
      <c r="G194" s="110"/>
    </row>
    <row r="195" spans="2:7" ht="12.75">
      <c r="B195" s="118" t="s">
        <v>1092</v>
      </c>
      <c r="C195" s="98">
        <f>C196+C197+C198+C199</f>
        <v>12749240</v>
      </c>
      <c r="D195" s="98">
        <f>D196+D197+D198+D199</f>
        <v>21699418</v>
      </c>
      <c r="E195" s="96">
        <f t="shared" si="4"/>
        <v>170.20165907928632</v>
      </c>
      <c r="F195" s="110"/>
      <c r="G195" s="110"/>
    </row>
    <row r="196" spans="2:7" ht="12.75">
      <c r="B196" s="99" t="s">
        <v>1008</v>
      </c>
      <c r="C196" s="76">
        <v>2479640</v>
      </c>
      <c r="D196" s="85">
        <v>2628418</v>
      </c>
      <c r="E196" s="77">
        <f t="shared" si="4"/>
        <v>105.99998386862607</v>
      </c>
      <c r="F196" s="110"/>
      <c r="G196" s="110"/>
    </row>
    <row r="197" spans="2:7" ht="12.75">
      <c r="B197" s="99" t="s">
        <v>1009</v>
      </c>
      <c r="C197" s="76">
        <v>4394000</v>
      </c>
      <c r="D197" s="85">
        <v>4263500</v>
      </c>
      <c r="E197" s="77">
        <f t="shared" si="4"/>
        <v>97.0300409649522</v>
      </c>
      <c r="F197" s="110"/>
      <c r="G197" s="110"/>
    </row>
    <row r="198" spans="2:7" ht="12.75">
      <c r="B198" s="84" t="s">
        <v>1093</v>
      </c>
      <c r="C198" s="85">
        <v>3470000</v>
      </c>
      <c r="D198" s="85">
        <v>10680000</v>
      </c>
      <c r="E198" s="77">
        <f t="shared" si="4"/>
        <v>307.7809798270893</v>
      </c>
      <c r="F198" s="110"/>
      <c r="G198" s="110"/>
    </row>
    <row r="199" spans="2:7" ht="12.75">
      <c r="B199" s="84" t="s">
        <v>1017</v>
      </c>
      <c r="C199" s="85">
        <v>2405600</v>
      </c>
      <c r="D199" s="85">
        <v>4127500</v>
      </c>
      <c r="E199" s="77">
        <f t="shared" si="4"/>
        <v>171.57881609577652</v>
      </c>
      <c r="F199" s="110"/>
      <c r="G199" s="110"/>
    </row>
    <row r="200" spans="2:7" ht="24">
      <c r="B200" s="119" t="s">
        <v>1094</v>
      </c>
      <c r="C200" s="120">
        <f>C201</f>
        <v>0</v>
      </c>
      <c r="D200" s="120">
        <f>D201</f>
        <v>0</v>
      </c>
      <c r="E200" s="96">
        <v>0</v>
      </c>
      <c r="F200" s="110"/>
      <c r="G200" s="110"/>
    </row>
    <row r="201" spans="2:7" ht="12.75">
      <c r="B201" s="84" t="s">
        <v>1088</v>
      </c>
      <c r="C201" s="85">
        <v>0</v>
      </c>
      <c r="D201" s="85">
        <f>C201*106/100</f>
        <v>0</v>
      </c>
      <c r="E201" s="77">
        <v>0</v>
      </c>
      <c r="F201" s="110"/>
      <c r="G201" s="110"/>
    </row>
    <row r="202" spans="2:7" ht="12.75">
      <c r="B202" s="92" t="s">
        <v>1095</v>
      </c>
      <c r="C202" s="93">
        <f>C203+C204</f>
        <v>14343000</v>
      </c>
      <c r="D202" s="93">
        <f>D203+D204</f>
        <v>18911000</v>
      </c>
      <c r="E202" s="66">
        <f t="shared" si="4"/>
        <v>131.8482883636617</v>
      </c>
      <c r="F202" s="110"/>
      <c r="G202" s="110"/>
    </row>
    <row r="203" spans="2:7" ht="12.75">
      <c r="B203" s="86" t="s">
        <v>1053</v>
      </c>
      <c r="C203" s="87">
        <f>C207</f>
        <v>9750000</v>
      </c>
      <c r="D203" s="87">
        <f>D207</f>
        <v>12920000</v>
      </c>
      <c r="E203" s="69">
        <f t="shared" si="4"/>
        <v>132.51282051282053</v>
      </c>
      <c r="F203" s="110"/>
      <c r="G203" s="110"/>
    </row>
    <row r="204" spans="2:7" ht="12.75">
      <c r="B204" s="86" t="s">
        <v>1017</v>
      </c>
      <c r="C204" s="87">
        <f>C209+C211</f>
        <v>4593000</v>
      </c>
      <c r="D204" s="87">
        <f>D209+D211</f>
        <v>5991000</v>
      </c>
      <c r="E204" s="69">
        <f t="shared" si="4"/>
        <v>130.43762246897452</v>
      </c>
      <c r="F204" s="110"/>
      <c r="G204" s="110"/>
    </row>
    <row r="205" spans="2:7" ht="12.75">
      <c r="B205" s="113" t="s">
        <v>1096</v>
      </c>
      <c r="C205" s="109">
        <f>C206+C208</f>
        <v>14343000</v>
      </c>
      <c r="D205" s="109">
        <f>D206+D208</f>
        <v>18911000</v>
      </c>
      <c r="E205" s="63">
        <f t="shared" si="4"/>
        <v>131.8482883636617</v>
      </c>
      <c r="F205" s="110"/>
      <c r="G205" s="110"/>
    </row>
    <row r="206" spans="2:7" ht="12.75">
      <c r="B206" s="119" t="s">
        <v>1097</v>
      </c>
      <c r="C206" s="120">
        <f>C207</f>
        <v>9750000</v>
      </c>
      <c r="D206" s="120">
        <f>D207</f>
        <v>12920000</v>
      </c>
      <c r="E206" s="96">
        <f t="shared" si="4"/>
        <v>132.51282051282053</v>
      </c>
      <c r="F206" s="110"/>
      <c r="G206" s="110"/>
    </row>
    <row r="207" spans="2:7" ht="12.75">
      <c r="B207" s="84" t="s">
        <v>1053</v>
      </c>
      <c r="C207" s="85">
        <v>9750000</v>
      </c>
      <c r="D207" s="85">
        <v>12920000</v>
      </c>
      <c r="E207" s="77">
        <f t="shared" si="4"/>
        <v>132.51282051282053</v>
      </c>
      <c r="F207" s="110"/>
      <c r="G207" s="110"/>
    </row>
    <row r="208" spans="2:7" ht="12.75">
      <c r="B208" s="113" t="s">
        <v>1098</v>
      </c>
      <c r="C208" s="109">
        <f>C209</f>
        <v>4593000</v>
      </c>
      <c r="D208" s="109">
        <f>D209</f>
        <v>5991000</v>
      </c>
      <c r="E208" s="63">
        <f t="shared" si="4"/>
        <v>130.43762246897452</v>
      </c>
      <c r="F208" s="110"/>
      <c r="G208" s="110"/>
    </row>
    <row r="209" spans="2:7" ht="12.75">
      <c r="B209" s="84" t="s">
        <v>1017</v>
      </c>
      <c r="C209" s="85">
        <v>4593000</v>
      </c>
      <c r="D209" s="85">
        <v>5991000</v>
      </c>
      <c r="E209" s="77">
        <f t="shared" si="4"/>
        <v>130.43762246897452</v>
      </c>
      <c r="F209" s="110"/>
      <c r="G209" s="110"/>
    </row>
    <row r="210" spans="2:7" ht="12.75" customHeight="1">
      <c r="B210" s="121" t="s">
        <v>1099</v>
      </c>
      <c r="C210" s="122">
        <f>C211</f>
        <v>0</v>
      </c>
      <c r="D210" s="122">
        <f>D211</f>
        <v>0</v>
      </c>
      <c r="E210" s="123">
        <v>0</v>
      </c>
      <c r="F210" s="110"/>
      <c r="G210" s="110"/>
    </row>
    <row r="211" spans="2:7" ht="12.75">
      <c r="B211" s="86" t="s">
        <v>1017</v>
      </c>
      <c r="C211" s="87">
        <v>0</v>
      </c>
      <c r="D211" s="111">
        <v>0</v>
      </c>
      <c r="E211" s="69">
        <v>0</v>
      </c>
      <c r="F211" s="110"/>
      <c r="G211" s="110"/>
    </row>
    <row r="212" spans="2:7" ht="25.5" customHeight="1">
      <c r="B212" s="124" t="s">
        <v>1100</v>
      </c>
      <c r="C212" s="125">
        <f>C213+C214+C215</f>
        <v>1312208</v>
      </c>
      <c r="D212" s="125">
        <f>D213+D214+D215</f>
        <v>15390940.76</v>
      </c>
      <c r="E212" s="126">
        <f t="shared" si="4"/>
        <v>1172.9040487483692</v>
      </c>
      <c r="F212" s="110"/>
      <c r="G212" s="110"/>
    </row>
    <row r="213" spans="2:7" ht="12.75">
      <c r="B213" s="127" t="s">
        <v>1053</v>
      </c>
      <c r="C213" s="128">
        <v>621646</v>
      </c>
      <c r="D213" s="111">
        <f>C213*106/100</f>
        <v>658944.76</v>
      </c>
      <c r="E213" s="69">
        <f t="shared" si="4"/>
        <v>106</v>
      </c>
      <c r="F213" s="110"/>
      <c r="G213" s="110"/>
    </row>
    <row r="214" spans="2:7" ht="12.75">
      <c r="B214" s="86" t="s">
        <v>1101</v>
      </c>
      <c r="C214" s="111">
        <v>150000</v>
      </c>
      <c r="D214" s="111">
        <v>10159000</v>
      </c>
      <c r="E214" s="69">
        <f>D214/C214*100</f>
        <v>6772.666666666667</v>
      </c>
      <c r="F214" s="110"/>
      <c r="G214" s="110"/>
    </row>
    <row r="215" spans="2:7" ht="12.75">
      <c r="B215" s="86" t="s">
        <v>1017</v>
      </c>
      <c r="C215" s="111">
        <f>C218</f>
        <v>540562</v>
      </c>
      <c r="D215" s="111">
        <f>D218</f>
        <v>4572996</v>
      </c>
      <c r="E215" s="69">
        <f>D215/C215*100</f>
        <v>845.970674964204</v>
      </c>
      <c r="F215" s="110"/>
      <c r="G215" s="110"/>
    </row>
    <row r="216" spans="2:7" ht="12.75">
      <c r="B216" s="129" t="s">
        <v>1102</v>
      </c>
      <c r="C216" s="122">
        <f>C217</f>
        <v>540562</v>
      </c>
      <c r="D216" s="122">
        <f>D217</f>
        <v>4572996</v>
      </c>
      <c r="E216" s="63">
        <f>D216/C216*100</f>
        <v>845.970674964204</v>
      </c>
      <c r="F216" s="110"/>
      <c r="G216" s="110"/>
    </row>
    <row r="217" spans="2:7" ht="12.75">
      <c r="B217" s="130" t="s">
        <v>1103</v>
      </c>
      <c r="C217" s="131">
        <f>C218</f>
        <v>540562</v>
      </c>
      <c r="D217" s="131">
        <f>D218</f>
        <v>4572996</v>
      </c>
      <c r="E217" s="102">
        <f>D217/C217*100</f>
        <v>845.970674964204</v>
      </c>
      <c r="F217" s="110"/>
      <c r="G217" s="110"/>
    </row>
    <row r="218" spans="2:7" ht="12.75">
      <c r="B218" s="132" t="s">
        <v>1017</v>
      </c>
      <c r="C218" s="133">
        <v>540562</v>
      </c>
      <c r="D218" s="133">
        <v>4572996</v>
      </c>
      <c r="E218" s="134">
        <f>D218/C218*100</f>
        <v>845.970674964204</v>
      </c>
      <c r="F218" s="110"/>
      <c r="G218" s="110"/>
    </row>
    <row r="219" spans="2:7" ht="13.5" customHeight="1">
      <c r="B219" s="92" t="s">
        <v>1104</v>
      </c>
      <c r="C219" s="93">
        <f>C220</f>
        <v>43764600</v>
      </c>
      <c r="D219" s="93">
        <f>D220</f>
        <v>30791067</v>
      </c>
      <c r="E219" s="66">
        <f aca="true" t="shared" si="6" ref="E219:E243">D219/C219*100</f>
        <v>70.35610287766825</v>
      </c>
      <c r="F219" s="110"/>
      <c r="G219" s="110"/>
    </row>
    <row r="220" spans="2:7" ht="12.75">
      <c r="B220" s="56" t="s">
        <v>1105</v>
      </c>
      <c r="C220" s="57">
        <f>C221+C222</f>
        <v>43764600</v>
      </c>
      <c r="D220" s="57">
        <f>D221+D222</f>
        <v>30791067</v>
      </c>
      <c r="E220" s="63">
        <f t="shared" si="6"/>
        <v>70.35610287766825</v>
      </c>
      <c r="F220" s="110"/>
      <c r="G220" s="110"/>
    </row>
    <row r="221" spans="2:7" ht="12.75">
      <c r="B221" s="86" t="s">
        <v>1106</v>
      </c>
      <c r="C221" s="87">
        <v>21000000</v>
      </c>
      <c r="D221" s="111">
        <v>24470000</v>
      </c>
      <c r="E221" s="69">
        <f t="shared" si="6"/>
        <v>116.52380952380952</v>
      </c>
      <c r="F221" s="110"/>
      <c r="G221" s="110"/>
    </row>
    <row r="222" spans="2:7" ht="12.75">
      <c r="B222" s="86" t="s">
        <v>1017</v>
      </c>
      <c r="C222" s="87">
        <v>22764600</v>
      </c>
      <c r="D222" s="111">
        <v>6321067</v>
      </c>
      <c r="E222" s="69">
        <f t="shared" si="6"/>
        <v>27.76709013116857</v>
      </c>
      <c r="F222" s="110"/>
      <c r="G222" s="110"/>
    </row>
    <row r="223" spans="2:7" ht="12.75">
      <c r="B223" s="88" t="s">
        <v>1107</v>
      </c>
      <c r="C223" s="89">
        <f>C224+C225+C226+C227</f>
        <v>40079900</v>
      </c>
      <c r="D223" s="89">
        <f>D228+D242</f>
        <v>60624274</v>
      </c>
      <c r="E223" s="66">
        <f t="shared" si="6"/>
        <v>151.2585460542566</v>
      </c>
      <c r="F223" s="110"/>
      <c r="G223" s="110"/>
    </row>
    <row r="224" spans="2:7" ht="12.75">
      <c r="B224" s="86" t="s">
        <v>1108</v>
      </c>
      <c r="C224" s="135">
        <f>C229+C243</f>
        <v>1362900</v>
      </c>
      <c r="D224" s="135">
        <f>D229+D243</f>
        <v>1444674</v>
      </c>
      <c r="E224" s="136">
        <f>D224/C224*100</f>
        <v>106</v>
      </c>
      <c r="F224" s="110"/>
      <c r="G224" s="110"/>
    </row>
    <row r="225" spans="2:7" ht="12.75">
      <c r="B225" s="86" t="s">
        <v>1065</v>
      </c>
      <c r="C225" s="135">
        <f>C240</f>
        <v>18010000</v>
      </c>
      <c r="D225" s="135">
        <f>D230</f>
        <v>28200000</v>
      </c>
      <c r="E225" s="136">
        <f>D225/C225*100</f>
        <v>156.57967795669072</v>
      </c>
      <c r="F225" s="110"/>
      <c r="G225" s="110"/>
    </row>
    <row r="226" spans="2:7" ht="12.75">
      <c r="B226" s="86" t="s">
        <v>1012</v>
      </c>
      <c r="C226" s="135">
        <f>C231</f>
        <v>5840000</v>
      </c>
      <c r="D226" s="135">
        <f>D231</f>
        <v>6949600</v>
      </c>
      <c r="E226" s="136">
        <f>D226/C226*100</f>
        <v>119</v>
      </c>
      <c r="F226" s="110"/>
      <c r="G226" s="110"/>
    </row>
    <row r="227" spans="2:7" ht="12.75">
      <c r="B227" s="86" t="s">
        <v>1017</v>
      </c>
      <c r="C227" s="135">
        <f>C232</f>
        <v>14867000</v>
      </c>
      <c r="D227" s="135">
        <f>D232</f>
        <v>24030000</v>
      </c>
      <c r="E227" s="136">
        <f>D227/C227*100</f>
        <v>161.63314723885114</v>
      </c>
      <c r="F227" s="110"/>
      <c r="G227" s="110"/>
    </row>
    <row r="228" spans="2:7" ht="12.75">
      <c r="B228" s="56" t="s">
        <v>1109</v>
      </c>
      <c r="C228" s="57">
        <f>C233+C235+C238</f>
        <v>39865900</v>
      </c>
      <c r="D228" s="57">
        <f>D233+D235+D238</f>
        <v>60397434</v>
      </c>
      <c r="E228" s="63">
        <f t="shared" si="6"/>
        <v>151.50149375782308</v>
      </c>
      <c r="F228" s="110"/>
      <c r="G228" s="110"/>
    </row>
    <row r="229" spans="2:7" ht="12.75">
      <c r="B229" s="86" t="s">
        <v>1108</v>
      </c>
      <c r="C229" s="137">
        <f>C239</f>
        <v>1148900</v>
      </c>
      <c r="D229" s="137">
        <f>D239</f>
        <v>1217834</v>
      </c>
      <c r="E229" s="69">
        <f t="shared" si="6"/>
        <v>106</v>
      </c>
      <c r="F229" s="110"/>
      <c r="G229" s="110"/>
    </row>
    <row r="230" spans="2:7" ht="12.75">
      <c r="B230" s="86" t="s">
        <v>1065</v>
      </c>
      <c r="C230" s="138">
        <f>C240</f>
        <v>18010000</v>
      </c>
      <c r="D230" s="138">
        <f>D234+D240</f>
        <v>28200000</v>
      </c>
      <c r="E230" s="77">
        <f t="shared" si="6"/>
        <v>156.57967795669072</v>
      </c>
      <c r="F230" s="110"/>
      <c r="G230" s="110"/>
    </row>
    <row r="231" spans="2:7" ht="12.75">
      <c r="B231" s="86" t="s">
        <v>1012</v>
      </c>
      <c r="C231" s="137">
        <f>C236</f>
        <v>5840000</v>
      </c>
      <c r="D231" s="137">
        <f>D236</f>
        <v>6949600</v>
      </c>
      <c r="E231" s="69">
        <f t="shared" si="6"/>
        <v>119</v>
      </c>
      <c r="F231" s="110"/>
      <c r="G231" s="110"/>
    </row>
    <row r="232" spans="2:7" ht="12.75">
      <c r="B232" s="86" t="s">
        <v>1017</v>
      </c>
      <c r="C232" s="137">
        <f>C234+C237+C241</f>
        <v>14867000</v>
      </c>
      <c r="D232" s="137">
        <f>D237+D241</f>
        <v>24030000</v>
      </c>
      <c r="E232" s="69">
        <f t="shared" si="6"/>
        <v>161.63314723885114</v>
      </c>
      <c r="F232" s="110"/>
      <c r="G232" s="110"/>
    </row>
    <row r="233" spans="2:7" ht="12.75">
      <c r="B233" s="139" t="s">
        <v>1110</v>
      </c>
      <c r="C233" s="140">
        <f>C234</f>
        <v>9352000</v>
      </c>
      <c r="D233" s="140">
        <f>D234</f>
        <v>4010000</v>
      </c>
      <c r="E233" s="96">
        <f t="shared" si="6"/>
        <v>42.87852865697177</v>
      </c>
      <c r="F233" s="110"/>
      <c r="G233" s="110"/>
    </row>
    <row r="234" spans="2:7" ht="12.75">
      <c r="B234" s="84" t="s">
        <v>1074</v>
      </c>
      <c r="C234" s="141">
        <v>9352000</v>
      </c>
      <c r="D234" s="85">
        <v>4010000</v>
      </c>
      <c r="E234" s="77">
        <f t="shared" si="6"/>
        <v>42.87852865697177</v>
      </c>
      <c r="F234" s="110"/>
      <c r="G234" s="110"/>
    </row>
    <row r="235" spans="2:7" ht="12.75">
      <c r="B235" s="139" t="s">
        <v>1111</v>
      </c>
      <c r="C235" s="140">
        <f>C236+C237</f>
        <v>9390000</v>
      </c>
      <c r="D235" s="140">
        <f>D236+D237</f>
        <v>11149600</v>
      </c>
      <c r="E235" s="96">
        <f t="shared" si="6"/>
        <v>118.73908413205538</v>
      </c>
      <c r="F235" s="110"/>
      <c r="G235" s="110"/>
    </row>
    <row r="236" spans="2:7" ht="12.75">
      <c r="B236" s="84" t="s">
        <v>1112</v>
      </c>
      <c r="C236" s="141">
        <v>5840000</v>
      </c>
      <c r="D236" s="85">
        <v>6949600</v>
      </c>
      <c r="E236" s="77">
        <f t="shared" si="6"/>
        <v>119</v>
      </c>
      <c r="F236" s="110"/>
      <c r="G236" s="110"/>
    </row>
    <row r="237" spans="2:7" ht="12.75">
      <c r="B237" s="84" t="s">
        <v>1017</v>
      </c>
      <c r="C237" s="85">
        <v>3550000</v>
      </c>
      <c r="D237" s="85">
        <v>4200000</v>
      </c>
      <c r="E237" s="77">
        <f t="shared" si="6"/>
        <v>118.30985915492957</v>
      </c>
      <c r="F237" s="110"/>
      <c r="G237" s="110"/>
    </row>
    <row r="238" spans="2:7" ht="12.75">
      <c r="B238" s="139" t="s">
        <v>1113</v>
      </c>
      <c r="C238" s="115">
        <f>C239+C240+C241</f>
        <v>21123900</v>
      </c>
      <c r="D238" s="115">
        <f>D239+D240+D241</f>
        <v>45237834</v>
      </c>
      <c r="E238" s="96">
        <f t="shared" si="6"/>
        <v>214.15474415235823</v>
      </c>
      <c r="F238" s="110"/>
      <c r="G238" s="110"/>
    </row>
    <row r="239" spans="2:7" ht="12.75">
      <c r="B239" s="84" t="s">
        <v>1009</v>
      </c>
      <c r="C239" s="85">
        <v>1148900</v>
      </c>
      <c r="D239" s="85">
        <v>1217834</v>
      </c>
      <c r="E239" s="77">
        <f t="shared" si="6"/>
        <v>106</v>
      </c>
      <c r="F239" s="110"/>
      <c r="G239" s="110"/>
    </row>
    <row r="240" spans="2:7" ht="12.75">
      <c r="B240" s="84" t="s">
        <v>1091</v>
      </c>
      <c r="C240" s="85">
        <v>18010000</v>
      </c>
      <c r="D240" s="85">
        <v>24190000</v>
      </c>
      <c r="E240" s="77">
        <f t="shared" si="6"/>
        <v>134.3142698500833</v>
      </c>
      <c r="F240" s="110"/>
      <c r="G240" s="110"/>
    </row>
    <row r="241" spans="2:7" ht="12.75">
      <c r="B241" s="84" t="s">
        <v>1017</v>
      </c>
      <c r="C241" s="85">
        <v>1965000</v>
      </c>
      <c r="D241" s="85">
        <v>19830000</v>
      </c>
      <c r="E241" s="77">
        <f t="shared" si="6"/>
        <v>1009.1603053435115</v>
      </c>
      <c r="F241" s="110"/>
      <c r="G241" s="110"/>
    </row>
    <row r="242" spans="2:7" ht="12.75" customHeight="1">
      <c r="B242" s="129" t="s">
        <v>1114</v>
      </c>
      <c r="C242" s="122">
        <f>C243</f>
        <v>214000</v>
      </c>
      <c r="D242" s="122">
        <f>D243</f>
        <v>226840</v>
      </c>
      <c r="E242" s="63">
        <f t="shared" si="6"/>
        <v>106</v>
      </c>
      <c r="F242" s="110"/>
      <c r="G242" s="110"/>
    </row>
    <row r="243" spans="2:7" ht="13.5" customHeight="1">
      <c r="B243" s="86" t="s">
        <v>1115</v>
      </c>
      <c r="C243" s="87">
        <v>214000</v>
      </c>
      <c r="D243" s="111">
        <f>C243*106/100</f>
        <v>226840</v>
      </c>
      <c r="E243" s="69">
        <f t="shared" si="6"/>
        <v>106</v>
      </c>
      <c r="F243" s="110"/>
      <c r="G243" s="110"/>
    </row>
    <row r="244" spans="6:7" ht="12.75">
      <c r="F244" s="110"/>
      <c r="G244" s="110"/>
    </row>
    <row r="245" spans="6:7" ht="12.75">
      <c r="F245" s="110"/>
      <c r="G245" s="110"/>
    </row>
    <row r="246" spans="6:7" ht="12.75">
      <c r="F246" s="110"/>
      <c r="G246" s="110"/>
    </row>
    <row r="247" spans="6:7" ht="12.75">
      <c r="F247" s="110"/>
      <c r="G247" s="110"/>
    </row>
    <row r="248" spans="6:7" ht="12.75">
      <c r="F248" s="110"/>
      <c r="G248" s="110"/>
    </row>
    <row r="249" spans="6:7" ht="12.75">
      <c r="F249" s="110"/>
      <c r="G249" s="110"/>
    </row>
    <row r="250" spans="6:7" ht="12.75">
      <c r="F250" s="110"/>
      <c r="G250" s="110"/>
    </row>
    <row r="251" spans="6:7" ht="12.75">
      <c r="F251" s="110"/>
      <c r="G251" s="110"/>
    </row>
    <row r="252" spans="6:7" ht="12.75">
      <c r="F252" s="110"/>
      <c r="G252" s="110"/>
    </row>
    <row r="253" spans="6:7" ht="12.75">
      <c r="F253" s="110"/>
      <c r="G253" s="110"/>
    </row>
    <row r="254" spans="6:7" ht="12.75">
      <c r="F254" s="110"/>
      <c r="G254" s="11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56"/>
  <sheetViews>
    <sheetView workbookViewId="0" topLeftCell="A1">
      <selection activeCell="A1" sqref="A1:IV16384"/>
    </sheetView>
  </sheetViews>
  <sheetFormatPr defaultColWidth="9.140625" defaultRowHeight="12.75"/>
  <cols>
    <col min="1" max="1" width="2.00390625" style="0" customWidth="1"/>
    <col min="2" max="2" width="5.140625" style="0" customWidth="1"/>
    <col min="3" max="3" width="48.7109375" style="0" customWidth="1"/>
    <col min="4" max="4" width="13.00390625" style="0" customWidth="1"/>
    <col min="5" max="5" width="14.28125" style="0" customWidth="1"/>
    <col min="6" max="6" width="12.00390625" style="0" customWidth="1"/>
    <col min="7" max="7" width="10.8515625" style="0" bestFit="1" customWidth="1"/>
  </cols>
  <sheetData>
    <row r="1" spans="3:6" ht="17.25" customHeight="1">
      <c r="C1" s="142" t="s">
        <v>1020</v>
      </c>
      <c r="F1" s="143" t="s">
        <v>1116</v>
      </c>
    </row>
    <row r="2" spans="2:4" ht="20.25">
      <c r="B2" s="50" t="s">
        <v>1117</v>
      </c>
      <c r="C2" s="50"/>
      <c r="D2" s="50"/>
    </row>
    <row r="3" spans="2:6" ht="35.25" customHeight="1">
      <c r="B3" s="144"/>
      <c r="C3" s="54" t="s">
        <v>1006</v>
      </c>
      <c r="D3" s="54" t="s">
        <v>1118</v>
      </c>
      <c r="E3" s="54" t="s">
        <v>787</v>
      </c>
      <c r="F3" s="54" t="s">
        <v>1119</v>
      </c>
    </row>
    <row r="4" spans="2:6" ht="12.75" customHeight="1">
      <c r="B4" s="144"/>
      <c r="C4" s="54">
        <v>1</v>
      </c>
      <c r="D4" s="54">
        <v>2</v>
      </c>
      <c r="E4" s="54">
        <v>3</v>
      </c>
      <c r="F4" s="54">
        <v>4</v>
      </c>
    </row>
    <row r="5" spans="2:6" ht="15.75" customHeight="1">
      <c r="B5" s="144"/>
      <c r="C5" s="145" t="s">
        <v>1120</v>
      </c>
      <c r="D5" s="65">
        <f>D6+D7</f>
        <v>13117526</v>
      </c>
      <c r="E5" s="65">
        <f>E6+E7+E41</f>
        <v>14200069</v>
      </c>
      <c r="F5" s="65">
        <f>E5-D5</f>
        <v>1082543</v>
      </c>
    </row>
    <row r="6" spans="2:6" ht="15.75" customHeight="1">
      <c r="B6" s="144"/>
      <c r="C6" s="146" t="s">
        <v>1008</v>
      </c>
      <c r="D6" s="147">
        <v>7417820</v>
      </c>
      <c r="E6" s="147">
        <v>7862889</v>
      </c>
      <c r="F6" s="147">
        <f>E6-D6</f>
        <v>445069</v>
      </c>
    </row>
    <row r="7" spans="2:7" ht="15.75" customHeight="1">
      <c r="B7" s="144"/>
      <c r="C7" s="146" t="s">
        <v>1009</v>
      </c>
      <c r="D7" s="147">
        <v>5699706</v>
      </c>
      <c r="E7" s="147">
        <f>E8+E54+E71+E50+E65</f>
        <v>6061680</v>
      </c>
      <c r="F7" s="147">
        <f>E7-D7</f>
        <v>361974</v>
      </c>
      <c r="G7" s="148"/>
    </row>
    <row r="8" spans="2:6" ht="12.75" customHeight="1">
      <c r="B8" s="144"/>
      <c r="C8" s="149" t="s">
        <v>1121</v>
      </c>
      <c r="D8" s="150"/>
      <c r="E8" s="150">
        <f>E9+E10+E11+E15+E16+E19+E20+E32+E34+E35+E36</f>
        <v>3714980</v>
      </c>
      <c r="F8" s="150"/>
    </row>
    <row r="9" spans="2:6" ht="12" customHeight="1">
      <c r="B9" s="144"/>
      <c r="C9" s="151" t="s">
        <v>1122</v>
      </c>
      <c r="D9" s="152"/>
      <c r="E9" s="152">
        <v>250000</v>
      </c>
      <c r="F9" s="152"/>
    </row>
    <row r="10" spans="2:6" ht="12" customHeight="1">
      <c r="B10" s="144"/>
      <c r="C10" s="151" t="s">
        <v>1123</v>
      </c>
      <c r="D10" s="152"/>
      <c r="E10" s="152">
        <v>89500</v>
      </c>
      <c r="F10" s="152"/>
    </row>
    <row r="11" spans="2:6" ht="12" customHeight="1">
      <c r="B11" s="144"/>
      <c r="C11" s="151" t="s">
        <v>1124</v>
      </c>
      <c r="D11" s="152"/>
      <c r="E11" s="152">
        <f>E12+E13+E14</f>
        <v>412230</v>
      </c>
      <c r="F11" s="152"/>
    </row>
    <row r="12" spans="2:6" ht="10.5" customHeight="1">
      <c r="B12" s="144"/>
      <c r="C12" s="153" t="s">
        <v>1125</v>
      </c>
      <c r="D12" s="154"/>
      <c r="E12" s="154">
        <v>185600</v>
      </c>
      <c r="F12" s="155"/>
    </row>
    <row r="13" spans="2:6" ht="10.5" customHeight="1">
      <c r="B13" s="144"/>
      <c r="C13" s="156" t="s">
        <v>1126</v>
      </c>
      <c r="D13" s="154"/>
      <c r="E13" s="154">
        <v>212600</v>
      </c>
      <c r="F13" s="155"/>
    </row>
    <row r="14" spans="2:6" ht="10.5" customHeight="1">
      <c r="B14" s="144"/>
      <c r="C14" s="156" t="s">
        <v>1127</v>
      </c>
      <c r="D14" s="154"/>
      <c r="E14" s="154">
        <v>14030</v>
      </c>
      <c r="F14" s="155"/>
    </row>
    <row r="15" spans="2:6" ht="12" customHeight="1">
      <c r="B15" s="144"/>
      <c r="C15" s="151" t="s">
        <v>1128</v>
      </c>
      <c r="D15" s="152"/>
      <c r="E15" s="152">
        <v>68500</v>
      </c>
      <c r="F15" s="157"/>
    </row>
    <row r="16" spans="2:6" ht="12" customHeight="1">
      <c r="B16" s="144"/>
      <c r="C16" s="151" t="s">
        <v>1129</v>
      </c>
      <c r="D16" s="152"/>
      <c r="E16" s="152">
        <f>E17+E18</f>
        <v>353300</v>
      </c>
      <c r="F16" s="157"/>
    </row>
    <row r="17" spans="2:6" ht="10.5" customHeight="1">
      <c r="B17" s="144"/>
      <c r="C17" s="153" t="s">
        <v>1130</v>
      </c>
      <c r="D17" s="154"/>
      <c r="E17" s="154">
        <v>307490</v>
      </c>
      <c r="F17" s="155"/>
    </row>
    <row r="18" spans="2:6" ht="10.5" customHeight="1">
      <c r="B18" s="144"/>
      <c r="C18" s="156" t="s">
        <v>1131</v>
      </c>
      <c r="D18" s="154"/>
      <c r="E18" s="154">
        <v>45810</v>
      </c>
      <c r="F18" s="155"/>
    </row>
    <row r="19" spans="2:6" ht="12.75" customHeight="1">
      <c r="B19" s="144"/>
      <c r="C19" s="151" t="s">
        <v>1132</v>
      </c>
      <c r="D19" s="152"/>
      <c r="E19" s="152">
        <v>560000</v>
      </c>
      <c r="F19" s="157"/>
    </row>
    <row r="20" spans="2:6" ht="12.75" customHeight="1">
      <c r="B20" s="144"/>
      <c r="C20" s="151" t="s">
        <v>1133</v>
      </c>
      <c r="D20" s="152"/>
      <c r="E20" s="152">
        <f>E21+E22+E23+E24+E25+E26+E27+E28+E29+E30+E31</f>
        <v>1185000</v>
      </c>
      <c r="F20" s="157"/>
    </row>
    <row r="21" spans="2:6" ht="10.5" customHeight="1">
      <c r="B21" s="144"/>
      <c r="C21" s="156" t="s">
        <v>1134</v>
      </c>
      <c r="D21" s="154"/>
      <c r="E21" s="154">
        <v>150000</v>
      </c>
      <c r="F21" s="155"/>
    </row>
    <row r="22" spans="2:6" ht="10.5" customHeight="1">
      <c r="B22" s="144"/>
      <c r="C22" s="156" t="s">
        <v>1135</v>
      </c>
      <c r="D22" s="154"/>
      <c r="E22" s="154">
        <v>236000</v>
      </c>
      <c r="F22" s="155"/>
    </row>
    <row r="23" spans="2:8" ht="10.5" customHeight="1">
      <c r="B23" s="144"/>
      <c r="C23" s="156" t="s">
        <v>1136</v>
      </c>
      <c r="D23" s="154"/>
      <c r="E23" s="154">
        <v>145000</v>
      </c>
      <c r="F23" s="155"/>
      <c r="H23" s="148"/>
    </row>
    <row r="24" spans="2:6" ht="10.5" customHeight="1">
      <c r="B24" s="144"/>
      <c r="C24" s="156" t="s">
        <v>1137</v>
      </c>
      <c r="D24" s="154"/>
      <c r="E24" s="154">
        <v>120000</v>
      </c>
      <c r="F24" s="155"/>
    </row>
    <row r="25" spans="2:6" ht="10.5" customHeight="1">
      <c r="B25" s="144"/>
      <c r="C25" s="156" t="s">
        <v>1138</v>
      </c>
      <c r="D25" s="154"/>
      <c r="E25" s="154">
        <v>22000</v>
      </c>
      <c r="F25" s="155"/>
    </row>
    <row r="26" spans="2:6" ht="10.5" customHeight="1">
      <c r="B26" s="144"/>
      <c r="C26" s="156" t="s">
        <v>1139</v>
      </c>
      <c r="D26" s="154"/>
      <c r="E26" s="154">
        <v>85000</v>
      </c>
      <c r="F26" s="155"/>
    </row>
    <row r="27" spans="2:6" ht="22.5" customHeight="1">
      <c r="B27" s="144"/>
      <c r="C27" s="156" t="s">
        <v>1140</v>
      </c>
      <c r="D27" s="154"/>
      <c r="E27" s="154">
        <v>331000</v>
      </c>
      <c r="F27" s="155"/>
    </row>
    <row r="28" spans="2:6" ht="10.5" customHeight="1">
      <c r="B28" s="144"/>
      <c r="C28" s="156" t="s">
        <v>1141</v>
      </c>
      <c r="D28" s="154"/>
      <c r="E28" s="154">
        <v>31000</v>
      </c>
      <c r="F28" s="155"/>
    </row>
    <row r="29" spans="2:6" ht="10.5" customHeight="1">
      <c r="B29" s="144"/>
      <c r="C29" s="158" t="s">
        <v>1142</v>
      </c>
      <c r="D29" s="154"/>
      <c r="E29" s="154">
        <v>15000</v>
      </c>
      <c r="F29" s="155"/>
    </row>
    <row r="30" spans="2:6" ht="10.5" customHeight="1">
      <c r="B30" s="144"/>
      <c r="C30" s="158" t="s">
        <v>1143</v>
      </c>
      <c r="D30" s="154"/>
      <c r="E30" s="154">
        <v>15000</v>
      </c>
      <c r="F30" s="155"/>
    </row>
    <row r="31" spans="2:6" ht="10.5" customHeight="1">
      <c r="B31" s="144"/>
      <c r="C31" s="159" t="s">
        <v>1144</v>
      </c>
      <c r="D31" s="154"/>
      <c r="E31" s="154">
        <v>35000</v>
      </c>
      <c r="F31" s="155"/>
    </row>
    <row r="32" spans="2:6" ht="12" customHeight="1">
      <c r="B32" s="144"/>
      <c r="C32" s="151" t="s">
        <v>1145</v>
      </c>
      <c r="D32" s="152"/>
      <c r="E32" s="152">
        <f>E33</f>
        <v>9500</v>
      </c>
      <c r="F32" s="157"/>
    </row>
    <row r="33" spans="2:6" ht="10.5" customHeight="1">
      <c r="B33" s="144"/>
      <c r="C33" s="156" t="s">
        <v>1146</v>
      </c>
      <c r="D33" s="154"/>
      <c r="E33" s="154">
        <v>9500</v>
      </c>
      <c r="F33" s="155"/>
    </row>
    <row r="34" spans="2:6" ht="12" customHeight="1">
      <c r="B34" s="144"/>
      <c r="C34" s="151" t="s">
        <v>1147</v>
      </c>
      <c r="D34" s="152"/>
      <c r="E34" s="152">
        <v>345950</v>
      </c>
      <c r="F34" s="157"/>
    </row>
    <row r="35" spans="2:6" ht="12" customHeight="1">
      <c r="B35" s="144"/>
      <c r="C35" s="151" t="s">
        <v>1148</v>
      </c>
      <c r="D35" s="152"/>
      <c r="E35" s="152">
        <v>280000</v>
      </c>
      <c r="F35" s="157"/>
    </row>
    <row r="36" spans="2:6" ht="12" customHeight="1">
      <c r="B36" s="144"/>
      <c r="C36" s="151" t="s">
        <v>1149</v>
      </c>
      <c r="D36" s="152"/>
      <c r="E36" s="152">
        <f>E37+E39+E38+E40</f>
        <v>161000</v>
      </c>
      <c r="F36" s="157"/>
    </row>
    <row r="37" spans="2:6" ht="10.5" customHeight="1">
      <c r="B37" s="144"/>
      <c r="C37" s="156" t="s">
        <v>1150</v>
      </c>
      <c r="D37" s="154"/>
      <c r="E37" s="154">
        <v>120000</v>
      </c>
      <c r="F37" s="157"/>
    </row>
    <row r="38" spans="2:6" ht="10.5" customHeight="1">
      <c r="B38" s="144"/>
      <c r="C38" s="159" t="s">
        <v>1151</v>
      </c>
      <c r="D38" s="154"/>
      <c r="E38" s="154">
        <v>15000</v>
      </c>
      <c r="F38" s="157"/>
    </row>
    <row r="39" spans="2:6" ht="10.5" customHeight="1">
      <c r="B39" s="144"/>
      <c r="C39" s="159" t="s">
        <v>1152</v>
      </c>
      <c r="D39" s="154"/>
      <c r="E39" s="154">
        <v>10000</v>
      </c>
      <c r="F39" s="157"/>
    </row>
    <row r="40" spans="2:6" ht="22.5" customHeight="1">
      <c r="B40" s="144"/>
      <c r="C40" s="156" t="s">
        <v>1153</v>
      </c>
      <c r="D40" s="154"/>
      <c r="E40" s="154">
        <v>16000</v>
      </c>
      <c r="F40" s="157"/>
    </row>
    <row r="41" spans="2:6" ht="14.25" customHeight="1">
      <c r="B41" s="144"/>
      <c r="C41" s="160" t="s">
        <v>1074</v>
      </c>
      <c r="D41" s="161">
        <v>860500</v>
      </c>
      <c r="E41" s="161">
        <f>E42+E43+E44+E45+E46+E47+E48+E49</f>
        <v>275500</v>
      </c>
      <c r="F41" s="162">
        <f>E41-D41</f>
        <v>-585000</v>
      </c>
    </row>
    <row r="42" spans="2:6" ht="10.5" customHeight="1">
      <c r="B42" s="144"/>
      <c r="C42" s="163" t="s">
        <v>1154</v>
      </c>
      <c r="D42" s="154"/>
      <c r="E42" s="154">
        <v>150000</v>
      </c>
      <c r="F42" s="157"/>
    </row>
    <row r="43" spans="2:6" ht="10.5" customHeight="1">
      <c r="B43" s="144"/>
      <c r="C43" s="164" t="s">
        <v>1155</v>
      </c>
      <c r="D43" s="154"/>
      <c r="E43" s="154">
        <v>60000</v>
      </c>
      <c r="F43" s="157"/>
    </row>
    <row r="44" spans="2:6" ht="10.5" customHeight="1">
      <c r="B44" s="144"/>
      <c r="C44" s="163" t="s">
        <v>1156</v>
      </c>
      <c r="D44" s="154"/>
      <c r="E44" s="154">
        <v>3000</v>
      </c>
      <c r="F44" s="157"/>
    </row>
    <row r="45" spans="2:6" ht="10.5" customHeight="1">
      <c r="B45" s="144"/>
      <c r="C45" s="163" t="s">
        <v>1157</v>
      </c>
      <c r="D45" s="154"/>
      <c r="E45" s="154">
        <v>12500</v>
      </c>
      <c r="F45" s="157"/>
    </row>
    <row r="46" spans="2:6" ht="10.5" customHeight="1">
      <c r="B46" s="144"/>
      <c r="C46" s="163" t="s">
        <v>1158</v>
      </c>
      <c r="D46" s="154"/>
      <c r="E46" s="154">
        <v>12500</v>
      </c>
      <c r="F46" s="157"/>
    </row>
    <row r="47" spans="2:6" ht="10.5" customHeight="1">
      <c r="B47" s="144"/>
      <c r="C47" s="163" t="s">
        <v>1159</v>
      </c>
      <c r="D47" s="154"/>
      <c r="E47" s="154">
        <v>12500</v>
      </c>
      <c r="F47" s="157"/>
    </row>
    <row r="48" spans="2:6" ht="10.5" customHeight="1">
      <c r="B48" s="144"/>
      <c r="C48" s="163" t="s">
        <v>1160</v>
      </c>
      <c r="D48" s="154"/>
      <c r="E48" s="154">
        <v>12500</v>
      </c>
      <c r="F48" s="157"/>
    </row>
    <row r="49" spans="2:6" ht="10.5" customHeight="1">
      <c r="B49" s="144"/>
      <c r="C49" s="163" t="s">
        <v>1161</v>
      </c>
      <c r="D49" s="154"/>
      <c r="E49" s="154">
        <v>12500</v>
      </c>
      <c r="F49" s="157"/>
    </row>
    <row r="50" spans="2:6" ht="10.5" customHeight="1">
      <c r="B50" s="144"/>
      <c r="C50" s="118" t="s">
        <v>1162</v>
      </c>
      <c r="D50" s="165"/>
      <c r="E50" s="165">
        <f>E52+E53+E51</f>
        <v>712400</v>
      </c>
      <c r="F50" s="166"/>
    </row>
    <row r="51" spans="2:6" ht="10.5" customHeight="1">
      <c r="B51" s="144"/>
      <c r="C51" s="163" t="s">
        <v>1163</v>
      </c>
      <c r="D51" s="154"/>
      <c r="E51" s="154">
        <v>30000</v>
      </c>
      <c r="F51" s="157"/>
    </row>
    <row r="52" spans="2:6" ht="12.75" customHeight="1">
      <c r="B52" s="144"/>
      <c r="C52" s="167" t="s">
        <v>1164</v>
      </c>
      <c r="D52" s="168">
        <v>106894</v>
      </c>
      <c r="E52" s="168">
        <v>110000</v>
      </c>
      <c r="F52" s="169">
        <f>E52-D52</f>
        <v>3106</v>
      </c>
    </row>
    <row r="53" spans="2:6" ht="12.75" customHeight="1">
      <c r="B53" s="144"/>
      <c r="C53" s="167" t="s">
        <v>1165</v>
      </c>
      <c r="D53" s="168">
        <v>540000</v>
      </c>
      <c r="E53" s="168">
        <f>D53*106/100</f>
        <v>572400</v>
      </c>
      <c r="F53" s="169">
        <f>E53-D53</f>
        <v>32400</v>
      </c>
    </row>
    <row r="54" spans="2:6" ht="12.75" customHeight="1">
      <c r="B54" s="144"/>
      <c r="C54" s="170" t="s">
        <v>1166</v>
      </c>
      <c r="D54" s="171"/>
      <c r="E54" s="172">
        <f>E55+E56+E57+E58+E59+E60+E61+E62+E63+E64</f>
        <v>1590000</v>
      </c>
      <c r="F54" s="173"/>
    </row>
    <row r="55" spans="2:6" ht="21" customHeight="1">
      <c r="B55" s="144"/>
      <c r="C55" s="174" t="s">
        <v>1167</v>
      </c>
      <c r="D55" s="157"/>
      <c r="E55" s="157">
        <v>150000</v>
      </c>
      <c r="F55" s="175"/>
    </row>
    <row r="56" spans="2:6" ht="49.5" customHeight="1">
      <c r="B56" s="144"/>
      <c r="C56" s="176" t="s">
        <v>1168</v>
      </c>
      <c r="D56" s="157"/>
      <c r="E56" s="157">
        <v>100000</v>
      </c>
      <c r="F56" s="175"/>
    </row>
    <row r="57" spans="2:6" ht="18.75" customHeight="1">
      <c r="B57" s="144"/>
      <c r="C57" s="176" t="s">
        <v>1169</v>
      </c>
      <c r="D57" s="157"/>
      <c r="E57" s="157">
        <v>150000</v>
      </c>
      <c r="F57" s="175"/>
    </row>
    <row r="58" spans="2:6" ht="19.5" customHeight="1">
      <c r="B58" s="144"/>
      <c r="C58" s="176" t="s">
        <v>1170</v>
      </c>
      <c r="D58" s="157"/>
      <c r="E58" s="157">
        <v>200000</v>
      </c>
      <c r="F58" s="175"/>
    </row>
    <row r="59" spans="2:6" ht="30" customHeight="1">
      <c r="B59" s="144"/>
      <c r="C59" s="176" t="s">
        <v>1171</v>
      </c>
      <c r="D59" s="157"/>
      <c r="E59" s="157">
        <v>300000</v>
      </c>
      <c r="F59" s="175"/>
    </row>
    <row r="60" spans="2:6" ht="28.5" customHeight="1">
      <c r="B60" s="144"/>
      <c r="C60" s="176" t="s">
        <v>1172</v>
      </c>
      <c r="D60" s="157"/>
      <c r="E60" s="157">
        <v>50000</v>
      </c>
      <c r="F60" s="175"/>
    </row>
    <row r="61" spans="2:6" ht="30" customHeight="1">
      <c r="B61" s="144"/>
      <c r="C61" s="176" t="s">
        <v>1173</v>
      </c>
      <c r="D61" s="157"/>
      <c r="E61" s="157">
        <v>170000</v>
      </c>
      <c r="F61" s="175"/>
    </row>
    <row r="62" spans="2:6" ht="22.5" customHeight="1">
      <c r="B62" s="144"/>
      <c r="C62" s="176" t="s">
        <v>1174</v>
      </c>
      <c r="D62" s="157"/>
      <c r="E62" s="157">
        <v>130000</v>
      </c>
      <c r="F62" s="175"/>
    </row>
    <row r="63" spans="2:6" ht="22.5" customHeight="1">
      <c r="B63" s="144"/>
      <c r="C63" s="176" t="s">
        <v>1175</v>
      </c>
      <c r="D63" s="157"/>
      <c r="E63" s="157">
        <v>250000</v>
      </c>
      <c r="F63" s="175"/>
    </row>
    <row r="64" spans="2:6" ht="11.25" customHeight="1">
      <c r="B64" s="144"/>
      <c r="C64" s="176" t="s">
        <v>1176</v>
      </c>
      <c r="D64" s="157"/>
      <c r="E64" s="157">
        <v>90000</v>
      </c>
      <c r="F64" s="175"/>
    </row>
    <row r="65" spans="2:6" ht="29.25" customHeight="1">
      <c r="B65" s="144"/>
      <c r="C65" s="177" t="s">
        <v>1177</v>
      </c>
      <c r="D65" s="157"/>
      <c r="E65" s="172">
        <f>E66+E67+E68+E69+E70</f>
        <v>4300</v>
      </c>
      <c r="F65" s="175"/>
    </row>
    <row r="66" spans="2:6" ht="11.25" customHeight="1">
      <c r="B66" s="144"/>
      <c r="C66" s="178" t="s">
        <v>1178</v>
      </c>
      <c r="D66" s="179"/>
      <c r="E66" s="179">
        <v>700</v>
      </c>
      <c r="F66" s="180"/>
    </row>
    <row r="67" spans="2:6" ht="11.25" customHeight="1">
      <c r="B67" s="144"/>
      <c r="C67" s="178" t="s">
        <v>1179</v>
      </c>
      <c r="D67" s="179"/>
      <c r="E67" s="179">
        <v>2000</v>
      </c>
      <c r="F67" s="180"/>
    </row>
    <row r="68" spans="2:6" ht="11.25" customHeight="1">
      <c r="B68" s="144"/>
      <c r="C68" s="178" t="s">
        <v>1180</v>
      </c>
      <c r="D68" s="179"/>
      <c r="E68" s="179">
        <v>1000</v>
      </c>
      <c r="F68" s="180"/>
    </row>
    <row r="69" spans="2:6" ht="11.25" customHeight="1">
      <c r="B69" s="144"/>
      <c r="C69" s="178" t="s">
        <v>1181</v>
      </c>
      <c r="D69" s="179"/>
      <c r="E69" s="179">
        <v>350</v>
      </c>
      <c r="F69" s="180"/>
    </row>
    <row r="70" spans="2:6" ht="11.25" customHeight="1">
      <c r="B70" s="144"/>
      <c r="C70" s="178" t="s">
        <v>1182</v>
      </c>
      <c r="D70" s="179"/>
      <c r="E70" s="179">
        <v>250</v>
      </c>
      <c r="F70" s="180"/>
    </row>
    <row r="71" spans="2:6" ht="24.75" customHeight="1">
      <c r="B71" s="144"/>
      <c r="C71" s="181" t="s">
        <v>1183</v>
      </c>
      <c r="D71" s="182"/>
      <c r="E71" s="150">
        <f>E72+E73</f>
        <v>40000</v>
      </c>
      <c r="F71" s="182"/>
    </row>
    <row r="72" spans="2:6" ht="11.25" customHeight="1">
      <c r="B72" s="144"/>
      <c r="C72" s="183" t="s">
        <v>1184</v>
      </c>
      <c r="D72" s="184"/>
      <c r="E72" s="152">
        <v>20000</v>
      </c>
      <c r="F72" s="184"/>
    </row>
    <row r="73" spans="2:6" ht="11.25" customHeight="1">
      <c r="B73" s="144"/>
      <c r="C73" s="185" t="s">
        <v>1185</v>
      </c>
      <c r="D73" s="184"/>
      <c r="E73" s="152">
        <v>20000</v>
      </c>
      <c r="F73" s="184"/>
    </row>
    <row r="74" spans="1:6" ht="9" customHeight="1">
      <c r="A74" s="186"/>
      <c r="B74" s="187"/>
      <c r="D74" s="187"/>
      <c r="E74" s="187"/>
      <c r="F74" s="187"/>
    </row>
    <row r="75" spans="2:6" ht="21" customHeight="1">
      <c r="B75" s="188" t="s">
        <v>1186</v>
      </c>
      <c r="C75" s="188"/>
      <c r="D75" s="188"/>
      <c r="E75" s="188"/>
      <c r="F75" s="189"/>
    </row>
    <row r="76" spans="2:6" ht="36.75" customHeight="1">
      <c r="B76" s="190"/>
      <c r="C76" s="54" t="s">
        <v>1006</v>
      </c>
      <c r="D76" s="54" t="s">
        <v>1118</v>
      </c>
      <c r="E76" s="54" t="s">
        <v>787</v>
      </c>
      <c r="F76" s="191" t="s">
        <v>1119</v>
      </c>
    </row>
    <row r="77" spans="2:6" ht="12" customHeight="1">
      <c r="B77" s="190"/>
      <c r="C77" s="54">
        <v>1</v>
      </c>
      <c r="D77" s="191">
        <v>2</v>
      </c>
      <c r="E77" s="191">
        <v>3</v>
      </c>
      <c r="F77" s="191">
        <v>4</v>
      </c>
    </row>
    <row r="78" spans="2:6" ht="16.5" customHeight="1">
      <c r="B78" s="190"/>
      <c r="C78" s="192" t="s">
        <v>1187</v>
      </c>
      <c r="D78" s="193">
        <f>D79</f>
        <v>2160220</v>
      </c>
      <c r="E78" s="193">
        <f>E79</f>
        <v>3422000</v>
      </c>
      <c r="F78" s="194">
        <f>E78-D78</f>
        <v>1261780</v>
      </c>
    </row>
    <row r="79" spans="2:6" ht="15" customHeight="1">
      <c r="B79" s="190"/>
      <c r="C79" s="146" t="s">
        <v>1017</v>
      </c>
      <c r="D79" s="195">
        <v>2160220</v>
      </c>
      <c r="E79" s="195">
        <f>E80+E89+E100+E106+E110</f>
        <v>3422000</v>
      </c>
      <c r="F79" s="196">
        <f>E79-D79</f>
        <v>1261780</v>
      </c>
    </row>
    <row r="80" spans="2:6" ht="12.75" customHeight="1">
      <c r="B80" s="190"/>
      <c r="C80" s="197" t="s">
        <v>1188</v>
      </c>
      <c r="D80" s="198"/>
      <c r="E80" s="198">
        <f>E81+E82+E83+E84+E85+E86+E87+E88</f>
        <v>1841000</v>
      </c>
      <c r="F80" s="199"/>
    </row>
    <row r="81" spans="2:6" ht="10.5" customHeight="1">
      <c r="B81" s="190"/>
      <c r="C81" s="200" t="s">
        <v>1189</v>
      </c>
      <c r="D81" s="201"/>
      <c r="E81" s="201">
        <v>1000000</v>
      </c>
      <c r="F81" s="202"/>
    </row>
    <row r="82" spans="2:6" ht="10.5" customHeight="1">
      <c r="B82" s="190"/>
      <c r="C82" s="200" t="s">
        <v>1190</v>
      </c>
      <c r="D82" s="201"/>
      <c r="E82" s="201">
        <v>200000</v>
      </c>
      <c r="F82" s="202"/>
    </row>
    <row r="83" spans="2:6" ht="10.5" customHeight="1">
      <c r="B83" s="190"/>
      <c r="C83" s="200" t="s">
        <v>1191</v>
      </c>
      <c r="D83" s="201"/>
      <c r="E83" s="201">
        <v>400000</v>
      </c>
      <c r="F83" s="202"/>
    </row>
    <row r="84" spans="2:6" ht="10.5" customHeight="1">
      <c r="B84" s="190"/>
      <c r="C84" s="200" t="s">
        <v>1192</v>
      </c>
      <c r="D84" s="201"/>
      <c r="E84" s="201">
        <v>25000</v>
      </c>
      <c r="F84" s="202"/>
    </row>
    <row r="85" spans="2:6" ht="23.25" customHeight="1">
      <c r="B85" s="190"/>
      <c r="C85" s="203" t="s">
        <v>1193</v>
      </c>
      <c r="D85" s="201"/>
      <c r="E85" s="201">
        <v>30000</v>
      </c>
      <c r="F85" s="202"/>
    </row>
    <row r="86" spans="2:6" ht="10.5" customHeight="1">
      <c r="B86" s="190"/>
      <c r="C86" s="200" t="s">
        <v>1194</v>
      </c>
      <c r="D86" s="201"/>
      <c r="E86" s="201">
        <v>150000</v>
      </c>
      <c r="F86" s="202"/>
    </row>
    <row r="87" spans="2:6" ht="10.5" customHeight="1">
      <c r="B87" s="190"/>
      <c r="C87" s="200" t="s">
        <v>1195</v>
      </c>
      <c r="D87" s="201"/>
      <c r="E87" s="201">
        <v>15000</v>
      </c>
      <c r="F87" s="202"/>
    </row>
    <row r="88" spans="2:6" ht="10.5" customHeight="1">
      <c r="B88" s="190"/>
      <c r="C88" s="200" t="s">
        <v>1196</v>
      </c>
      <c r="D88" s="201"/>
      <c r="E88" s="201">
        <v>21000</v>
      </c>
      <c r="F88" s="202"/>
    </row>
    <row r="89" spans="2:6" ht="12.75" customHeight="1">
      <c r="B89" s="190"/>
      <c r="C89" s="181" t="s">
        <v>1121</v>
      </c>
      <c r="D89" s="182"/>
      <c r="E89" s="150">
        <f>E90+E91+E92+E93+E94+E95+E96+E97+E98+E99</f>
        <v>1290000</v>
      </c>
      <c r="F89" s="182"/>
    </row>
    <row r="90" spans="2:6" ht="11.25" customHeight="1">
      <c r="B90" s="190"/>
      <c r="C90" s="204" t="s">
        <v>1197</v>
      </c>
      <c r="D90" s="205"/>
      <c r="E90" s="201">
        <v>500000</v>
      </c>
      <c r="F90" s="205"/>
    </row>
    <row r="91" spans="2:6" ht="11.25" customHeight="1">
      <c r="B91" s="190"/>
      <c r="C91" s="204" t="s">
        <v>1198</v>
      </c>
      <c r="D91" s="205"/>
      <c r="E91" s="201">
        <v>300000</v>
      </c>
      <c r="F91" s="205"/>
    </row>
    <row r="92" spans="2:6" ht="12" customHeight="1">
      <c r="B92" s="190"/>
      <c r="C92" s="204" t="s">
        <v>1199</v>
      </c>
      <c r="D92" s="205"/>
      <c r="E92" s="201">
        <v>50000</v>
      </c>
      <c r="F92" s="205"/>
    </row>
    <row r="93" spans="2:6" ht="12" customHeight="1">
      <c r="B93" s="190"/>
      <c r="C93" s="204" t="s">
        <v>1200</v>
      </c>
      <c r="D93" s="205"/>
      <c r="E93" s="201">
        <v>50000</v>
      </c>
      <c r="F93" s="205"/>
    </row>
    <row r="94" spans="2:6" ht="12" customHeight="1">
      <c r="B94" s="190"/>
      <c r="C94" s="204" t="s">
        <v>1201</v>
      </c>
      <c r="D94" s="205"/>
      <c r="E94" s="201">
        <v>60000</v>
      </c>
      <c r="F94" s="205"/>
    </row>
    <row r="95" spans="2:6" ht="12" customHeight="1">
      <c r="B95" s="190"/>
      <c r="C95" s="204" t="s">
        <v>1202</v>
      </c>
      <c r="D95" s="205"/>
      <c r="E95" s="201">
        <v>136000</v>
      </c>
      <c r="F95" s="205"/>
    </row>
    <row r="96" spans="2:6" ht="12" customHeight="1">
      <c r="B96" s="190"/>
      <c r="C96" s="204" t="s">
        <v>1203</v>
      </c>
      <c r="D96" s="205"/>
      <c r="E96" s="201">
        <v>27000</v>
      </c>
      <c r="F96" s="205"/>
    </row>
    <row r="97" spans="2:6" ht="12" customHeight="1">
      <c r="B97" s="190"/>
      <c r="C97" s="204" t="s">
        <v>1204</v>
      </c>
      <c r="D97" s="205"/>
      <c r="E97" s="201">
        <v>70000</v>
      </c>
      <c r="F97" s="205"/>
    </row>
    <row r="98" spans="2:6" ht="12" customHeight="1">
      <c r="B98" s="190"/>
      <c r="C98" s="204" t="s">
        <v>1205</v>
      </c>
      <c r="D98" s="205"/>
      <c r="E98" s="201">
        <v>78000</v>
      </c>
      <c r="F98" s="205"/>
    </row>
    <row r="99" spans="2:6" ht="12" customHeight="1">
      <c r="B99" s="190"/>
      <c r="C99" s="204" t="s">
        <v>1206</v>
      </c>
      <c r="D99" s="205"/>
      <c r="E99" s="201">
        <v>19000</v>
      </c>
      <c r="F99" s="205"/>
    </row>
    <row r="100" spans="2:6" ht="26.25" customHeight="1">
      <c r="B100" s="190"/>
      <c r="C100" s="181" t="s">
        <v>1183</v>
      </c>
      <c r="D100" s="182"/>
      <c r="E100" s="150">
        <f>E101+E102+E103+E104+E105</f>
        <v>72000</v>
      </c>
      <c r="F100" s="182"/>
    </row>
    <row r="101" spans="2:6" ht="12.75" customHeight="1">
      <c r="B101" s="190"/>
      <c r="C101" s="156" t="s">
        <v>1207</v>
      </c>
      <c r="D101" s="154"/>
      <c r="E101" s="154">
        <v>5000</v>
      </c>
      <c r="F101" s="205"/>
    </row>
    <row r="102" spans="2:6" ht="12.75" customHeight="1">
      <c r="B102" s="190"/>
      <c r="C102" s="156" t="s">
        <v>1208</v>
      </c>
      <c r="D102" s="154"/>
      <c r="E102" s="154">
        <v>50000</v>
      </c>
      <c r="F102" s="205"/>
    </row>
    <row r="103" spans="2:6" ht="12" customHeight="1">
      <c r="B103" s="190"/>
      <c r="C103" s="156" t="s">
        <v>1209</v>
      </c>
      <c r="D103" s="154"/>
      <c r="E103" s="154">
        <v>7000</v>
      </c>
      <c r="F103" s="205"/>
    </row>
    <row r="104" spans="2:6" ht="12" customHeight="1">
      <c r="B104" s="190"/>
      <c r="C104" s="156" t="s">
        <v>1210</v>
      </c>
      <c r="D104" s="154"/>
      <c r="E104" s="154">
        <v>4000</v>
      </c>
      <c r="F104" s="205"/>
    </row>
    <row r="105" spans="2:6" ht="12" customHeight="1">
      <c r="B105" s="190"/>
      <c r="C105" s="156" t="s">
        <v>1211</v>
      </c>
      <c r="D105" s="154"/>
      <c r="E105" s="154">
        <v>6000</v>
      </c>
      <c r="F105" s="205"/>
    </row>
    <row r="106" spans="2:6" ht="12.75" customHeight="1">
      <c r="B106" s="190"/>
      <c r="C106" s="206" t="s">
        <v>1212</v>
      </c>
      <c r="D106" s="207"/>
      <c r="E106" s="150">
        <f>E107+E108+E109</f>
        <v>200000</v>
      </c>
      <c r="F106" s="208"/>
    </row>
    <row r="107" spans="2:6" ht="10.5" customHeight="1">
      <c r="B107" s="190"/>
      <c r="C107" s="209" t="s">
        <v>1213</v>
      </c>
      <c r="D107" s="179"/>
      <c r="E107" s="179">
        <v>20000</v>
      </c>
      <c r="F107" s="180"/>
    </row>
    <row r="108" spans="2:6" ht="10.5" customHeight="1">
      <c r="B108" s="190"/>
      <c r="C108" s="209" t="s">
        <v>1214</v>
      </c>
      <c r="D108" s="179"/>
      <c r="E108" s="179">
        <v>100000</v>
      </c>
      <c r="F108" s="180"/>
    </row>
    <row r="109" spans="2:6" ht="30.75" customHeight="1">
      <c r="B109" s="190"/>
      <c r="C109" s="210" t="s">
        <v>1215</v>
      </c>
      <c r="D109" s="179"/>
      <c r="E109" s="179">
        <v>80000</v>
      </c>
      <c r="F109" s="180"/>
    </row>
    <row r="110" spans="2:6" ht="24.75" customHeight="1">
      <c r="B110" s="190"/>
      <c r="C110" s="177" t="s">
        <v>1177</v>
      </c>
      <c r="D110" s="198"/>
      <c r="E110" s="198">
        <f>E111+E112</f>
        <v>19000</v>
      </c>
      <c r="F110" s="211"/>
    </row>
    <row r="111" spans="2:6" ht="10.5" customHeight="1">
      <c r="B111" s="190"/>
      <c r="C111" s="209" t="s">
        <v>1216</v>
      </c>
      <c r="D111" s="179"/>
      <c r="E111" s="179">
        <v>12000</v>
      </c>
      <c r="F111" s="180"/>
    </row>
    <row r="112" spans="2:6" ht="10.5" customHeight="1">
      <c r="B112" s="190"/>
      <c r="C112" s="209" t="s">
        <v>1217</v>
      </c>
      <c r="D112" s="179"/>
      <c r="E112" s="179">
        <v>7000</v>
      </c>
      <c r="F112" s="180"/>
    </row>
    <row r="113" spans="2:6" ht="12.75" customHeight="1">
      <c r="B113" s="190"/>
      <c r="C113" s="212"/>
      <c r="D113" s="213"/>
      <c r="E113" s="213"/>
      <c r="F113" s="214"/>
    </row>
    <row r="114" spans="2:6" ht="17.25" customHeight="1">
      <c r="B114" s="190"/>
      <c r="C114" s="212"/>
      <c r="D114" s="213"/>
      <c r="E114" s="213"/>
      <c r="F114" s="214"/>
    </row>
    <row r="115" spans="2:6" ht="17.25" customHeight="1">
      <c r="B115" s="190"/>
      <c r="C115" s="215" t="s">
        <v>1218</v>
      </c>
      <c r="D115" s="215"/>
      <c r="E115" s="215"/>
      <c r="F115" s="143" t="s">
        <v>1219</v>
      </c>
    </row>
    <row r="116" spans="2:6" ht="20.25" customHeight="1">
      <c r="B116" s="216" t="s">
        <v>1220</v>
      </c>
      <c r="C116" s="217"/>
      <c r="D116" s="217"/>
      <c r="E116" s="217"/>
      <c r="F116" s="189"/>
    </row>
    <row r="117" spans="2:6" ht="34.5" customHeight="1">
      <c r="B117" s="190"/>
      <c r="C117" s="54" t="s">
        <v>1006</v>
      </c>
      <c r="D117" s="54" t="s">
        <v>1118</v>
      </c>
      <c r="E117" s="54" t="s">
        <v>787</v>
      </c>
      <c r="F117" s="54" t="s">
        <v>1119</v>
      </c>
    </row>
    <row r="118" spans="2:6" ht="11.25" customHeight="1">
      <c r="B118" s="190"/>
      <c r="C118" s="54">
        <v>1</v>
      </c>
      <c r="D118" s="54">
        <v>2</v>
      </c>
      <c r="E118" s="54">
        <v>3</v>
      </c>
      <c r="F118" s="54">
        <v>4</v>
      </c>
    </row>
    <row r="119" spans="2:6" ht="18" customHeight="1">
      <c r="B119" s="190"/>
      <c r="C119" s="218" t="s">
        <v>1221</v>
      </c>
      <c r="D119" s="89">
        <f>D120+D121+D123</f>
        <v>3395357</v>
      </c>
      <c r="E119" s="89">
        <f>E120+E121+E123</f>
        <v>4172009</v>
      </c>
      <c r="F119" s="219">
        <f aca="true" t="shared" si="0" ref="F119:F125">E119-D119</f>
        <v>776652</v>
      </c>
    </row>
    <row r="120" spans="2:6" ht="12.75" customHeight="1">
      <c r="B120" s="190"/>
      <c r="C120" s="80" t="s">
        <v>1023</v>
      </c>
      <c r="D120" s="81">
        <v>230910</v>
      </c>
      <c r="E120" s="81">
        <v>817696</v>
      </c>
      <c r="F120" s="220">
        <f t="shared" si="0"/>
        <v>586786</v>
      </c>
    </row>
    <row r="121" spans="2:6" ht="24.75" customHeight="1">
      <c r="B121" s="190"/>
      <c r="C121" s="80" t="s">
        <v>1024</v>
      </c>
      <c r="D121" s="81">
        <f>D122</f>
        <v>2000000</v>
      </c>
      <c r="E121" s="81">
        <f>E122</f>
        <v>2120000</v>
      </c>
      <c r="F121" s="220">
        <f t="shared" si="0"/>
        <v>120000</v>
      </c>
    </row>
    <row r="122" spans="2:6" ht="16.5" customHeight="1">
      <c r="B122" s="190"/>
      <c r="C122" s="146" t="s">
        <v>1025</v>
      </c>
      <c r="D122" s="147">
        <v>2000000</v>
      </c>
      <c r="E122" s="147">
        <v>2120000</v>
      </c>
      <c r="F122" s="221">
        <f t="shared" si="0"/>
        <v>120000</v>
      </c>
    </row>
    <row r="123" spans="2:6" ht="22.5" customHeight="1">
      <c r="B123" s="190"/>
      <c r="C123" s="80" t="s">
        <v>1026</v>
      </c>
      <c r="D123" s="60">
        <f>D124+D125+D139</f>
        <v>1164447</v>
      </c>
      <c r="E123" s="60">
        <f>E124+E125+E139</f>
        <v>1234313</v>
      </c>
      <c r="F123" s="222">
        <f t="shared" si="0"/>
        <v>69866</v>
      </c>
    </row>
    <row r="124" spans="2:6" ht="14.25" customHeight="1">
      <c r="B124" s="190"/>
      <c r="C124" s="146" t="s">
        <v>1008</v>
      </c>
      <c r="D124" s="147">
        <v>768890</v>
      </c>
      <c r="E124" s="147">
        <v>815023</v>
      </c>
      <c r="F124" s="221">
        <f t="shared" si="0"/>
        <v>46133</v>
      </c>
    </row>
    <row r="125" spans="2:6" ht="13.5" customHeight="1">
      <c r="B125" s="190"/>
      <c r="C125" s="146" t="s">
        <v>1009</v>
      </c>
      <c r="D125" s="147">
        <v>395557</v>
      </c>
      <c r="E125" s="147">
        <f>E128+E129+E130+E131+E133+E132+E134+E135+E136+E137+E138+E126+E127</f>
        <v>419290</v>
      </c>
      <c r="F125" s="221">
        <f t="shared" si="0"/>
        <v>23733</v>
      </c>
    </row>
    <row r="126" spans="2:6" ht="12" customHeight="1">
      <c r="B126" s="190"/>
      <c r="C126" s="116" t="s">
        <v>1122</v>
      </c>
      <c r="D126" s="135"/>
      <c r="E126" s="135">
        <v>30000</v>
      </c>
      <c r="F126" s="223"/>
    </row>
    <row r="127" spans="2:6" ht="12" customHeight="1">
      <c r="B127" s="190"/>
      <c r="C127" s="116" t="s">
        <v>1222</v>
      </c>
      <c r="D127" s="135"/>
      <c r="E127" s="135">
        <v>13000</v>
      </c>
      <c r="F127" s="223"/>
    </row>
    <row r="128" spans="2:6" ht="12" customHeight="1">
      <c r="B128" s="190"/>
      <c r="C128" s="224" t="s">
        <v>1223</v>
      </c>
      <c r="D128" s="225"/>
      <c r="E128" s="226">
        <v>90000</v>
      </c>
      <c r="F128" s="127"/>
    </row>
    <row r="129" spans="2:6" ht="12" customHeight="1">
      <c r="B129" s="190"/>
      <c r="C129" s="224" t="s">
        <v>1224</v>
      </c>
      <c r="D129" s="225"/>
      <c r="E129" s="226">
        <v>4500</v>
      </c>
      <c r="F129" s="127"/>
    </row>
    <row r="130" spans="2:6" ht="12" customHeight="1">
      <c r="B130" s="190"/>
      <c r="C130" s="116" t="s">
        <v>1225</v>
      </c>
      <c r="D130" s="225"/>
      <c r="E130" s="226">
        <v>16400</v>
      </c>
      <c r="F130" s="127"/>
    </row>
    <row r="131" spans="2:6" ht="12" customHeight="1">
      <c r="B131" s="190"/>
      <c r="C131" s="224" t="s">
        <v>1226</v>
      </c>
      <c r="D131" s="225"/>
      <c r="E131" s="226">
        <v>75000</v>
      </c>
      <c r="F131" s="127"/>
    </row>
    <row r="132" spans="2:6" ht="12" customHeight="1">
      <c r="B132" s="190"/>
      <c r="C132" s="224" t="s">
        <v>1227</v>
      </c>
      <c r="D132" s="225"/>
      <c r="E132" s="226">
        <v>12000</v>
      </c>
      <c r="F132" s="127"/>
    </row>
    <row r="133" spans="2:6" ht="12" customHeight="1">
      <c r="B133" s="190"/>
      <c r="C133" s="224" t="s">
        <v>1228</v>
      </c>
      <c r="D133" s="225"/>
      <c r="E133" s="226">
        <v>12000</v>
      </c>
      <c r="F133" s="127"/>
    </row>
    <row r="134" spans="2:6" ht="12" customHeight="1">
      <c r="B134" s="190"/>
      <c r="C134" s="224" t="s">
        <v>1147</v>
      </c>
      <c r="D134" s="225"/>
      <c r="E134" s="226">
        <v>75690</v>
      </c>
      <c r="F134" s="127"/>
    </row>
    <row r="135" spans="2:6" ht="12" customHeight="1">
      <c r="B135" s="190"/>
      <c r="C135" s="224" t="s">
        <v>1229</v>
      </c>
      <c r="D135" s="225"/>
      <c r="E135" s="226">
        <v>10000</v>
      </c>
      <c r="F135" s="127"/>
    </row>
    <row r="136" spans="2:6" ht="12" customHeight="1">
      <c r="B136" s="190"/>
      <c r="C136" s="224" t="s">
        <v>1230</v>
      </c>
      <c r="D136" s="225"/>
      <c r="E136" s="226">
        <v>700</v>
      </c>
      <c r="F136" s="127"/>
    </row>
    <row r="137" spans="2:6" ht="12" customHeight="1">
      <c r="B137" s="190"/>
      <c r="C137" s="224" t="s">
        <v>1231</v>
      </c>
      <c r="D137" s="225"/>
      <c r="E137" s="226">
        <v>4000</v>
      </c>
      <c r="F137" s="127"/>
    </row>
    <row r="138" spans="2:6" ht="12" customHeight="1">
      <c r="B138" s="190"/>
      <c r="C138" s="116" t="s">
        <v>1162</v>
      </c>
      <c r="D138" s="225"/>
      <c r="E138" s="226">
        <v>76000</v>
      </c>
      <c r="F138" s="127"/>
    </row>
    <row r="139" spans="2:6" ht="16.5" customHeight="1">
      <c r="B139" s="190"/>
      <c r="C139" s="227" t="s">
        <v>1074</v>
      </c>
      <c r="D139" s="228">
        <v>0</v>
      </c>
      <c r="E139" s="228">
        <v>0</v>
      </c>
      <c r="F139" s="229">
        <f>E139-D139</f>
        <v>0</v>
      </c>
    </row>
    <row r="140" spans="2:6" ht="24" customHeight="1">
      <c r="B140" s="190"/>
      <c r="C140" s="230"/>
      <c r="D140" s="231"/>
      <c r="E140" s="231"/>
      <c r="F140" s="231"/>
    </row>
    <row r="141" spans="2:6" ht="18.75" customHeight="1">
      <c r="B141" s="188" t="s">
        <v>1186</v>
      </c>
      <c r="C141" s="215"/>
      <c r="D141" s="215"/>
      <c r="E141" s="215"/>
      <c r="F141" s="189"/>
    </row>
    <row r="142" spans="2:6" ht="35.25" customHeight="1">
      <c r="B142" s="190"/>
      <c r="C142" s="54" t="s">
        <v>1006</v>
      </c>
      <c r="D142" s="54" t="s">
        <v>1118</v>
      </c>
      <c r="E142" s="54" t="s">
        <v>787</v>
      </c>
      <c r="F142" s="54" t="s">
        <v>1119</v>
      </c>
    </row>
    <row r="143" spans="2:6" ht="11.25" customHeight="1">
      <c r="B143" s="190"/>
      <c r="C143" s="54">
        <v>1</v>
      </c>
      <c r="D143" s="54">
        <v>2</v>
      </c>
      <c r="E143" s="54">
        <v>3</v>
      </c>
      <c r="F143" s="54">
        <v>4</v>
      </c>
    </row>
    <row r="144" spans="2:6" ht="18" customHeight="1">
      <c r="B144" s="190"/>
      <c r="C144" s="218" t="s">
        <v>1232</v>
      </c>
      <c r="D144" s="232">
        <f>D145</f>
        <v>30000</v>
      </c>
      <c r="E144" s="232">
        <f>E145</f>
        <v>285000</v>
      </c>
      <c r="F144" s="194">
        <f>E144-D144</f>
        <v>255000</v>
      </c>
    </row>
    <row r="145" spans="2:6" ht="24.75" customHeight="1">
      <c r="B145" s="190"/>
      <c r="C145" s="80" t="s">
        <v>1026</v>
      </c>
      <c r="D145" s="60">
        <f>D146</f>
        <v>30000</v>
      </c>
      <c r="E145" s="60">
        <f>E146</f>
        <v>285000</v>
      </c>
      <c r="F145" s="222">
        <f>E145-D145</f>
        <v>255000</v>
      </c>
    </row>
    <row r="146" spans="2:6" ht="18" customHeight="1">
      <c r="B146" s="190"/>
      <c r="C146" s="146" t="s">
        <v>1017</v>
      </c>
      <c r="D146" s="195">
        <v>30000</v>
      </c>
      <c r="E146" s="195">
        <f>E147+E148</f>
        <v>285000</v>
      </c>
      <c r="F146" s="196">
        <f>E146-D146</f>
        <v>255000</v>
      </c>
    </row>
    <row r="147" spans="2:6" ht="25.5" customHeight="1">
      <c r="B147" s="190"/>
      <c r="C147" s="107" t="s">
        <v>1233</v>
      </c>
      <c r="D147" s="233"/>
      <c r="E147" s="233">
        <v>210000</v>
      </c>
      <c r="F147" s="234"/>
    </row>
    <row r="148" spans="2:6" ht="12" customHeight="1">
      <c r="B148" s="190"/>
      <c r="C148" s="235" t="s">
        <v>1234</v>
      </c>
      <c r="D148" s="233"/>
      <c r="E148" s="233">
        <v>75000</v>
      </c>
      <c r="F148" s="234"/>
    </row>
    <row r="149" spans="2:6" ht="12" customHeight="1">
      <c r="B149" s="190"/>
      <c r="C149" s="236"/>
      <c r="D149" s="237"/>
      <c r="E149" s="237"/>
      <c r="F149" s="238"/>
    </row>
    <row r="150" spans="2:6" ht="12" customHeight="1">
      <c r="B150" s="190"/>
      <c r="C150" s="236"/>
      <c r="D150" s="237"/>
      <c r="E150" s="237"/>
      <c r="F150" s="238"/>
    </row>
    <row r="151" spans="2:6" ht="12" customHeight="1">
      <c r="B151" s="190"/>
      <c r="C151" s="236"/>
      <c r="D151" s="237"/>
      <c r="E151" s="237"/>
      <c r="F151" s="238"/>
    </row>
    <row r="152" spans="2:6" ht="12" customHeight="1">
      <c r="B152" s="190"/>
      <c r="C152" s="236"/>
      <c r="D152" s="237"/>
      <c r="E152" s="237"/>
      <c r="F152" s="238"/>
    </row>
    <row r="153" spans="2:6" ht="12" customHeight="1">
      <c r="B153" s="190"/>
      <c r="C153" s="236"/>
      <c r="D153" s="237"/>
      <c r="E153" s="237"/>
      <c r="F153" s="238"/>
    </row>
    <row r="154" spans="2:6" ht="12" customHeight="1">
      <c r="B154" s="190"/>
      <c r="C154" s="236"/>
      <c r="D154" s="237"/>
      <c r="E154" s="237"/>
      <c r="F154" s="238"/>
    </row>
    <row r="155" spans="2:6" ht="12" customHeight="1">
      <c r="B155" s="190"/>
      <c r="C155" s="236"/>
      <c r="D155" s="237"/>
      <c r="E155" s="237"/>
      <c r="F155" s="238"/>
    </row>
    <row r="156" spans="2:6" ht="12" customHeight="1">
      <c r="B156" s="190"/>
      <c r="C156" s="236"/>
      <c r="D156" s="237"/>
      <c r="E156" s="237"/>
      <c r="F156" s="238"/>
    </row>
    <row r="157" spans="2:6" ht="12" customHeight="1">
      <c r="B157" s="190"/>
      <c r="C157" s="236"/>
      <c r="D157" s="237"/>
      <c r="E157" s="237"/>
      <c r="F157" s="238"/>
    </row>
    <row r="158" spans="2:6" ht="12" customHeight="1">
      <c r="B158" s="190"/>
      <c r="C158" s="236"/>
      <c r="D158" s="237"/>
      <c r="E158" s="237"/>
      <c r="F158" s="238"/>
    </row>
    <row r="159" spans="2:6" ht="12" customHeight="1">
      <c r="B159" s="190"/>
      <c r="C159" s="236"/>
      <c r="D159" s="237"/>
      <c r="E159" s="237"/>
      <c r="F159" s="238"/>
    </row>
    <row r="160" spans="2:6" ht="12" customHeight="1">
      <c r="B160" s="190"/>
      <c r="C160" s="236"/>
      <c r="D160" s="237"/>
      <c r="E160" s="237"/>
      <c r="F160" s="238"/>
    </row>
    <row r="161" spans="2:6" ht="12" customHeight="1">
      <c r="B161" s="190"/>
      <c r="C161" s="236"/>
      <c r="D161" s="237"/>
      <c r="E161" s="237"/>
      <c r="F161" s="238"/>
    </row>
    <row r="162" spans="2:6" ht="12" customHeight="1">
      <c r="B162" s="190"/>
      <c r="C162" s="236"/>
      <c r="D162" s="237"/>
      <c r="E162" s="237"/>
      <c r="F162" s="238"/>
    </row>
    <row r="163" spans="2:6" ht="12" customHeight="1">
      <c r="B163" s="190"/>
      <c r="C163" s="236"/>
      <c r="D163" s="237"/>
      <c r="E163" s="237"/>
      <c r="F163" s="238"/>
    </row>
    <row r="164" spans="2:6" ht="12" customHeight="1">
      <c r="B164" s="190"/>
      <c r="C164" s="236"/>
      <c r="D164" s="237"/>
      <c r="E164" s="237"/>
      <c r="F164" s="238"/>
    </row>
    <row r="165" spans="2:6" ht="12" customHeight="1">
      <c r="B165" s="190"/>
      <c r="C165" s="236"/>
      <c r="D165" s="237"/>
      <c r="E165" s="237"/>
      <c r="F165" s="238"/>
    </row>
    <row r="166" spans="2:6" ht="12" customHeight="1">
      <c r="B166" s="190"/>
      <c r="C166" s="236"/>
      <c r="D166" s="237"/>
      <c r="E166" s="237"/>
      <c r="F166" s="238"/>
    </row>
    <row r="167" spans="2:6" ht="12" customHeight="1">
      <c r="B167" s="190"/>
      <c r="C167" s="236"/>
      <c r="D167" s="237"/>
      <c r="E167" s="237"/>
      <c r="F167" s="238"/>
    </row>
    <row r="168" spans="2:6" ht="12" customHeight="1">
      <c r="B168" s="190"/>
      <c r="C168" s="236"/>
      <c r="D168" s="237"/>
      <c r="E168" s="237"/>
      <c r="F168" s="238"/>
    </row>
    <row r="169" spans="2:6" ht="19.5" customHeight="1">
      <c r="B169" s="190"/>
      <c r="C169" s="217"/>
      <c r="D169" s="217"/>
      <c r="E169" s="239" t="s">
        <v>1235</v>
      </c>
      <c r="F169" s="239"/>
    </row>
    <row r="170" spans="2:4" ht="18" customHeight="1">
      <c r="B170" s="190"/>
      <c r="C170" s="217" t="s">
        <v>1028</v>
      </c>
      <c r="D170" s="217"/>
    </row>
    <row r="171" spans="2:6" ht="34.5" customHeight="1">
      <c r="B171" s="190"/>
      <c r="C171" s="54" t="s">
        <v>1006</v>
      </c>
      <c r="D171" s="54" t="s">
        <v>1118</v>
      </c>
      <c r="E171" s="54" t="s">
        <v>787</v>
      </c>
      <c r="F171" s="54" t="s">
        <v>1119</v>
      </c>
    </row>
    <row r="172" spans="2:6" ht="11.25" customHeight="1">
      <c r="B172" s="190"/>
      <c r="C172" s="54">
        <v>1</v>
      </c>
      <c r="D172" s="54">
        <v>2</v>
      </c>
      <c r="E172" s="54">
        <v>3</v>
      </c>
      <c r="F172" s="54">
        <v>4</v>
      </c>
    </row>
    <row r="173" spans="2:6" ht="18" customHeight="1">
      <c r="B173" s="190"/>
      <c r="C173" s="218" t="s">
        <v>1236</v>
      </c>
      <c r="D173" s="89">
        <f>D174</f>
        <v>1900000</v>
      </c>
      <c r="E173" s="89">
        <f>E174</f>
        <v>1014000</v>
      </c>
      <c r="F173" s="219">
        <f aca="true" t="shared" si="1" ref="F173:F180">E173-D173</f>
        <v>-886000</v>
      </c>
    </row>
    <row r="174" spans="2:6" ht="34.5" customHeight="1">
      <c r="B174" s="190"/>
      <c r="C174" s="146" t="s">
        <v>1237</v>
      </c>
      <c r="D174" s="147">
        <v>1900000</v>
      </c>
      <c r="E174" s="147">
        <v>1014000</v>
      </c>
      <c r="F174" s="221">
        <f t="shared" si="1"/>
        <v>-886000</v>
      </c>
    </row>
    <row r="175" spans="2:6" ht="18" customHeight="1">
      <c r="B175" s="190"/>
      <c r="C175" s="240"/>
      <c r="D175" s="241"/>
      <c r="E175" s="241"/>
      <c r="F175" s="242"/>
    </row>
    <row r="176" spans="2:6" ht="39" customHeight="1">
      <c r="B176" s="190"/>
      <c r="C176" s="243" t="s">
        <v>1238</v>
      </c>
      <c r="D176" s="243"/>
      <c r="E176" s="243"/>
      <c r="F176" s="243"/>
    </row>
    <row r="177" spans="2:6" ht="33.75" customHeight="1">
      <c r="B177" s="190"/>
      <c r="C177" s="54" t="s">
        <v>1006</v>
      </c>
      <c r="D177" s="54" t="s">
        <v>1118</v>
      </c>
      <c r="E177" s="54" t="s">
        <v>787</v>
      </c>
      <c r="F177" s="54" t="s">
        <v>1119</v>
      </c>
    </row>
    <row r="178" spans="2:6" ht="12" customHeight="1">
      <c r="B178" s="190"/>
      <c r="C178" s="54">
        <v>1</v>
      </c>
      <c r="D178" s="54">
        <v>2</v>
      </c>
      <c r="E178" s="54">
        <v>3</v>
      </c>
      <c r="F178" s="54">
        <v>4</v>
      </c>
    </row>
    <row r="179" spans="2:6" ht="30.75" customHeight="1">
      <c r="B179" s="190"/>
      <c r="C179" s="218" t="s">
        <v>1239</v>
      </c>
      <c r="D179" s="89">
        <f>D180</f>
        <v>15000</v>
      </c>
      <c r="E179" s="89">
        <f>E180</f>
        <v>15900</v>
      </c>
      <c r="F179" s="219">
        <f t="shared" si="1"/>
        <v>900</v>
      </c>
    </row>
    <row r="180" spans="2:6" ht="19.5" customHeight="1">
      <c r="B180" s="190"/>
      <c r="C180" s="146" t="s">
        <v>1031</v>
      </c>
      <c r="D180" s="147">
        <v>15000</v>
      </c>
      <c r="E180" s="147">
        <v>15900</v>
      </c>
      <c r="F180" s="221">
        <f t="shared" si="1"/>
        <v>900</v>
      </c>
    </row>
    <row r="181" spans="2:6" ht="12.75" customHeight="1">
      <c r="B181" s="190"/>
      <c r="C181" s="240"/>
      <c r="D181" s="241"/>
      <c r="E181" s="241"/>
      <c r="F181" s="242"/>
    </row>
    <row r="182" spans="2:6" ht="12.75" customHeight="1">
      <c r="B182" s="190"/>
      <c r="C182" s="240"/>
      <c r="D182" s="241"/>
      <c r="E182" s="241"/>
      <c r="F182" s="242"/>
    </row>
    <row r="183" spans="2:6" ht="12.75" customHeight="1">
      <c r="B183" s="190"/>
      <c r="C183" s="240"/>
      <c r="D183" s="241"/>
      <c r="E183" s="241"/>
      <c r="F183" s="242"/>
    </row>
    <row r="184" spans="2:6" ht="12.75" customHeight="1">
      <c r="B184" s="190"/>
      <c r="C184" s="240"/>
      <c r="D184" s="241"/>
      <c r="E184" s="241"/>
      <c r="F184" s="242"/>
    </row>
    <row r="185" spans="2:6" ht="12.75" customHeight="1">
      <c r="B185" s="190"/>
      <c r="C185" s="240"/>
      <c r="D185" s="241"/>
      <c r="E185" s="241"/>
      <c r="F185" s="242"/>
    </row>
    <row r="186" spans="2:6" ht="12.75" customHeight="1">
      <c r="B186" s="190"/>
      <c r="C186" s="240"/>
      <c r="D186" s="241"/>
      <c r="E186" s="241"/>
      <c r="F186" s="242"/>
    </row>
    <row r="187" spans="2:6" ht="12.75" customHeight="1">
      <c r="B187" s="190"/>
      <c r="C187" s="240"/>
      <c r="D187" s="241"/>
      <c r="E187" s="241"/>
      <c r="F187" s="242"/>
    </row>
    <row r="188" spans="2:6" ht="12.75" customHeight="1">
      <c r="B188" s="190"/>
      <c r="C188" s="240"/>
      <c r="D188" s="241"/>
      <c r="E188" s="241"/>
      <c r="F188" s="242"/>
    </row>
    <row r="189" spans="2:6" ht="12.75" customHeight="1">
      <c r="B189" s="190"/>
      <c r="C189" s="240"/>
      <c r="D189" s="241"/>
      <c r="E189" s="241"/>
      <c r="F189" s="242"/>
    </row>
    <row r="190" spans="2:6" ht="12.75" customHeight="1">
      <c r="B190" s="190"/>
      <c r="C190" s="240"/>
      <c r="D190" s="241"/>
      <c r="E190" s="241"/>
      <c r="F190" s="242"/>
    </row>
    <row r="191" spans="2:6" ht="12.75" customHeight="1">
      <c r="B191" s="190"/>
      <c r="C191" s="240"/>
      <c r="D191" s="241"/>
      <c r="E191" s="241"/>
      <c r="F191" s="242"/>
    </row>
    <row r="192" spans="2:6" ht="12.75" customHeight="1">
      <c r="B192" s="190"/>
      <c r="C192" s="240"/>
      <c r="D192" s="241"/>
      <c r="E192" s="241"/>
      <c r="F192" s="242"/>
    </row>
    <row r="193" spans="2:6" ht="12.75" customHeight="1">
      <c r="B193" s="190"/>
      <c r="C193" s="240"/>
      <c r="D193" s="241"/>
      <c r="E193" s="241"/>
      <c r="F193" s="242"/>
    </row>
    <row r="194" spans="2:6" ht="12.75" customHeight="1">
      <c r="B194" s="190"/>
      <c r="C194" s="240"/>
      <c r="D194" s="241"/>
      <c r="E194" s="241"/>
      <c r="F194" s="242"/>
    </row>
    <row r="195" spans="2:6" ht="12.75" customHeight="1">
      <c r="B195" s="190"/>
      <c r="C195" s="240"/>
      <c r="D195" s="241"/>
      <c r="E195" s="241"/>
      <c r="F195" s="242"/>
    </row>
    <row r="196" spans="2:6" ht="12.75" customHeight="1">
      <c r="B196" s="190"/>
      <c r="C196" s="240"/>
      <c r="D196" s="241"/>
      <c r="E196" s="241"/>
      <c r="F196" s="242"/>
    </row>
    <row r="197" spans="2:6" ht="12.75" customHeight="1">
      <c r="B197" s="190"/>
      <c r="C197" s="240"/>
      <c r="D197" s="241"/>
      <c r="E197" s="241"/>
      <c r="F197" s="242"/>
    </row>
    <row r="198" spans="2:6" ht="12.75" customHeight="1">
      <c r="B198" s="190"/>
      <c r="C198" s="240"/>
      <c r="D198" s="241"/>
      <c r="E198" s="241"/>
      <c r="F198" s="242"/>
    </row>
    <row r="199" spans="2:6" ht="12.75" customHeight="1">
      <c r="B199" s="190"/>
      <c r="C199" s="240"/>
      <c r="D199" s="241"/>
      <c r="E199" s="241"/>
      <c r="F199" s="242"/>
    </row>
    <row r="200" spans="2:6" ht="12.75" customHeight="1">
      <c r="B200" s="190"/>
      <c r="C200" s="240"/>
      <c r="D200" s="241"/>
      <c r="E200" s="241"/>
      <c r="F200" s="242"/>
    </row>
    <row r="201" spans="2:6" ht="12.75" customHeight="1">
      <c r="B201" s="190"/>
      <c r="C201" s="240"/>
      <c r="D201" s="241"/>
      <c r="E201" s="241"/>
      <c r="F201" s="242"/>
    </row>
    <row r="202" spans="2:6" ht="12.75" customHeight="1">
      <c r="B202" s="190"/>
      <c r="C202" s="240"/>
      <c r="D202" s="241"/>
      <c r="E202" s="241"/>
      <c r="F202" s="242"/>
    </row>
    <row r="203" spans="2:6" ht="12.75" customHeight="1">
      <c r="B203" s="190"/>
      <c r="C203" s="240"/>
      <c r="D203" s="241"/>
      <c r="E203" s="241"/>
      <c r="F203" s="242"/>
    </row>
    <row r="204" spans="2:6" ht="12.75" customHeight="1">
      <c r="B204" s="190"/>
      <c r="C204" s="240"/>
      <c r="D204" s="241"/>
      <c r="E204" s="241"/>
      <c r="F204" s="242"/>
    </row>
    <row r="205" spans="2:6" ht="12.75" customHeight="1">
      <c r="B205" s="190"/>
      <c r="C205" s="240"/>
      <c r="D205" s="241"/>
      <c r="E205" s="241"/>
      <c r="F205" s="242"/>
    </row>
    <row r="206" spans="2:6" ht="12.75" customHeight="1">
      <c r="B206" s="190"/>
      <c r="C206" s="240"/>
      <c r="D206" s="241"/>
      <c r="E206" s="241"/>
      <c r="F206" s="242"/>
    </row>
    <row r="207" spans="2:6" ht="12.75" customHeight="1">
      <c r="B207" s="190"/>
      <c r="C207" s="240"/>
      <c r="D207" s="241"/>
      <c r="E207" s="241"/>
      <c r="F207" s="242"/>
    </row>
    <row r="208" spans="2:6" ht="12.75" customHeight="1">
      <c r="B208" s="190"/>
      <c r="C208" s="240"/>
      <c r="D208" s="241"/>
      <c r="E208" s="241"/>
      <c r="F208" s="242"/>
    </row>
    <row r="209" spans="2:6" ht="12.75" customHeight="1">
      <c r="B209" s="190"/>
      <c r="C209" s="240"/>
      <c r="D209" s="241"/>
      <c r="E209" s="241"/>
      <c r="F209" s="242"/>
    </row>
    <row r="210" spans="2:6" ht="12.75" customHeight="1">
      <c r="B210" s="190"/>
      <c r="C210" s="240"/>
      <c r="D210" s="241"/>
      <c r="E210" s="241"/>
      <c r="F210" s="242"/>
    </row>
    <row r="211" spans="2:6" ht="12.75" customHeight="1">
      <c r="B211" s="190"/>
      <c r="C211" s="240"/>
      <c r="D211" s="241"/>
      <c r="E211" s="241"/>
      <c r="F211" s="242"/>
    </row>
    <row r="212" spans="2:6" ht="21.75" customHeight="1">
      <c r="B212" s="190"/>
      <c r="C212" s="240"/>
      <c r="D212" s="241"/>
      <c r="E212" s="241"/>
      <c r="F212" s="242"/>
    </row>
    <row r="213" spans="2:6" ht="21" customHeight="1">
      <c r="B213" s="190"/>
      <c r="C213" s="240"/>
      <c r="D213" s="241"/>
      <c r="E213" s="241"/>
      <c r="F213" s="242"/>
    </row>
    <row r="214" spans="2:6" ht="21" customHeight="1">
      <c r="B214" s="190"/>
      <c r="C214" s="240"/>
      <c r="D214" s="241"/>
      <c r="E214" s="241"/>
      <c r="F214" s="242"/>
    </row>
    <row r="215" spans="2:6" ht="19.5" customHeight="1">
      <c r="B215" s="190"/>
      <c r="C215" s="240"/>
      <c r="D215" s="241"/>
      <c r="E215" s="241"/>
      <c r="F215" s="242"/>
    </row>
    <row r="216" spans="2:6" ht="19.5" customHeight="1">
      <c r="B216" s="190"/>
      <c r="C216" s="240"/>
      <c r="D216" s="241"/>
      <c r="E216" s="241"/>
      <c r="F216" s="242"/>
    </row>
    <row r="217" spans="2:6" ht="21" customHeight="1">
      <c r="B217" s="190"/>
      <c r="C217" s="240"/>
      <c r="D217" s="241"/>
      <c r="E217" s="241"/>
      <c r="F217" s="242"/>
    </row>
    <row r="218" spans="1:6" ht="21.75" customHeight="1">
      <c r="A218" s="244" t="s">
        <v>1240</v>
      </c>
      <c r="B218" s="244"/>
      <c r="C218" s="244"/>
      <c r="D218" s="244"/>
      <c r="E218" s="244"/>
      <c r="F218" s="245" t="s">
        <v>1241</v>
      </c>
    </row>
    <row r="219" spans="2:6" ht="22.5" customHeight="1">
      <c r="B219" s="216" t="s">
        <v>1220</v>
      </c>
      <c r="C219" s="217"/>
      <c r="D219" s="217"/>
      <c r="E219" s="217"/>
      <c r="F219" s="189"/>
    </row>
    <row r="220" spans="2:6" ht="34.5" customHeight="1">
      <c r="B220" s="190"/>
      <c r="C220" s="54" t="s">
        <v>1006</v>
      </c>
      <c r="D220" s="54" t="s">
        <v>1118</v>
      </c>
      <c r="E220" s="54" t="s">
        <v>787</v>
      </c>
      <c r="F220" s="54" t="s">
        <v>1119</v>
      </c>
    </row>
    <row r="221" spans="2:6" ht="12.75" customHeight="1">
      <c r="B221" s="190"/>
      <c r="C221" s="54">
        <v>1</v>
      </c>
      <c r="D221" s="54">
        <v>2</v>
      </c>
      <c r="E221" s="54">
        <v>3</v>
      </c>
      <c r="F221" s="54">
        <v>4</v>
      </c>
    </row>
    <row r="222" spans="2:6" ht="24" customHeight="1">
      <c r="B222" s="190"/>
      <c r="C222" s="218" t="s">
        <v>1242</v>
      </c>
      <c r="D222" s="89">
        <f>D223+D248</f>
        <v>6406455</v>
      </c>
      <c r="E222" s="89">
        <f>E223+E248</f>
        <v>6809779</v>
      </c>
      <c r="F222" s="219">
        <f>E222-D222</f>
        <v>403324</v>
      </c>
    </row>
    <row r="223" spans="2:6" ht="12.75" customHeight="1">
      <c r="B223" s="190"/>
      <c r="C223" s="246" t="s">
        <v>1033</v>
      </c>
      <c r="D223" s="198">
        <f>D224+D225+D247</f>
        <v>6064814</v>
      </c>
      <c r="E223" s="198">
        <f>E224+E225+E247</f>
        <v>6448703</v>
      </c>
      <c r="F223" s="247">
        <f>E223-D223</f>
        <v>383889</v>
      </c>
    </row>
    <row r="224" spans="2:6" ht="13.5" customHeight="1">
      <c r="B224" s="190"/>
      <c r="C224" s="146" t="s">
        <v>1008</v>
      </c>
      <c r="D224" s="147">
        <v>5003866</v>
      </c>
      <c r="E224" s="147">
        <v>5304098</v>
      </c>
      <c r="F224" s="221">
        <f>E224-D224</f>
        <v>300232</v>
      </c>
    </row>
    <row r="225" spans="2:7" ht="15" customHeight="1">
      <c r="B225" s="190"/>
      <c r="C225" s="146" t="s">
        <v>1009</v>
      </c>
      <c r="D225" s="147">
        <v>1060948</v>
      </c>
      <c r="E225" s="147">
        <f>E227+E228+E229+E230+E231+E232+E233+E234+E235+E236+E237+E238+E239+E240+E241+E242+E243+E244+E245+E226+E246</f>
        <v>1124605</v>
      </c>
      <c r="F225" s="221">
        <f>E225-D225</f>
        <v>63657</v>
      </c>
      <c r="G225" s="148"/>
    </row>
    <row r="226" spans="2:7" s="248" customFormat="1" ht="10.5" customHeight="1">
      <c r="B226" s="249"/>
      <c r="C226" s="250" t="s">
        <v>1243</v>
      </c>
      <c r="D226" s="226"/>
      <c r="E226" s="251">
        <v>20000</v>
      </c>
      <c r="F226" s="127"/>
      <c r="G226" s="252"/>
    </row>
    <row r="227" spans="2:6" s="248" customFormat="1" ht="10.5" customHeight="1">
      <c r="B227" s="249"/>
      <c r="C227" s="250" t="s">
        <v>1244</v>
      </c>
      <c r="D227" s="226"/>
      <c r="E227" s="251">
        <v>5000</v>
      </c>
      <c r="F227" s="127"/>
    </row>
    <row r="228" spans="2:6" s="248" customFormat="1" ht="12" customHeight="1">
      <c r="B228" s="249"/>
      <c r="C228" s="250" t="s">
        <v>1245</v>
      </c>
      <c r="D228" s="226"/>
      <c r="E228" s="251">
        <v>50000</v>
      </c>
      <c r="F228" s="127"/>
    </row>
    <row r="229" spans="2:6" s="248" customFormat="1" ht="10.5" customHeight="1">
      <c r="B229" s="249"/>
      <c r="C229" s="250" t="s">
        <v>1128</v>
      </c>
      <c r="D229" s="226"/>
      <c r="E229" s="251">
        <v>8000</v>
      </c>
      <c r="F229" s="127"/>
    </row>
    <row r="230" spans="2:6" s="248" customFormat="1" ht="10.5" customHeight="1">
      <c r="B230" s="249"/>
      <c r="C230" s="250" t="s">
        <v>1246</v>
      </c>
      <c r="D230" s="226"/>
      <c r="E230" s="251">
        <v>120000</v>
      </c>
      <c r="F230" s="127"/>
    </row>
    <row r="231" spans="2:8" s="248" customFormat="1" ht="9.75" customHeight="1">
      <c r="B231" s="249"/>
      <c r="C231" s="250" t="s">
        <v>1247</v>
      </c>
      <c r="D231" s="226"/>
      <c r="E231" s="251">
        <v>50000</v>
      </c>
      <c r="F231" s="127"/>
      <c r="H231" s="252"/>
    </row>
    <row r="232" spans="2:6" s="248" customFormat="1" ht="12" customHeight="1">
      <c r="B232" s="249"/>
      <c r="C232" s="250" t="s">
        <v>1248</v>
      </c>
      <c r="D232" s="226"/>
      <c r="E232" s="251">
        <v>60000</v>
      </c>
      <c r="F232" s="127"/>
    </row>
    <row r="233" spans="2:6" s="248" customFormat="1" ht="23.25" customHeight="1">
      <c r="B233" s="249"/>
      <c r="C233" s="116" t="s">
        <v>1249</v>
      </c>
      <c r="D233" s="226"/>
      <c r="E233" s="251">
        <v>25000</v>
      </c>
      <c r="F233" s="127"/>
    </row>
    <row r="234" spans="2:6" s="248" customFormat="1" ht="23.25" customHeight="1">
      <c r="B234" s="249"/>
      <c r="C234" s="116" t="s">
        <v>1250</v>
      </c>
      <c r="D234" s="226"/>
      <c r="E234" s="251">
        <v>25000</v>
      </c>
      <c r="F234" s="127"/>
    </row>
    <row r="235" spans="2:8" s="248" customFormat="1" ht="10.5" customHeight="1">
      <c r="B235" s="249"/>
      <c r="C235" s="250" t="s">
        <v>1251</v>
      </c>
      <c r="D235" s="226"/>
      <c r="E235" s="251">
        <v>163440</v>
      </c>
      <c r="F235" s="127"/>
      <c r="H235" s="252"/>
    </row>
    <row r="236" spans="2:6" s="248" customFormat="1" ht="10.5" customHeight="1">
      <c r="B236" s="249"/>
      <c r="C236" s="116" t="s">
        <v>1252</v>
      </c>
      <c r="D236" s="226"/>
      <c r="E236" s="251">
        <v>78114</v>
      </c>
      <c r="F236" s="127"/>
    </row>
    <row r="237" spans="2:6" s="248" customFormat="1" ht="10.5" customHeight="1">
      <c r="B237" s="249"/>
      <c r="C237" s="116" t="s">
        <v>1253</v>
      </c>
      <c r="D237" s="226"/>
      <c r="E237" s="251">
        <v>3000</v>
      </c>
      <c r="F237" s="127"/>
    </row>
    <row r="238" spans="2:9" s="248" customFormat="1" ht="10.5" customHeight="1">
      <c r="B238" s="249"/>
      <c r="C238" s="116" t="s">
        <v>1254</v>
      </c>
      <c r="D238" s="226"/>
      <c r="E238" s="251">
        <v>8000</v>
      </c>
      <c r="F238" s="127"/>
      <c r="I238" s="252"/>
    </row>
    <row r="239" spans="2:6" s="248" customFormat="1" ht="10.5" customHeight="1">
      <c r="B239" s="249"/>
      <c r="C239" s="116" t="s">
        <v>1255</v>
      </c>
      <c r="D239" s="226"/>
      <c r="E239" s="251">
        <v>15000</v>
      </c>
      <c r="F239" s="127"/>
    </row>
    <row r="240" spans="2:6" s="248" customFormat="1" ht="10.5" customHeight="1">
      <c r="B240" s="249"/>
      <c r="C240" s="116" t="s">
        <v>1149</v>
      </c>
      <c r="D240" s="226"/>
      <c r="E240" s="251">
        <v>5000</v>
      </c>
      <c r="F240" s="127"/>
    </row>
    <row r="241" spans="2:6" s="248" customFormat="1" ht="10.5" customHeight="1">
      <c r="B241" s="249"/>
      <c r="C241" s="116" t="s">
        <v>1256</v>
      </c>
      <c r="D241" s="226"/>
      <c r="E241" s="251">
        <v>135000</v>
      </c>
      <c r="F241" s="127"/>
    </row>
    <row r="242" spans="2:6" s="248" customFormat="1" ht="10.5" customHeight="1">
      <c r="B242" s="249"/>
      <c r="C242" s="116" t="s">
        <v>1257</v>
      </c>
      <c r="D242" s="226"/>
      <c r="E242" s="251">
        <v>5000</v>
      </c>
      <c r="F242" s="127"/>
    </row>
    <row r="243" spans="2:6" s="248" customFormat="1" ht="10.5" customHeight="1">
      <c r="B243" s="249"/>
      <c r="C243" s="116" t="s">
        <v>1258</v>
      </c>
      <c r="D243" s="226"/>
      <c r="E243" s="251">
        <v>2000</v>
      </c>
      <c r="F243" s="127"/>
    </row>
    <row r="244" spans="2:6" s="248" customFormat="1" ht="10.5" customHeight="1">
      <c r="B244" s="249"/>
      <c r="C244" s="116" t="s">
        <v>1259</v>
      </c>
      <c r="D244" s="226"/>
      <c r="E244" s="251">
        <v>20000</v>
      </c>
      <c r="F244" s="127"/>
    </row>
    <row r="245" spans="2:6" s="248" customFormat="1" ht="10.5" customHeight="1">
      <c r="B245" s="249"/>
      <c r="C245" s="116" t="s">
        <v>1260</v>
      </c>
      <c r="D245" s="226"/>
      <c r="E245" s="251">
        <v>323551</v>
      </c>
      <c r="F245" s="127"/>
    </row>
    <row r="246" spans="2:6" s="248" customFormat="1" ht="10.5" customHeight="1">
      <c r="B246" s="249"/>
      <c r="C246" s="253" t="s">
        <v>1261</v>
      </c>
      <c r="D246" s="152"/>
      <c r="E246" s="152">
        <v>3500</v>
      </c>
      <c r="F246" s="180"/>
    </row>
    <row r="247" spans="2:6" ht="15" customHeight="1">
      <c r="B247" s="190"/>
      <c r="C247" s="227" t="s">
        <v>1074</v>
      </c>
      <c r="D247" s="228">
        <v>0</v>
      </c>
      <c r="E247" s="228">
        <v>20000</v>
      </c>
      <c r="F247" s="229">
        <f>E247-D247</f>
        <v>20000</v>
      </c>
    </row>
    <row r="248" spans="2:6" ht="17.25" customHeight="1">
      <c r="B248" s="190"/>
      <c r="C248" s="254" t="s">
        <v>1262</v>
      </c>
      <c r="D248" s="255">
        <f>D249+D250+D279</f>
        <v>341641</v>
      </c>
      <c r="E248" s="255">
        <f>E249+E250+E279</f>
        <v>361076</v>
      </c>
      <c r="F248" s="256">
        <f>E248-D248</f>
        <v>19435</v>
      </c>
    </row>
    <row r="249" spans="2:6" ht="13.5" customHeight="1">
      <c r="B249" s="190"/>
      <c r="C249" s="146" t="s">
        <v>1008</v>
      </c>
      <c r="D249" s="147">
        <v>202400</v>
      </c>
      <c r="E249" s="147">
        <v>214544</v>
      </c>
      <c r="F249" s="221">
        <f>E249-D249</f>
        <v>12144</v>
      </c>
    </row>
    <row r="250" spans="2:7" ht="14.25" customHeight="1">
      <c r="B250" s="190"/>
      <c r="C250" s="146" t="s">
        <v>1009</v>
      </c>
      <c r="D250" s="147">
        <v>136351</v>
      </c>
      <c r="E250" s="147">
        <f>E252+E253+E254+E255+E256+E257+E258+E259+E260+E261+E262+E263+E264+E265+E266+E267+E268+E269+E271+E272+E273+E274+E275+E276+E277+E278+E251+E270</f>
        <v>144532</v>
      </c>
      <c r="F250" s="221">
        <f>E250-D250</f>
        <v>8181</v>
      </c>
      <c r="G250" s="148"/>
    </row>
    <row r="251" spans="2:8" s="248" customFormat="1" ht="10.5" customHeight="1">
      <c r="B251" s="249"/>
      <c r="C251" s="116" t="s">
        <v>1243</v>
      </c>
      <c r="D251" s="135"/>
      <c r="E251" s="135">
        <v>2500</v>
      </c>
      <c r="F251" s="223"/>
      <c r="H251" s="252"/>
    </row>
    <row r="252" spans="2:6" s="248" customFormat="1" ht="10.5" customHeight="1">
      <c r="B252" s="249"/>
      <c r="C252" s="116" t="s">
        <v>1244</v>
      </c>
      <c r="D252" s="135"/>
      <c r="E252" s="135">
        <v>1000</v>
      </c>
      <c r="F252" s="223"/>
    </row>
    <row r="253" spans="2:6" s="248" customFormat="1" ht="10.5" customHeight="1">
      <c r="B253" s="249"/>
      <c r="C253" s="250" t="s">
        <v>1245</v>
      </c>
      <c r="D253" s="135"/>
      <c r="E253" s="135">
        <v>2000</v>
      </c>
      <c r="F253" s="223"/>
    </row>
    <row r="254" spans="2:8" s="248" customFormat="1" ht="10.5" customHeight="1">
      <c r="B254" s="249"/>
      <c r="C254" s="250" t="s">
        <v>1128</v>
      </c>
      <c r="D254" s="135"/>
      <c r="E254" s="135">
        <v>1000</v>
      </c>
      <c r="F254" s="223"/>
      <c r="H254" s="252"/>
    </row>
    <row r="255" spans="2:6" s="248" customFormat="1" ht="10.5" customHeight="1">
      <c r="B255" s="249"/>
      <c r="C255" s="250" t="s">
        <v>1246</v>
      </c>
      <c r="D255" s="135"/>
      <c r="E255" s="135">
        <v>8000</v>
      </c>
      <c r="F255" s="223"/>
    </row>
    <row r="256" spans="2:9" s="248" customFormat="1" ht="10.5" customHeight="1">
      <c r="B256" s="249"/>
      <c r="C256" s="250" t="s">
        <v>1247</v>
      </c>
      <c r="D256" s="135"/>
      <c r="E256" s="135">
        <v>1000</v>
      </c>
      <c r="F256" s="223"/>
      <c r="I256" s="252"/>
    </row>
    <row r="257" spans="2:6" s="248" customFormat="1" ht="10.5" customHeight="1">
      <c r="B257" s="249"/>
      <c r="C257" s="250" t="s">
        <v>1248</v>
      </c>
      <c r="D257" s="135"/>
      <c r="E257" s="135">
        <v>5000</v>
      </c>
      <c r="F257" s="223"/>
    </row>
    <row r="258" spans="2:6" s="248" customFormat="1" ht="24" customHeight="1">
      <c r="B258" s="249"/>
      <c r="C258" s="116" t="s">
        <v>1249</v>
      </c>
      <c r="D258" s="135"/>
      <c r="E258" s="135">
        <v>5000</v>
      </c>
      <c r="F258" s="223"/>
    </row>
    <row r="259" spans="2:6" s="248" customFormat="1" ht="21.75" customHeight="1">
      <c r="B259" s="249"/>
      <c r="C259" s="257" t="s">
        <v>1250</v>
      </c>
      <c r="D259" s="135"/>
      <c r="E259" s="135">
        <v>5000</v>
      </c>
      <c r="F259" s="223"/>
    </row>
    <row r="260" spans="2:6" s="248" customFormat="1" ht="10.5" customHeight="1">
      <c r="B260" s="249"/>
      <c r="C260" s="116" t="s">
        <v>1263</v>
      </c>
      <c r="D260" s="135"/>
      <c r="E260" s="135">
        <v>15000</v>
      </c>
      <c r="F260" s="223"/>
    </row>
    <row r="261" spans="2:6" s="248" customFormat="1" ht="10.5" customHeight="1">
      <c r="B261" s="249"/>
      <c r="C261" s="116" t="s">
        <v>1264</v>
      </c>
      <c r="D261" s="135"/>
      <c r="E261" s="135">
        <v>5000</v>
      </c>
      <c r="F261" s="223"/>
    </row>
    <row r="262" spans="2:6" s="248" customFormat="1" ht="10.5" customHeight="1">
      <c r="B262" s="249"/>
      <c r="C262" s="116" t="s">
        <v>1265</v>
      </c>
      <c r="D262" s="135"/>
      <c r="E262" s="135">
        <v>5000</v>
      </c>
      <c r="F262" s="223"/>
    </row>
    <row r="263" spans="2:6" s="248" customFormat="1" ht="10.5" customHeight="1">
      <c r="B263" s="249"/>
      <c r="C263" s="116" t="s">
        <v>1266</v>
      </c>
      <c r="D263" s="135"/>
      <c r="E263" s="135">
        <v>2500</v>
      </c>
      <c r="F263" s="223"/>
    </row>
    <row r="264" spans="2:6" s="248" customFormat="1" ht="10.5" customHeight="1">
      <c r="B264" s="249"/>
      <c r="C264" s="116" t="s">
        <v>1267</v>
      </c>
      <c r="D264" s="135"/>
      <c r="E264" s="135">
        <v>5000</v>
      </c>
      <c r="F264" s="223"/>
    </row>
    <row r="265" spans="2:6" s="248" customFormat="1" ht="10.5" customHeight="1">
      <c r="B265" s="249"/>
      <c r="C265" s="116" t="s">
        <v>1251</v>
      </c>
      <c r="D265" s="135"/>
      <c r="E265" s="135">
        <v>4000</v>
      </c>
      <c r="F265" s="223"/>
    </row>
    <row r="266" spans="2:6" s="248" customFormat="1" ht="10.5" customHeight="1">
      <c r="B266" s="249"/>
      <c r="C266" s="116" t="s">
        <v>1268</v>
      </c>
      <c r="D266" s="135"/>
      <c r="E266" s="135">
        <v>2500</v>
      </c>
      <c r="F266" s="223"/>
    </row>
    <row r="267" spans="2:6" s="248" customFormat="1" ht="10.5" customHeight="1">
      <c r="B267" s="249"/>
      <c r="C267" s="116" t="s">
        <v>1269</v>
      </c>
      <c r="D267" s="135"/>
      <c r="E267" s="135">
        <v>2000</v>
      </c>
      <c r="F267" s="223"/>
    </row>
    <row r="268" spans="2:6" s="248" customFormat="1" ht="10.5" customHeight="1">
      <c r="B268" s="249"/>
      <c r="C268" s="116" t="s">
        <v>1253</v>
      </c>
      <c r="D268" s="135"/>
      <c r="E268" s="135">
        <v>1000</v>
      </c>
      <c r="F268" s="223"/>
    </row>
    <row r="269" spans="2:6" s="248" customFormat="1" ht="10.5" customHeight="1">
      <c r="B269" s="249"/>
      <c r="C269" s="116" t="s">
        <v>1254</v>
      </c>
      <c r="D269" s="135"/>
      <c r="E269" s="135">
        <v>1200</v>
      </c>
      <c r="F269" s="223"/>
    </row>
    <row r="270" spans="2:6" s="248" customFormat="1" ht="10.5" customHeight="1">
      <c r="B270" s="249"/>
      <c r="C270" s="116" t="s">
        <v>1255</v>
      </c>
      <c r="D270" s="135"/>
      <c r="E270" s="135">
        <v>1000</v>
      </c>
      <c r="F270" s="223"/>
    </row>
    <row r="271" spans="2:6" s="248" customFormat="1" ht="10.5" customHeight="1">
      <c r="B271" s="249"/>
      <c r="C271" s="116" t="s">
        <v>1149</v>
      </c>
      <c r="D271" s="135"/>
      <c r="E271" s="135">
        <v>1000</v>
      </c>
      <c r="F271" s="223"/>
    </row>
    <row r="272" spans="2:6" s="248" customFormat="1" ht="20.25" customHeight="1">
      <c r="B272" s="249"/>
      <c r="C272" s="257" t="s">
        <v>1270</v>
      </c>
      <c r="D272" s="135"/>
      <c r="E272" s="135">
        <v>20000</v>
      </c>
      <c r="F272" s="223"/>
    </row>
    <row r="273" spans="2:6" s="248" customFormat="1" ht="12" customHeight="1">
      <c r="B273" s="249"/>
      <c r="C273" s="116" t="s">
        <v>1271</v>
      </c>
      <c r="D273" s="135"/>
      <c r="E273" s="135">
        <v>2000</v>
      </c>
      <c r="F273" s="223"/>
    </row>
    <row r="274" spans="2:6" s="248" customFormat="1" ht="10.5" customHeight="1">
      <c r="B274" s="249"/>
      <c r="C274" s="116" t="s">
        <v>1272</v>
      </c>
      <c r="D274" s="135"/>
      <c r="E274" s="135">
        <v>5000</v>
      </c>
      <c r="F274" s="223"/>
    </row>
    <row r="275" spans="2:8" s="248" customFormat="1" ht="10.5" customHeight="1">
      <c r="B275" s="249"/>
      <c r="C275" s="116" t="s">
        <v>1273</v>
      </c>
      <c r="D275" s="135"/>
      <c r="E275" s="135">
        <v>2000</v>
      </c>
      <c r="F275" s="223"/>
      <c r="H275" s="252"/>
    </row>
    <row r="276" spans="2:6" s="248" customFormat="1" ht="10.5" customHeight="1">
      <c r="B276" s="249"/>
      <c r="C276" s="116" t="s">
        <v>1274</v>
      </c>
      <c r="D276" s="135"/>
      <c r="E276" s="135">
        <v>25000</v>
      </c>
      <c r="F276" s="223"/>
    </row>
    <row r="277" spans="2:6" s="248" customFormat="1" ht="10.5" customHeight="1">
      <c r="B277" s="249"/>
      <c r="C277" s="116" t="s">
        <v>1275</v>
      </c>
      <c r="D277" s="135"/>
      <c r="E277" s="135">
        <v>1000</v>
      </c>
      <c r="F277" s="223"/>
    </row>
    <row r="278" spans="2:7" s="248" customFormat="1" ht="10.5" customHeight="1">
      <c r="B278" s="249"/>
      <c r="C278" s="116" t="s">
        <v>1276</v>
      </c>
      <c r="D278" s="135"/>
      <c r="E278" s="135">
        <v>13832</v>
      </c>
      <c r="F278" s="223"/>
      <c r="G278" s="252"/>
    </row>
    <row r="279" spans="2:6" ht="14.25" customHeight="1">
      <c r="B279" s="190"/>
      <c r="C279" s="146" t="s">
        <v>1074</v>
      </c>
      <c r="D279" s="258">
        <v>2890</v>
      </c>
      <c r="E279" s="147">
        <v>2000</v>
      </c>
      <c r="F279" s="221">
        <f>E279-D279</f>
        <v>-890</v>
      </c>
    </row>
    <row r="280" spans="2:6" ht="14.25" customHeight="1">
      <c r="B280" s="190"/>
      <c r="C280" s="259"/>
      <c r="D280" s="260"/>
      <c r="E280" s="261"/>
      <c r="F280" s="262"/>
    </row>
    <row r="281" spans="2:6" ht="14.25" customHeight="1">
      <c r="B281" s="190"/>
      <c r="C281" s="259"/>
      <c r="D281" s="260"/>
      <c r="E281" s="261"/>
      <c r="F281" s="262"/>
    </row>
    <row r="282" spans="2:6" ht="14.25" customHeight="1">
      <c r="B282" s="190"/>
      <c r="C282" s="259"/>
      <c r="D282" s="260"/>
      <c r="E282" s="261"/>
      <c r="F282" s="262"/>
    </row>
    <row r="283" spans="2:6" ht="22.5" customHeight="1">
      <c r="B283" s="188" t="s">
        <v>1186</v>
      </c>
      <c r="C283" s="215"/>
      <c r="D283" s="215"/>
      <c r="E283" s="215"/>
      <c r="F283" s="189"/>
    </row>
    <row r="284" spans="2:6" ht="36.75" customHeight="1">
      <c r="B284" s="190"/>
      <c r="C284" s="54" t="s">
        <v>1006</v>
      </c>
      <c r="D284" s="54" t="s">
        <v>1118</v>
      </c>
      <c r="E284" s="54" t="s">
        <v>787</v>
      </c>
      <c r="F284" s="54" t="s">
        <v>1119</v>
      </c>
    </row>
    <row r="285" spans="2:6" ht="10.5" customHeight="1">
      <c r="B285" s="190"/>
      <c r="C285" s="54">
        <v>1</v>
      </c>
      <c r="D285" s="54">
        <v>2</v>
      </c>
      <c r="E285" s="54">
        <v>3</v>
      </c>
      <c r="F285" s="54">
        <v>4</v>
      </c>
    </row>
    <row r="286" spans="2:6" ht="31.5" customHeight="1">
      <c r="B286" s="190"/>
      <c r="C286" s="218" t="s">
        <v>1242</v>
      </c>
      <c r="D286" s="232">
        <f>D287</f>
        <v>112500</v>
      </c>
      <c r="E286" s="232">
        <f>E287+E293</f>
        <v>168500</v>
      </c>
      <c r="F286" s="194">
        <f>E286-D286</f>
        <v>56000</v>
      </c>
    </row>
    <row r="287" spans="2:6" ht="12.75" customHeight="1">
      <c r="B287" s="190"/>
      <c r="C287" s="263" t="s">
        <v>1033</v>
      </c>
      <c r="D287" s="264">
        <f>D288</f>
        <v>112500</v>
      </c>
      <c r="E287" s="264">
        <f>E288</f>
        <v>161500</v>
      </c>
      <c r="F287" s="265">
        <f>E287-D287</f>
        <v>49000</v>
      </c>
    </row>
    <row r="288" spans="2:6" ht="16.5" customHeight="1">
      <c r="B288" s="190"/>
      <c r="C288" s="146" t="s">
        <v>1017</v>
      </c>
      <c r="D288" s="195">
        <v>112500</v>
      </c>
      <c r="E288" s="195">
        <f>E289+E290+E291+E292+E293</f>
        <v>161500</v>
      </c>
      <c r="F288" s="196">
        <f>E288-D288</f>
        <v>49000</v>
      </c>
    </row>
    <row r="289" spans="2:6" ht="12" customHeight="1">
      <c r="B289" s="190"/>
      <c r="C289" s="103" t="s">
        <v>1277</v>
      </c>
      <c r="D289" s="154"/>
      <c r="E289" s="154">
        <v>22500</v>
      </c>
      <c r="F289" s="201"/>
    </row>
    <row r="290" spans="2:6" ht="12.75" customHeight="1">
      <c r="B290" s="190"/>
      <c r="C290" s="103" t="s">
        <v>1278</v>
      </c>
      <c r="D290" s="154"/>
      <c r="E290" s="154">
        <v>3500</v>
      </c>
      <c r="F290" s="201"/>
    </row>
    <row r="291" spans="2:6" ht="12.75" customHeight="1">
      <c r="B291" s="190"/>
      <c r="C291" s="103" t="s">
        <v>1279</v>
      </c>
      <c r="D291" s="154"/>
      <c r="E291" s="154">
        <v>8500</v>
      </c>
      <c r="F291" s="201"/>
    </row>
    <row r="292" spans="2:6" ht="12.75" customHeight="1">
      <c r="B292" s="190"/>
      <c r="C292" s="103" t="s">
        <v>1280</v>
      </c>
      <c r="D292" s="154"/>
      <c r="E292" s="154">
        <v>120000</v>
      </c>
      <c r="F292" s="201"/>
    </row>
    <row r="293" spans="2:6" ht="12" customHeight="1">
      <c r="B293" s="190"/>
      <c r="C293" s="103" t="s">
        <v>1281</v>
      </c>
      <c r="D293" s="154"/>
      <c r="E293" s="154">
        <v>7000</v>
      </c>
      <c r="F293" s="201"/>
    </row>
    <row r="294" spans="2:6" ht="15.75" customHeight="1">
      <c r="B294" s="190"/>
      <c r="C294" s="254" t="s">
        <v>1262</v>
      </c>
      <c r="D294" s="165">
        <v>0</v>
      </c>
      <c r="E294" s="165">
        <f>E295</f>
        <v>33000</v>
      </c>
      <c r="F294" s="222">
        <f>E294-D294</f>
        <v>33000</v>
      </c>
    </row>
    <row r="295" spans="2:6" ht="15" customHeight="1">
      <c r="B295" s="190"/>
      <c r="C295" s="146" t="s">
        <v>1017</v>
      </c>
      <c r="D295" s="195">
        <v>0</v>
      </c>
      <c r="E295" s="195">
        <f>E296+E297+E298+E299</f>
        <v>33000</v>
      </c>
      <c r="F295" s="196">
        <f>E295-D295</f>
        <v>33000</v>
      </c>
    </row>
    <row r="296" spans="2:6" ht="12" customHeight="1">
      <c r="B296" s="190"/>
      <c r="C296" s="103" t="s">
        <v>1282</v>
      </c>
      <c r="D296" s="154"/>
      <c r="E296" s="154">
        <v>3000</v>
      </c>
      <c r="F296" s="201"/>
    </row>
    <row r="297" spans="2:6" ht="12" customHeight="1">
      <c r="B297" s="190"/>
      <c r="C297" s="103" t="s">
        <v>1283</v>
      </c>
      <c r="D297" s="154"/>
      <c r="E297" s="154">
        <v>15000</v>
      </c>
      <c r="F297" s="201"/>
    </row>
    <row r="298" spans="2:6" ht="12" customHeight="1">
      <c r="B298" s="190"/>
      <c r="C298" s="103" t="s">
        <v>1284</v>
      </c>
      <c r="D298" s="154"/>
      <c r="E298" s="154">
        <v>10000</v>
      </c>
      <c r="F298" s="201"/>
    </row>
    <row r="299" spans="2:6" ht="12" customHeight="1">
      <c r="B299" s="190"/>
      <c r="C299" s="103" t="s">
        <v>1285</v>
      </c>
      <c r="D299" s="154"/>
      <c r="E299" s="154">
        <v>5000</v>
      </c>
      <c r="F299" s="201"/>
    </row>
    <row r="300" spans="2:6" ht="12" customHeight="1">
      <c r="B300" s="190"/>
      <c r="C300" s="266"/>
      <c r="D300" s="267"/>
      <c r="E300" s="267"/>
      <c r="F300" s="268"/>
    </row>
    <row r="301" spans="2:6" ht="12" customHeight="1">
      <c r="B301" s="190"/>
      <c r="C301" s="266"/>
      <c r="D301" s="267"/>
      <c r="E301" s="267"/>
      <c r="F301" s="268"/>
    </row>
    <row r="302" spans="2:6" ht="12" customHeight="1">
      <c r="B302" s="190"/>
      <c r="C302" s="266"/>
      <c r="D302" s="267"/>
      <c r="E302" s="267"/>
      <c r="F302" s="268"/>
    </row>
    <row r="303" spans="2:6" ht="12" customHeight="1">
      <c r="B303" s="190"/>
      <c r="C303" s="266"/>
      <c r="D303" s="267"/>
      <c r="E303" s="267"/>
      <c r="F303" s="268"/>
    </row>
    <row r="304" spans="2:6" ht="12" customHeight="1">
      <c r="B304" s="190"/>
      <c r="C304" s="266"/>
      <c r="D304" s="267"/>
      <c r="E304" s="267"/>
      <c r="F304" s="268"/>
    </row>
    <row r="305" spans="2:6" ht="12" customHeight="1">
      <c r="B305" s="190"/>
      <c r="C305" s="266"/>
      <c r="D305" s="267"/>
      <c r="E305" s="267"/>
      <c r="F305" s="268"/>
    </row>
    <row r="306" spans="2:6" ht="12" customHeight="1">
      <c r="B306" s="190"/>
      <c r="C306" s="266"/>
      <c r="D306" s="267"/>
      <c r="E306" s="267"/>
      <c r="F306" s="268"/>
    </row>
    <row r="307" spans="2:6" ht="12" customHeight="1">
      <c r="B307" s="190"/>
      <c r="C307" s="266"/>
      <c r="D307" s="267"/>
      <c r="E307" s="267"/>
      <c r="F307" s="268"/>
    </row>
    <row r="308" spans="2:6" ht="12" customHeight="1">
      <c r="B308" s="190"/>
      <c r="C308" s="266"/>
      <c r="D308" s="267"/>
      <c r="E308" s="267"/>
      <c r="F308" s="268"/>
    </row>
    <row r="309" spans="2:6" ht="12" customHeight="1">
      <c r="B309" s="190"/>
      <c r="C309" s="266"/>
      <c r="D309" s="267"/>
      <c r="E309" s="267"/>
      <c r="F309" s="268"/>
    </row>
    <row r="310" spans="2:6" ht="12" customHeight="1">
      <c r="B310" s="190"/>
      <c r="C310" s="266"/>
      <c r="D310" s="267"/>
      <c r="E310" s="267"/>
      <c r="F310" s="268"/>
    </row>
    <row r="311" spans="2:6" ht="12" customHeight="1">
      <c r="B311" s="190"/>
      <c r="C311" s="266"/>
      <c r="D311" s="267"/>
      <c r="E311" s="267"/>
      <c r="F311" s="268"/>
    </row>
    <row r="312" spans="2:6" ht="12" customHeight="1">
      <c r="B312" s="190"/>
      <c r="C312" s="266"/>
      <c r="D312" s="267"/>
      <c r="E312" s="267"/>
      <c r="F312" s="268"/>
    </row>
    <row r="313" spans="2:6" ht="12" customHeight="1">
      <c r="B313" s="190"/>
      <c r="C313" s="266"/>
      <c r="D313" s="267"/>
      <c r="E313" s="267"/>
      <c r="F313" s="268"/>
    </row>
    <row r="314" spans="2:6" ht="12" customHeight="1">
      <c r="B314" s="190"/>
      <c r="C314" s="266"/>
      <c r="D314" s="267"/>
      <c r="E314" s="267"/>
      <c r="F314" s="268"/>
    </row>
    <row r="315" spans="2:6" ht="12" customHeight="1">
      <c r="B315" s="190"/>
      <c r="C315" s="266"/>
      <c r="D315" s="267"/>
      <c r="E315" s="267"/>
      <c r="F315" s="268"/>
    </row>
    <row r="316" spans="2:6" ht="12" customHeight="1">
      <c r="B316" s="190"/>
      <c r="C316" s="266"/>
      <c r="D316" s="267"/>
      <c r="E316" s="267"/>
      <c r="F316" s="268"/>
    </row>
    <row r="317" spans="2:6" ht="12" customHeight="1">
      <c r="B317" s="190"/>
      <c r="C317" s="266"/>
      <c r="D317" s="267"/>
      <c r="E317" s="267"/>
      <c r="F317" s="268"/>
    </row>
    <row r="318" spans="2:6" ht="12" customHeight="1">
      <c r="B318" s="190"/>
      <c r="C318" s="266"/>
      <c r="D318" s="267"/>
      <c r="E318" s="267"/>
      <c r="F318" s="268"/>
    </row>
    <row r="319" spans="2:6" ht="12" customHeight="1">
      <c r="B319" s="190"/>
      <c r="C319" s="266"/>
      <c r="D319" s="267"/>
      <c r="E319" s="267"/>
      <c r="F319" s="268"/>
    </row>
    <row r="320" spans="2:6" ht="12" customHeight="1">
      <c r="B320" s="190"/>
      <c r="C320" s="266"/>
      <c r="D320" s="267"/>
      <c r="E320" s="267"/>
      <c r="F320" s="268"/>
    </row>
    <row r="321" spans="2:6" ht="12" customHeight="1">
      <c r="B321" s="190"/>
      <c r="C321" s="266"/>
      <c r="D321" s="267"/>
      <c r="E321" s="267"/>
      <c r="F321" s="268"/>
    </row>
    <row r="322" spans="2:6" ht="12" customHeight="1">
      <c r="B322" s="190"/>
      <c r="C322" s="266"/>
      <c r="D322" s="267"/>
      <c r="E322" s="267"/>
      <c r="F322" s="268"/>
    </row>
    <row r="323" spans="2:6" ht="12" customHeight="1">
      <c r="B323" s="190"/>
      <c r="C323" s="266"/>
      <c r="D323" s="267"/>
      <c r="E323" s="267"/>
      <c r="F323" s="268"/>
    </row>
    <row r="324" spans="2:6" ht="12" customHeight="1">
      <c r="B324" s="190"/>
      <c r="C324" s="266"/>
      <c r="D324" s="267"/>
      <c r="E324" s="267"/>
      <c r="F324" s="268"/>
    </row>
    <row r="325" spans="2:6" ht="12" customHeight="1">
      <c r="B325" s="190"/>
      <c r="C325" s="266"/>
      <c r="D325" s="267"/>
      <c r="E325" s="267"/>
      <c r="F325" s="268"/>
    </row>
    <row r="326" spans="2:6" ht="12" customHeight="1">
      <c r="B326" s="190"/>
      <c r="C326" s="266"/>
      <c r="D326" s="267"/>
      <c r="E326" s="267"/>
      <c r="F326" s="268"/>
    </row>
    <row r="327" spans="2:6" ht="12" customHeight="1">
      <c r="B327" s="190"/>
      <c r="C327" s="266"/>
      <c r="D327" s="267"/>
      <c r="E327" s="267"/>
      <c r="F327" s="268"/>
    </row>
    <row r="328" spans="2:6" ht="12" customHeight="1">
      <c r="B328" s="190"/>
      <c r="C328" s="266"/>
      <c r="D328" s="267"/>
      <c r="E328" s="267"/>
      <c r="F328" s="268"/>
    </row>
    <row r="329" spans="2:6" ht="12" customHeight="1">
      <c r="B329" s="190"/>
      <c r="C329" s="266"/>
      <c r="D329" s="267"/>
      <c r="E329" s="267"/>
      <c r="F329" s="268"/>
    </row>
    <row r="330" spans="2:6" ht="12" customHeight="1">
      <c r="B330" s="190"/>
      <c r="C330" s="266"/>
      <c r="D330" s="267"/>
      <c r="E330" s="267"/>
      <c r="F330" s="268"/>
    </row>
    <row r="331" spans="2:6" ht="12" customHeight="1">
      <c r="B331" s="190"/>
      <c r="C331" s="266"/>
      <c r="D331" s="267"/>
      <c r="E331" s="267"/>
      <c r="F331" s="268"/>
    </row>
    <row r="332" spans="2:6" ht="12" customHeight="1">
      <c r="B332" s="190"/>
      <c r="C332" s="266"/>
      <c r="D332" s="267"/>
      <c r="E332" s="267"/>
      <c r="F332" s="268"/>
    </row>
    <row r="333" spans="2:6" ht="12" customHeight="1">
      <c r="B333" s="190"/>
      <c r="C333" s="266"/>
      <c r="D333" s="267"/>
      <c r="E333" s="267"/>
      <c r="F333" s="268"/>
    </row>
    <row r="334" spans="2:6" ht="12" customHeight="1">
      <c r="B334" s="190"/>
      <c r="C334" s="266"/>
      <c r="D334" s="267"/>
      <c r="E334" s="267"/>
      <c r="F334" s="268"/>
    </row>
    <row r="335" spans="2:6" ht="12" customHeight="1">
      <c r="B335" s="190"/>
      <c r="C335" s="266"/>
      <c r="D335" s="267"/>
      <c r="E335" s="267"/>
      <c r="F335" s="268"/>
    </row>
    <row r="336" spans="2:6" ht="12" customHeight="1">
      <c r="B336" s="190"/>
      <c r="C336" s="266"/>
      <c r="D336" s="267"/>
      <c r="E336" s="267"/>
      <c r="F336" s="268"/>
    </row>
    <row r="337" spans="2:6" ht="12" customHeight="1">
      <c r="B337" s="190"/>
      <c r="C337" s="266"/>
      <c r="D337" s="267"/>
      <c r="E337" s="267"/>
      <c r="F337" s="268"/>
    </row>
    <row r="338" spans="2:6" ht="12" customHeight="1">
      <c r="B338" s="190"/>
      <c r="C338" s="266"/>
      <c r="D338" s="267"/>
      <c r="E338" s="267"/>
      <c r="F338" s="268"/>
    </row>
    <row r="339" spans="2:6" ht="12" customHeight="1">
      <c r="B339" s="190"/>
      <c r="C339" s="266"/>
      <c r="D339" s="267"/>
      <c r="E339" s="267"/>
      <c r="F339" s="268"/>
    </row>
    <row r="340" spans="2:6" ht="12" customHeight="1">
      <c r="B340" s="190"/>
      <c r="C340" s="266"/>
      <c r="D340" s="267"/>
      <c r="E340" s="267"/>
      <c r="F340" s="268"/>
    </row>
    <row r="341" spans="2:6" ht="15" customHeight="1">
      <c r="B341" s="190"/>
      <c r="C341" s="269"/>
      <c r="D341" s="270"/>
      <c r="E341" s="270"/>
      <c r="F341" s="214"/>
    </row>
    <row r="342" spans="2:6" ht="21.75" customHeight="1">
      <c r="B342" s="190"/>
      <c r="C342" s="217" t="s">
        <v>1037</v>
      </c>
      <c r="D342" s="217"/>
      <c r="E342" s="217"/>
      <c r="F342" s="271" t="s">
        <v>1286</v>
      </c>
    </row>
    <row r="343" spans="2:6" ht="21.75" customHeight="1">
      <c r="B343" s="216" t="s">
        <v>1220</v>
      </c>
      <c r="C343" s="217"/>
      <c r="D343" s="217"/>
      <c r="E343" s="217"/>
      <c r="F343" s="189"/>
    </row>
    <row r="344" spans="2:6" ht="33.75" customHeight="1">
      <c r="B344" s="190"/>
      <c r="C344" s="54" t="s">
        <v>1006</v>
      </c>
      <c r="D344" s="54" t="s">
        <v>1118</v>
      </c>
      <c r="E344" s="54" t="s">
        <v>787</v>
      </c>
      <c r="F344" s="54" t="s">
        <v>1119</v>
      </c>
    </row>
    <row r="345" spans="2:6" ht="12.75" customHeight="1">
      <c r="B345" s="190"/>
      <c r="C345" s="54">
        <v>1</v>
      </c>
      <c r="D345" s="54">
        <v>2</v>
      </c>
      <c r="E345" s="54">
        <v>3</v>
      </c>
      <c r="F345" s="54">
        <v>4</v>
      </c>
    </row>
    <row r="346" spans="2:6" ht="19.5" customHeight="1">
      <c r="B346" s="190"/>
      <c r="C346" s="192" t="s">
        <v>1287</v>
      </c>
      <c r="D346" s="93">
        <f>D347+D348+D350+D352+D353</f>
        <v>85310130</v>
      </c>
      <c r="E346" s="93">
        <f>E347+E348+E350+E352+E353</f>
        <v>92901378</v>
      </c>
      <c r="F346" s="194">
        <f aca="true" t="shared" si="2" ref="F346:F353">E346-D346</f>
        <v>7591248</v>
      </c>
    </row>
    <row r="347" spans="2:6" ht="12.75" customHeight="1">
      <c r="B347" s="190"/>
      <c r="C347" s="146" t="s">
        <v>1008</v>
      </c>
      <c r="D347" s="147">
        <v>63329000</v>
      </c>
      <c r="E347" s="147">
        <v>78524000</v>
      </c>
      <c r="F347" s="272">
        <f t="shared" si="2"/>
        <v>15195000</v>
      </c>
    </row>
    <row r="348" spans="2:6" ht="16.5" customHeight="1">
      <c r="B348" s="190"/>
      <c r="C348" s="146" t="s">
        <v>1288</v>
      </c>
      <c r="D348" s="147">
        <v>9124130</v>
      </c>
      <c r="E348" s="147">
        <v>9671578</v>
      </c>
      <c r="F348" s="221">
        <f t="shared" si="2"/>
        <v>547448</v>
      </c>
    </row>
    <row r="349" spans="2:6" ht="13.5" customHeight="1">
      <c r="B349" s="190"/>
      <c r="C349" s="273" t="s">
        <v>1259</v>
      </c>
      <c r="D349" s="274"/>
      <c r="E349" s="274">
        <v>504826</v>
      </c>
      <c r="F349" s="275"/>
    </row>
    <row r="350" spans="2:6" ht="12.75" customHeight="1">
      <c r="B350" s="190"/>
      <c r="C350" s="146" t="s">
        <v>1074</v>
      </c>
      <c r="D350" s="147">
        <v>12427000</v>
      </c>
      <c r="E350" s="147">
        <f>E351</f>
        <v>4250000</v>
      </c>
      <c r="F350" s="221">
        <f t="shared" si="2"/>
        <v>-8177000</v>
      </c>
    </row>
    <row r="351" spans="2:6" ht="13.5" customHeight="1">
      <c r="B351" s="190"/>
      <c r="C351" s="273" t="s">
        <v>1289</v>
      </c>
      <c r="D351" s="276"/>
      <c r="E351" s="274">
        <v>4250000</v>
      </c>
      <c r="F351" s="272"/>
    </row>
    <row r="352" spans="2:6" ht="12.75" customHeight="1">
      <c r="B352" s="190"/>
      <c r="C352" s="146" t="s">
        <v>1015</v>
      </c>
      <c r="D352" s="147">
        <v>150000</v>
      </c>
      <c r="E352" s="147">
        <v>159000</v>
      </c>
      <c r="F352" s="221">
        <f t="shared" si="2"/>
        <v>9000</v>
      </c>
    </row>
    <row r="353" spans="2:6" ht="12.75" customHeight="1">
      <c r="B353" s="190"/>
      <c r="C353" s="146" t="s">
        <v>1039</v>
      </c>
      <c r="D353" s="147">
        <v>280000</v>
      </c>
      <c r="E353" s="147">
        <v>296800</v>
      </c>
      <c r="F353" s="221">
        <f t="shared" si="2"/>
        <v>16800</v>
      </c>
    </row>
    <row r="354" spans="2:6" ht="9.75" customHeight="1">
      <c r="B354" s="190"/>
      <c r="C354" s="217"/>
      <c r="D354" s="217"/>
      <c r="E354" s="277"/>
      <c r="F354" s="189"/>
    </row>
    <row r="355" spans="2:6" ht="21" customHeight="1">
      <c r="B355" s="188" t="s">
        <v>1186</v>
      </c>
      <c r="C355" s="215"/>
      <c r="D355" s="215"/>
      <c r="E355" s="215"/>
      <c r="F355" s="189"/>
    </row>
    <row r="356" spans="2:6" ht="38.25" customHeight="1">
      <c r="B356" s="190"/>
      <c r="C356" s="54" t="s">
        <v>1006</v>
      </c>
      <c r="D356" s="54" t="s">
        <v>1118</v>
      </c>
      <c r="E356" s="54" t="s">
        <v>787</v>
      </c>
      <c r="F356" s="54" t="s">
        <v>1119</v>
      </c>
    </row>
    <row r="357" spans="2:6" ht="12.75" customHeight="1">
      <c r="B357" s="190"/>
      <c r="C357" s="54">
        <v>1</v>
      </c>
      <c r="D357" s="54">
        <v>2</v>
      </c>
      <c r="E357" s="54">
        <v>3</v>
      </c>
      <c r="F357" s="54">
        <v>4</v>
      </c>
    </row>
    <row r="358" spans="2:6" ht="19.5" customHeight="1">
      <c r="B358" s="190"/>
      <c r="C358" s="192" t="s">
        <v>1290</v>
      </c>
      <c r="D358" s="93">
        <f>D359</f>
        <v>10876000</v>
      </c>
      <c r="E358" s="93">
        <f>E359</f>
        <v>7119000</v>
      </c>
      <c r="F358" s="194">
        <f>E358-D358</f>
        <v>-3757000</v>
      </c>
    </row>
    <row r="359" spans="2:6" ht="15" customHeight="1">
      <c r="B359" s="190"/>
      <c r="C359" s="146" t="s">
        <v>1017</v>
      </c>
      <c r="D359" s="195">
        <v>10876000</v>
      </c>
      <c r="E359" s="195">
        <f>E361+E360</f>
        <v>7119000</v>
      </c>
      <c r="F359" s="196">
        <f>E359-D359</f>
        <v>-3757000</v>
      </c>
    </row>
    <row r="360" spans="2:6" ht="12.75" customHeight="1">
      <c r="B360" s="190"/>
      <c r="C360" s="67" t="s">
        <v>1291</v>
      </c>
      <c r="D360" s="278">
        <v>0</v>
      </c>
      <c r="E360" s="278">
        <v>2410000</v>
      </c>
      <c r="F360" s="128"/>
    </row>
    <row r="361" spans="2:6" ht="12.75" customHeight="1">
      <c r="B361" s="190"/>
      <c r="C361" s="279" t="s">
        <v>1292</v>
      </c>
      <c r="D361" s="280">
        <v>0</v>
      </c>
      <c r="E361" s="91">
        <f>E362+E384+E392+E394</f>
        <v>4709000</v>
      </c>
      <c r="F361" s="128"/>
    </row>
    <row r="362" spans="2:6" ht="12.75" customHeight="1">
      <c r="B362" s="190"/>
      <c r="C362" s="281" t="s">
        <v>1293</v>
      </c>
      <c r="D362" s="282">
        <v>0</v>
      </c>
      <c r="E362" s="140">
        <f>E363+E377+E378+E379+E380+E381+E382+E383</f>
        <v>1009000</v>
      </c>
      <c r="F362" s="128"/>
    </row>
    <row r="363" spans="2:6" ht="12.75" customHeight="1">
      <c r="B363" s="190"/>
      <c r="C363" s="283" t="s">
        <v>1294</v>
      </c>
      <c r="D363" s="284"/>
      <c r="E363" s="285">
        <v>800000</v>
      </c>
      <c r="F363" s="286"/>
    </row>
    <row r="364" spans="2:6" ht="10.5" customHeight="1">
      <c r="B364" s="190"/>
      <c r="C364" s="287" t="s">
        <v>1295</v>
      </c>
      <c r="D364" s="288"/>
      <c r="E364" s="289"/>
      <c r="F364" s="290"/>
    </row>
    <row r="365" spans="2:6" ht="11.25" customHeight="1">
      <c r="B365" s="190"/>
      <c r="C365" s="291" t="s">
        <v>1296</v>
      </c>
      <c r="D365" s="292"/>
      <c r="E365" s="293"/>
      <c r="F365" s="294"/>
    </row>
    <row r="366" spans="2:6" ht="13.5" customHeight="1">
      <c r="B366" s="190"/>
      <c r="C366" s="291" t="s">
        <v>1297</v>
      </c>
      <c r="D366" s="292"/>
      <c r="E366" s="293"/>
      <c r="F366" s="295"/>
    </row>
    <row r="367" spans="2:6" ht="12" customHeight="1">
      <c r="B367" s="190"/>
      <c r="C367" s="291" t="s">
        <v>1298</v>
      </c>
      <c r="D367" s="292"/>
      <c r="E367" s="293"/>
      <c r="F367" s="294"/>
    </row>
    <row r="368" spans="2:6" ht="12.75" customHeight="1">
      <c r="B368" s="190"/>
      <c r="C368" s="291" t="s">
        <v>1299</v>
      </c>
      <c r="D368" s="292"/>
      <c r="E368" s="293"/>
      <c r="F368" s="294"/>
    </row>
    <row r="369" spans="2:6" ht="12.75" customHeight="1">
      <c r="B369" s="190"/>
      <c r="C369" s="291" t="s">
        <v>1300</v>
      </c>
      <c r="D369" s="292"/>
      <c r="E369" s="293"/>
      <c r="F369" s="294"/>
    </row>
    <row r="370" spans="2:6" ht="12.75" customHeight="1">
      <c r="B370" s="190"/>
      <c r="C370" s="296" t="s">
        <v>1301</v>
      </c>
      <c r="D370" s="297"/>
      <c r="E370" s="298"/>
      <c r="F370" s="294"/>
    </row>
    <row r="371" spans="2:6" ht="12.75" customHeight="1">
      <c r="B371" s="190"/>
      <c r="C371" s="296" t="s">
        <v>1302</v>
      </c>
      <c r="D371" s="297"/>
      <c r="E371" s="298"/>
      <c r="F371" s="294"/>
    </row>
    <row r="372" spans="2:6" ht="12.75" customHeight="1">
      <c r="B372" s="190"/>
      <c r="C372" s="296" t="s">
        <v>1303</v>
      </c>
      <c r="D372" s="297"/>
      <c r="E372" s="298"/>
      <c r="F372" s="294"/>
    </row>
    <row r="373" spans="2:6" ht="12.75" customHeight="1">
      <c r="B373" s="190"/>
      <c r="C373" s="296" t="s">
        <v>1304</v>
      </c>
      <c r="D373" s="297"/>
      <c r="E373" s="298"/>
      <c r="F373" s="294"/>
    </row>
    <row r="374" spans="2:6" ht="12.75" customHeight="1">
      <c r="B374" s="190"/>
      <c r="C374" s="296" t="s">
        <v>1305</v>
      </c>
      <c r="D374" s="297"/>
      <c r="E374" s="298"/>
      <c r="F374" s="294"/>
    </row>
    <row r="375" spans="2:6" ht="12.75" customHeight="1">
      <c r="B375" s="190"/>
      <c r="C375" s="296" t="s">
        <v>1306</v>
      </c>
      <c r="D375" s="297"/>
      <c r="E375" s="298"/>
      <c r="F375" s="294"/>
    </row>
    <row r="376" spans="2:6" ht="12.75" customHeight="1">
      <c r="B376" s="190"/>
      <c r="C376" s="299" t="s">
        <v>1307</v>
      </c>
      <c r="D376" s="300"/>
      <c r="E376" s="301"/>
      <c r="F376" s="302"/>
    </row>
    <row r="377" spans="2:6" ht="21" customHeight="1">
      <c r="B377" s="190"/>
      <c r="C377" s="299" t="s">
        <v>1308</v>
      </c>
      <c r="D377" s="301"/>
      <c r="E377" s="301">
        <v>25000</v>
      </c>
      <c r="F377" s="303"/>
    </row>
    <row r="378" spans="2:6" ht="20.25" customHeight="1">
      <c r="B378" s="190"/>
      <c r="C378" s="156" t="s">
        <v>1309</v>
      </c>
      <c r="D378" s="154"/>
      <c r="E378" s="154">
        <v>25000</v>
      </c>
      <c r="F378" s="201"/>
    </row>
    <row r="379" spans="2:6" ht="21.75" customHeight="1">
      <c r="B379" s="190"/>
      <c r="C379" s="156" t="s">
        <v>1310</v>
      </c>
      <c r="D379" s="154"/>
      <c r="E379" s="154">
        <v>2000</v>
      </c>
      <c r="F379" s="201"/>
    </row>
    <row r="380" spans="2:6" ht="12" customHeight="1">
      <c r="B380" s="190"/>
      <c r="C380" s="156" t="s">
        <v>1311</v>
      </c>
      <c r="D380" s="154"/>
      <c r="E380" s="154">
        <v>5000</v>
      </c>
      <c r="F380" s="201"/>
    </row>
    <row r="381" spans="2:6" ht="12" customHeight="1">
      <c r="B381" s="190"/>
      <c r="C381" s="156" t="s">
        <v>1312</v>
      </c>
      <c r="D381" s="154"/>
      <c r="E381" s="154">
        <v>2000</v>
      </c>
      <c r="F381" s="201"/>
    </row>
    <row r="382" spans="2:6" ht="12" customHeight="1">
      <c r="B382" s="190"/>
      <c r="C382" s="156" t="s">
        <v>1313</v>
      </c>
      <c r="D382" s="154"/>
      <c r="E382" s="154">
        <v>50000</v>
      </c>
      <c r="F382" s="201"/>
    </row>
    <row r="383" spans="2:6" ht="12" customHeight="1">
      <c r="B383" s="190"/>
      <c r="C383" s="156" t="s">
        <v>1314</v>
      </c>
      <c r="D383" s="154"/>
      <c r="E383" s="154">
        <v>100000</v>
      </c>
      <c r="F383" s="201"/>
    </row>
    <row r="384" spans="2:6" ht="12.75" customHeight="1">
      <c r="B384" s="190"/>
      <c r="C384" s="281" t="s">
        <v>1315</v>
      </c>
      <c r="D384" s="282">
        <v>0</v>
      </c>
      <c r="E384" s="282">
        <f>E385+E386+E387+E388+E389+E390+E391</f>
        <v>2900000</v>
      </c>
      <c r="F384" s="128"/>
    </row>
    <row r="385" spans="2:6" ht="22.5" customHeight="1">
      <c r="B385" s="190"/>
      <c r="C385" s="304" t="s">
        <v>1316</v>
      </c>
      <c r="D385" s="305">
        <v>0</v>
      </c>
      <c r="E385" s="305">
        <v>500000</v>
      </c>
      <c r="F385" s="128"/>
    </row>
    <row r="386" spans="2:6" ht="12.75" customHeight="1">
      <c r="B386" s="190"/>
      <c r="C386" s="299" t="s">
        <v>1317</v>
      </c>
      <c r="D386" s="305"/>
      <c r="E386" s="305">
        <v>400000</v>
      </c>
      <c r="F386" s="128"/>
    </row>
    <row r="387" spans="2:6" ht="22.5" customHeight="1">
      <c r="B387" s="190"/>
      <c r="C387" s="156" t="s">
        <v>1318</v>
      </c>
      <c r="D387" s="305"/>
      <c r="E387" s="305">
        <v>400000</v>
      </c>
      <c r="F387" s="128"/>
    </row>
    <row r="388" spans="2:6" ht="22.5" customHeight="1">
      <c r="B388" s="190"/>
      <c r="C388" s="156" t="s">
        <v>1319</v>
      </c>
      <c r="D388" s="305"/>
      <c r="E388" s="305">
        <v>600000</v>
      </c>
      <c r="F388" s="128"/>
    </row>
    <row r="389" spans="2:6" ht="12.75" customHeight="1">
      <c r="B389" s="190"/>
      <c r="C389" s="156" t="s">
        <v>1320</v>
      </c>
      <c r="D389" s="305"/>
      <c r="E389" s="305">
        <v>350000</v>
      </c>
      <c r="F389" s="128"/>
    </row>
    <row r="390" spans="2:6" ht="9.75" customHeight="1">
      <c r="B390" s="190"/>
      <c r="C390" s="304" t="s">
        <v>1321</v>
      </c>
      <c r="D390" s="305"/>
      <c r="E390" s="305">
        <v>50000</v>
      </c>
      <c r="F390" s="128"/>
    </row>
    <row r="391" spans="2:6" ht="12.75" customHeight="1">
      <c r="B391" s="190"/>
      <c r="C391" s="156" t="s">
        <v>1322</v>
      </c>
      <c r="D391" s="306"/>
      <c r="E391" s="306">
        <v>600000</v>
      </c>
      <c r="F391" s="128"/>
    </row>
    <row r="392" spans="2:6" ht="13.5" customHeight="1">
      <c r="B392" s="190"/>
      <c r="C392" s="279" t="s">
        <v>1323</v>
      </c>
      <c r="D392" s="280"/>
      <c r="E392" s="280">
        <f>E393</f>
        <v>500000</v>
      </c>
      <c r="F392" s="128"/>
    </row>
    <row r="393" spans="2:6" ht="32.25" customHeight="1">
      <c r="B393" s="307"/>
      <c r="C393" s="304" t="s">
        <v>1324</v>
      </c>
      <c r="D393" s="305">
        <v>0</v>
      </c>
      <c r="E393" s="305">
        <v>500000</v>
      </c>
      <c r="F393" s="201"/>
    </row>
    <row r="394" spans="2:6" ht="12.75" customHeight="1">
      <c r="B394" s="307"/>
      <c r="C394" s="281" t="s">
        <v>1325</v>
      </c>
      <c r="D394" s="308">
        <v>0</v>
      </c>
      <c r="E394" s="282">
        <v>300000</v>
      </c>
      <c r="F394" s="128"/>
    </row>
    <row r="395" spans="1:6" ht="20.25" customHeight="1">
      <c r="A395" s="309"/>
      <c r="B395" s="310"/>
      <c r="C395" s="310"/>
      <c r="D395" s="310"/>
      <c r="E395" s="310"/>
      <c r="F395" s="310"/>
    </row>
    <row r="396" spans="1:6" ht="21.75" customHeight="1">
      <c r="A396" s="311"/>
      <c r="B396" s="311"/>
      <c r="C396" s="311"/>
      <c r="D396" s="311"/>
      <c r="E396" s="311"/>
      <c r="F396" s="312" t="s">
        <v>1326</v>
      </c>
    </row>
    <row r="397" spans="2:5" ht="19.5" customHeight="1">
      <c r="B397" s="190"/>
      <c r="C397" s="217" t="s">
        <v>1327</v>
      </c>
      <c r="D397" s="217"/>
      <c r="E397" s="217"/>
    </row>
    <row r="398" spans="2:6" ht="29.25" customHeight="1">
      <c r="B398" s="216" t="s">
        <v>1220</v>
      </c>
      <c r="C398" s="217"/>
      <c r="D398" s="217"/>
      <c r="E398" s="217"/>
      <c r="F398" s="189"/>
    </row>
    <row r="399" spans="2:6" ht="35.25" customHeight="1">
      <c r="B399" s="190"/>
      <c r="C399" s="54" t="s">
        <v>1006</v>
      </c>
      <c r="D399" s="54" t="s">
        <v>1118</v>
      </c>
      <c r="E399" s="54" t="s">
        <v>787</v>
      </c>
      <c r="F399" s="54" t="s">
        <v>1119</v>
      </c>
    </row>
    <row r="400" spans="2:6" ht="12.75" customHeight="1">
      <c r="B400" s="190"/>
      <c r="C400" s="54">
        <v>1</v>
      </c>
      <c r="D400" s="54">
        <v>2</v>
      </c>
      <c r="E400" s="54">
        <v>3</v>
      </c>
      <c r="F400" s="54">
        <v>4</v>
      </c>
    </row>
    <row r="401" spans="2:6" ht="25.5" customHeight="1">
      <c r="B401" s="190"/>
      <c r="C401" s="192" t="s">
        <v>1328</v>
      </c>
      <c r="D401" s="93">
        <f>D402+D403+D404+D405</f>
        <v>310000</v>
      </c>
      <c r="E401" s="93">
        <f>E402+E403+E404+E405</f>
        <v>328600</v>
      </c>
      <c r="F401" s="219">
        <f aca="true" t="shared" si="3" ref="F401:F413">E401-D401</f>
        <v>18600</v>
      </c>
    </row>
    <row r="402" spans="2:6" ht="17.25" customHeight="1">
      <c r="B402" s="190"/>
      <c r="C402" s="146" t="s">
        <v>1009</v>
      </c>
      <c r="D402" s="147">
        <v>0</v>
      </c>
      <c r="E402" s="147">
        <v>0</v>
      </c>
      <c r="F402" s="221">
        <f t="shared" si="3"/>
        <v>0</v>
      </c>
    </row>
    <row r="403" spans="2:6" ht="15.75" customHeight="1">
      <c r="B403" s="190"/>
      <c r="C403" s="146" t="s">
        <v>1074</v>
      </c>
      <c r="D403" s="313">
        <f>D408</f>
        <v>130000</v>
      </c>
      <c r="E403" s="313">
        <f>E408</f>
        <v>123400</v>
      </c>
      <c r="F403" s="314">
        <f t="shared" si="3"/>
        <v>-6600</v>
      </c>
    </row>
    <row r="404" spans="2:6" ht="30" customHeight="1">
      <c r="B404" s="190"/>
      <c r="C404" s="146" t="s">
        <v>1013</v>
      </c>
      <c r="D404" s="147">
        <f>D409</f>
        <v>170000</v>
      </c>
      <c r="E404" s="147">
        <v>180200</v>
      </c>
      <c r="F404" s="221">
        <f t="shared" si="3"/>
        <v>10200</v>
      </c>
    </row>
    <row r="405" spans="2:6" ht="16.5" customHeight="1">
      <c r="B405" s="190"/>
      <c r="C405" s="146" t="s">
        <v>1015</v>
      </c>
      <c r="D405" s="147">
        <v>10000</v>
      </c>
      <c r="E405" s="147">
        <f>E411</f>
        <v>25000</v>
      </c>
      <c r="F405" s="221">
        <f t="shared" si="3"/>
        <v>15000</v>
      </c>
    </row>
    <row r="406" spans="2:6" ht="12.75" customHeight="1">
      <c r="B406" s="190"/>
      <c r="C406" s="80" t="s">
        <v>1042</v>
      </c>
      <c r="D406" s="81">
        <f>D407+D408+D409</f>
        <v>300000</v>
      </c>
      <c r="E406" s="81">
        <f>E407+E408+E409</f>
        <v>303600</v>
      </c>
      <c r="F406" s="220">
        <f t="shared" si="3"/>
        <v>3600</v>
      </c>
    </row>
    <row r="407" spans="2:6" ht="12.75" customHeight="1">
      <c r="B407" s="190"/>
      <c r="C407" s="315" t="s">
        <v>1009</v>
      </c>
      <c r="D407" s="316">
        <v>0</v>
      </c>
      <c r="E407" s="317">
        <v>0</v>
      </c>
      <c r="F407" s="318">
        <f t="shared" si="3"/>
        <v>0</v>
      </c>
    </row>
    <row r="408" spans="2:6" ht="12.75" customHeight="1">
      <c r="B408" s="190"/>
      <c r="C408" s="315" t="s">
        <v>1074</v>
      </c>
      <c r="D408" s="319">
        <v>130000</v>
      </c>
      <c r="E408" s="319">
        <v>123400</v>
      </c>
      <c r="F408" s="320">
        <f t="shared" si="3"/>
        <v>-6600</v>
      </c>
    </row>
    <row r="409" spans="2:6" ht="12.75" customHeight="1">
      <c r="B409" s="190"/>
      <c r="C409" s="315" t="s">
        <v>1013</v>
      </c>
      <c r="D409" s="317">
        <v>170000</v>
      </c>
      <c r="E409" s="317">
        <v>180200</v>
      </c>
      <c r="F409" s="318">
        <f t="shared" si="3"/>
        <v>10200</v>
      </c>
    </row>
    <row r="410" spans="2:6" ht="12.75" customHeight="1">
      <c r="B410" s="190"/>
      <c r="C410" s="80" t="s">
        <v>1043</v>
      </c>
      <c r="D410" s="81">
        <f aca="true" t="shared" si="4" ref="D410:E412">D411</f>
        <v>10000</v>
      </c>
      <c r="E410" s="81">
        <f t="shared" si="4"/>
        <v>25000</v>
      </c>
      <c r="F410" s="220">
        <f t="shared" si="3"/>
        <v>15000</v>
      </c>
    </row>
    <row r="411" spans="2:6" ht="12.75" customHeight="1">
      <c r="B411" s="190"/>
      <c r="C411" s="315" t="s">
        <v>1044</v>
      </c>
      <c r="D411" s="317">
        <f t="shared" si="4"/>
        <v>10000</v>
      </c>
      <c r="E411" s="317">
        <f t="shared" si="4"/>
        <v>25000</v>
      </c>
      <c r="F411" s="318">
        <f t="shared" si="3"/>
        <v>15000</v>
      </c>
    </row>
    <row r="412" spans="2:6" ht="13.5" customHeight="1">
      <c r="B412" s="190"/>
      <c r="C412" s="94" t="s">
        <v>1045</v>
      </c>
      <c r="D412" s="95">
        <f t="shared" si="4"/>
        <v>10000</v>
      </c>
      <c r="E412" s="95">
        <f t="shared" si="4"/>
        <v>25000</v>
      </c>
      <c r="F412" s="321">
        <f t="shared" si="3"/>
        <v>15000</v>
      </c>
    </row>
    <row r="413" spans="2:6" ht="12.75" customHeight="1">
      <c r="B413" s="144"/>
      <c r="C413" s="322" t="s">
        <v>1044</v>
      </c>
      <c r="D413" s="319">
        <v>10000</v>
      </c>
      <c r="E413" s="319">
        <v>25000</v>
      </c>
      <c r="F413" s="318">
        <f t="shared" si="3"/>
        <v>15000</v>
      </c>
    </row>
    <row r="414" spans="2:6" ht="12.75" customHeight="1">
      <c r="B414" s="144"/>
      <c r="C414" s="323"/>
      <c r="D414" s="324"/>
      <c r="E414" s="324"/>
      <c r="F414" s="325"/>
    </row>
    <row r="415" spans="2:6" ht="12.75" customHeight="1">
      <c r="B415" s="144"/>
      <c r="C415" s="323"/>
      <c r="D415" s="324"/>
      <c r="E415" s="324"/>
      <c r="F415" s="325"/>
    </row>
    <row r="416" spans="2:6" ht="12.75" customHeight="1">
      <c r="B416" s="144"/>
      <c r="C416" s="323"/>
      <c r="D416" s="324"/>
      <c r="E416" s="324"/>
      <c r="F416" s="325"/>
    </row>
    <row r="417" spans="2:6" ht="12.75" customHeight="1">
      <c r="B417" s="144"/>
      <c r="C417" s="323"/>
      <c r="D417" s="324"/>
      <c r="E417" s="324"/>
      <c r="F417" s="325"/>
    </row>
    <row r="418" spans="2:6" ht="12.75" customHeight="1">
      <c r="B418" s="144"/>
      <c r="C418" s="323"/>
      <c r="D418" s="324"/>
      <c r="E418" s="324"/>
      <c r="F418" s="325"/>
    </row>
    <row r="419" spans="2:6" ht="12.75" customHeight="1">
      <c r="B419" s="144"/>
      <c r="C419" s="323"/>
      <c r="D419" s="324"/>
      <c r="E419" s="324"/>
      <c r="F419" s="325"/>
    </row>
    <row r="420" spans="2:6" ht="12.75" customHeight="1">
      <c r="B420" s="144"/>
      <c r="C420" s="323"/>
      <c r="D420" s="324"/>
      <c r="E420" s="324"/>
      <c r="F420" s="325"/>
    </row>
    <row r="421" spans="2:6" ht="12.75" customHeight="1">
      <c r="B421" s="144"/>
      <c r="C421" s="323"/>
      <c r="D421" s="324"/>
      <c r="E421" s="324"/>
      <c r="F421" s="325"/>
    </row>
    <row r="422" spans="2:6" ht="12.75" customHeight="1">
      <c r="B422" s="144"/>
      <c r="C422" s="323"/>
      <c r="D422" s="324"/>
      <c r="E422" s="324"/>
      <c r="F422" s="325"/>
    </row>
    <row r="423" spans="2:6" ht="12.75" customHeight="1">
      <c r="B423" s="144"/>
      <c r="C423" s="323"/>
      <c r="D423" s="324"/>
      <c r="E423" s="324"/>
      <c r="F423" s="325"/>
    </row>
    <row r="424" spans="2:6" ht="12.75" customHeight="1">
      <c r="B424" s="144"/>
      <c r="C424" s="323"/>
      <c r="D424" s="324"/>
      <c r="E424" s="324"/>
      <c r="F424" s="325"/>
    </row>
    <row r="425" spans="2:6" ht="12.75" customHeight="1">
      <c r="B425" s="144"/>
      <c r="C425" s="323"/>
      <c r="D425" s="324"/>
      <c r="E425" s="324"/>
      <c r="F425" s="325"/>
    </row>
    <row r="426" spans="2:6" ht="12.75" customHeight="1">
      <c r="B426" s="144"/>
      <c r="C426" s="323"/>
      <c r="D426" s="324"/>
      <c r="E426" s="324"/>
      <c r="F426" s="325"/>
    </row>
    <row r="427" spans="2:6" ht="12.75" customHeight="1">
      <c r="B427" s="144"/>
      <c r="C427" s="323"/>
      <c r="D427" s="324"/>
      <c r="E427" s="324"/>
      <c r="F427" s="325"/>
    </row>
    <row r="428" spans="2:6" ht="12.75" customHeight="1">
      <c r="B428" s="144"/>
      <c r="C428" s="323"/>
      <c r="D428" s="324"/>
      <c r="E428" s="324"/>
      <c r="F428" s="325"/>
    </row>
    <row r="429" spans="2:6" ht="12.75" customHeight="1">
      <c r="B429" s="144"/>
      <c r="C429" s="323"/>
      <c r="D429" s="324"/>
      <c r="E429" s="324"/>
      <c r="F429" s="325"/>
    </row>
    <row r="430" spans="2:6" ht="12.75" customHeight="1">
      <c r="B430" s="144"/>
      <c r="C430" s="323"/>
      <c r="D430" s="324"/>
      <c r="E430" s="324"/>
      <c r="F430" s="325"/>
    </row>
    <row r="431" spans="2:6" ht="12.75" customHeight="1">
      <c r="B431" s="144"/>
      <c r="C431" s="323"/>
      <c r="D431" s="324"/>
      <c r="E431" s="324"/>
      <c r="F431" s="325"/>
    </row>
    <row r="432" spans="2:6" ht="12.75" customHeight="1">
      <c r="B432" s="144"/>
      <c r="C432" s="323"/>
      <c r="D432" s="324"/>
      <c r="E432" s="324"/>
      <c r="F432" s="325"/>
    </row>
    <row r="433" spans="2:6" ht="12.75" customHeight="1">
      <c r="B433" s="144"/>
      <c r="C433" s="323"/>
      <c r="D433" s="324"/>
      <c r="E433" s="324"/>
      <c r="F433" s="325"/>
    </row>
    <row r="434" spans="2:6" ht="12.75" customHeight="1">
      <c r="B434" s="144"/>
      <c r="C434" s="323"/>
      <c r="D434" s="324"/>
      <c r="E434" s="324"/>
      <c r="F434" s="325"/>
    </row>
    <row r="435" spans="2:6" ht="13.5" customHeight="1">
      <c r="B435" s="144"/>
      <c r="C435" s="323"/>
      <c r="D435" s="324"/>
      <c r="E435" s="324"/>
      <c r="F435" s="325"/>
    </row>
    <row r="436" spans="2:6" ht="12.75" customHeight="1">
      <c r="B436" s="144"/>
      <c r="C436" s="323"/>
      <c r="D436" s="324"/>
      <c r="E436" s="324"/>
      <c r="F436" s="325"/>
    </row>
    <row r="437" spans="2:6" ht="12.75" customHeight="1">
      <c r="B437" s="144"/>
      <c r="C437" s="323"/>
      <c r="D437" s="324"/>
      <c r="E437" s="324"/>
      <c r="F437" s="325"/>
    </row>
    <row r="438" spans="2:6" ht="12.75" customHeight="1">
      <c r="B438" s="144"/>
      <c r="C438" s="323"/>
      <c r="D438" s="324"/>
      <c r="E438" s="324"/>
      <c r="F438" s="325"/>
    </row>
    <row r="439" spans="2:6" ht="12.75" customHeight="1">
      <c r="B439" s="144"/>
      <c r="C439" s="323"/>
      <c r="D439" s="324"/>
      <c r="E439" s="324"/>
      <c r="F439" s="325"/>
    </row>
    <row r="440" spans="2:6" ht="12.75" customHeight="1">
      <c r="B440" s="144"/>
      <c r="C440" s="323"/>
      <c r="D440" s="324"/>
      <c r="E440" s="324"/>
      <c r="F440" s="325"/>
    </row>
    <row r="441" spans="2:6" ht="12.75" customHeight="1">
      <c r="B441" s="144"/>
      <c r="C441" s="323"/>
      <c r="D441" s="324"/>
      <c r="E441" s="324"/>
      <c r="F441" s="325"/>
    </row>
    <row r="442" spans="2:6" ht="12.75" customHeight="1">
      <c r="B442" s="144"/>
      <c r="C442" s="323"/>
      <c r="D442" s="324"/>
      <c r="E442" s="324"/>
      <c r="F442" s="325"/>
    </row>
    <row r="443" spans="2:6" ht="12.75" customHeight="1">
      <c r="B443" s="144"/>
      <c r="C443" s="323"/>
      <c r="D443" s="324"/>
      <c r="E443" s="324"/>
      <c r="F443" s="325"/>
    </row>
    <row r="444" spans="2:6" ht="12.75" customHeight="1">
      <c r="B444" s="144"/>
      <c r="C444" s="323"/>
      <c r="D444" s="324"/>
      <c r="E444" s="324"/>
      <c r="F444" s="325"/>
    </row>
    <row r="445" spans="2:6" ht="12.75" customHeight="1">
      <c r="B445" s="144"/>
      <c r="C445" s="323"/>
      <c r="D445" s="324"/>
      <c r="E445" s="324"/>
      <c r="F445" s="325"/>
    </row>
    <row r="446" spans="2:6" ht="12.75" customHeight="1">
      <c r="B446" s="144"/>
      <c r="C446" s="323"/>
      <c r="D446" s="324"/>
      <c r="E446" s="324"/>
      <c r="F446" s="325"/>
    </row>
    <row r="447" spans="2:6" ht="12.75" customHeight="1">
      <c r="B447" s="144"/>
      <c r="C447" s="323"/>
      <c r="D447" s="324"/>
      <c r="E447" s="324"/>
      <c r="F447" s="325"/>
    </row>
    <row r="448" spans="2:6" ht="12.75" customHeight="1">
      <c r="B448" s="144"/>
      <c r="C448" s="323"/>
      <c r="D448" s="324"/>
      <c r="E448" s="324"/>
      <c r="F448" s="325"/>
    </row>
    <row r="449" spans="2:6" ht="18.75" customHeight="1">
      <c r="B449" s="144"/>
      <c r="C449" s="323"/>
      <c r="D449" s="324"/>
      <c r="E449" s="324"/>
      <c r="F449" s="325"/>
    </row>
    <row r="450" spans="2:6" ht="18" customHeight="1">
      <c r="B450" s="144"/>
      <c r="C450" s="326" t="s">
        <v>1329</v>
      </c>
      <c r="D450" s="326"/>
      <c r="E450" s="326"/>
      <c r="F450" s="327" t="s">
        <v>1330</v>
      </c>
    </row>
    <row r="451" spans="2:6" ht="16.5" customHeight="1">
      <c r="B451" s="216" t="s">
        <v>1220</v>
      </c>
      <c r="F451" s="325"/>
    </row>
    <row r="452" spans="2:6" ht="34.5" customHeight="1">
      <c r="B452" s="144"/>
      <c r="C452" s="54" t="s">
        <v>1006</v>
      </c>
      <c r="D452" s="54" t="s">
        <v>1118</v>
      </c>
      <c r="E452" s="54" t="s">
        <v>787</v>
      </c>
      <c r="F452" s="54" t="s">
        <v>1119</v>
      </c>
    </row>
    <row r="453" spans="2:6" ht="10.5" customHeight="1">
      <c r="B453" s="144"/>
      <c r="C453" s="54">
        <v>1</v>
      </c>
      <c r="D453" s="54">
        <v>2</v>
      </c>
      <c r="E453" s="54">
        <v>3</v>
      </c>
      <c r="F453" s="54">
        <v>4</v>
      </c>
    </row>
    <row r="454" spans="2:6" ht="18.75" customHeight="1">
      <c r="B454" s="144"/>
      <c r="C454" s="192" t="s">
        <v>1331</v>
      </c>
      <c r="D454" s="93">
        <f>D455+D456+D457+D458+D459</f>
        <v>12432482</v>
      </c>
      <c r="E454" s="93">
        <f>E455+E456+E457+E458+E459</f>
        <v>15293111</v>
      </c>
      <c r="F454" s="219">
        <f aca="true" t="shared" si="5" ref="F454:F463">E454-D454</f>
        <v>2860629</v>
      </c>
    </row>
    <row r="455" spans="2:6" s="2" customFormat="1" ht="13.5" customHeight="1">
      <c r="B455" s="52"/>
      <c r="C455" s="146" t="s">
        <v>1008</v>
      </c>
      <c r="D455" s="147">
        <f>D461+D471+D479+D491+D530</f>
        <v>7660034</v>
      </c>
      <c r="E455" s="147">
        <f>E461+E471+E475+E491+E530</f>
        <v>9071636</v>
      </c>
      <c r="F455" s="221">
        <f t="shared" si="5"/>
        <v>1411602</v>
      </c>
    </row>
    <row r="456" spans="2:6" s="2" customFormat="1" ht="13.5" customHeight="1">
      <c r="B456" s="52"/>
      <c r="C456" s="146" t="s">
        <v>1009</v>
      </c>
      <c r="D456" s="147">
        <f>D462+D480+D492+D509+D531+D472</f>
        <v>2625448</v>
      </c>
      <c r="E456" s="147">
        <f>E462+E476+E492+E509+E531</f>
        <v>3282975</v>
      </c>
      <c r="F456" s="221">
        <f t="shared" si="5"/>
        <v>657527</v>
      </c>
    </row>
    <row r="457" spans="2:6" s="2" customFormat="1" ht="13.5" customHeight="1">
      <c r="B457" s="52"/>
      <c r="C457" s="146" t="s">
        <v>1074</v>
      </c>
      <c r="D457" s="313">
        <f>D463+D507</f>
        <v>170000</v>
      </c>
      <c r="E457" s="313">
        <f>E463+E507+E511</f>
        <v>218500</v>
      </c>
      <c r="F457" s="314">
        <f t="shared" si="5"/>
        <v>48500</v>
      </c>
    </row>
    <row r="458" spans="2:6" s="2" customFormat="1" ht="13.5" customHeight="1">
      <c r="B458" s="52"/>
      <c r="C458" s="146" t="s">
        <v>1014</v>
      </c>
      <c r="D458" s="147">
        <f>D532</f>
        <v>60000</v>
      </c>
      <c r="E458" s="147">
        <f>E532</f>
        <v>60000</v>
      </c>
      <c r="F458" s="221">
        <f t="shared" si="5"/>
        <v>0</v>
      </c>
    </row>
    <row r="459" spans="2:6" s="2" customFormat="1" ht="13.5" customHeight="1">
      <c r="B459" s="52"/>
      <c r="C459" s="146" t="s">
        <v>1044</v>
      </c>
      <c r="D459" s="147">
        <f>D473+D489+D533+D484+D510</f>
        <v>1917000</v>
      </c>
      <c r="E459" s="147">
        <f>E473+E489+E533+E510+E477</f>
        <v>2660000</v>
      </c>
      <c r="F459" s="221">
        <f t="shared" si="5"/>
        <v>743000</v>
      </c>
    </row>
    <row r="460" spans="2:6" s="2" customFormat="1" ht="12" customHeight="1">
      <c r="B460" s="52"/>
      <c r="C460" s="328" t="s">
        <v>1066</v>
      </c>
      <c r="D460" s="329">
        <f>D461+D462+D463</f>
        <v>1217300</v>
      </c>
      <c r="E460" s="329">
        <f>E461+E462+E463</f>
        <v>2300000</v>
      </c>
      <c r="F460" s="330">
        <f t="shared" si="5"/>
        <v>1082700</v>
      </c>
    </row>
    <row r="461" spans="2:6" s="2" customFormat="1" ht="12" customHeight="1">
      <c r="B461" s="52"/>
      <c r="C461" s="315" t="s">
        <v>1008</v>
      </c>
      <c r="D461" s="317">
        <v>800000</v>
      </c>
      <c r="E461" s="317">
        <f>E468+E465</f>
        <v>1800000</v>
      </c>
      <c r="F461" s="318">
        <f t="shared" si="5"/>
        <v>1000000</v>
      </c>
    </row>
    <row r="462" spans="2:6" s="2" customFormat="1" ht="12" customHeight="1">
      <c r="B462" s="52"/>
      <c r="C462" s="315" t="s">
        <v>1009</v>
      </c>
      <c r="D462" s="317">
        <v>417300</v>
      </c>
      <c r="E462" s="317">
        <f>E466+E469</f>
        <v>500000</v>
      </c>
      <c r="F462" s="318">
        <f t="shared" si="5"/>
        <v>82700</v>
      </c>
    </row>
    <row r="463" spans="2:6" s="2" customFormat="1" ht="12" customHeight="1">
      <c r="B463" s="52"/>
      <c r="C463" s="315" t="s">
        <v>1074</v>
      </c>
      <c r="D463" s="319">
        <v>0</v>
      </c>
      <c r="E463" s="319">
        <v>0</v>
      </c>
      <c r="F463" s="320">
        <f t="shared" si="5"/>
        <v>0</v>
      </c>
    </row>
    <row r="464" spans="2:6" s="2" customFormat="1" ht="10.5" customHeight="1">
      <c r="B464" s="52"/>
      <c r="C464" s="97" t="s">
        <v>1332</v>
      </c>
      <c r="D464" s="98"/>
      <c r="E464" s="98">
        <v>0</v>
      </c>
      <c r="F464" s="321"/>
    </row>
    <row r="465" spans="2:6" s="2" customFormat="1" ht="10.5" customHeight="1">
      <c r="B465" s="52"/>
      <c r="C465" s="331" t="s">
        <v>1008</v>
      </c>
      <c r="D465" s="332"/>
      <c r="E465" s="332">
        <v>952000</v>
      </c>
      <c r="F465" s="333"/>
    </row>
    <row r="466" spans="2:6" s="2" customFormat="1" ht="10.5" customHeight="1">
      <c r="B466" s="52"/>
      <c r="C466" s="315" t="s">
        <v>1009</v>
      </c>
      <c r="D466" s="332"/>
      <c r="E466" s="332">
        <v>500000</v>
      </c>
      <c r="F466" s="333"/>
    </row>
    <row r="467" spans="2:6" s="2" customFormat="1" ht="10.5" customHeight="1">
      <c r="B467" s="52"/>
      <c r="C467" s="97" t="s">
        <v>1333</v>
      </c>
      <c r="D467" s="98"/>
      <c r="E467" s="98">
        <f>E468+E469</f>
        <v>848000</v>
      </c>
      <c r="F467" s="321"/>
    </row>
    <row r="468" spans="2:6" s="2" customFormat="1" ht="10.5" customHeight="1">
      <c r="B468" s="52"/>
      <c r="C468" s="331" t="s">
        <v>1008</v>
      </c>
      <c r="D468" s="332"/>
      <c r="E468" s="332">
        <v>848000</v>
      </c>
      <c r="F468" s="333"/>
    </row>
    <row r="469" spans="2:6" s="2" customFormat="1" ht="10.5" customHeight="1">
      <c r="B469" s="52"/>
      <c r="C469" s="334" t="s">
        <v>1009</v>
      </c>
      <c r="D469" s="332"/>
      <c r="E469" s="332">
        <v>0</v>
      </c>
      <c r="F469" s="333"/>
    </row>
    <row r="470" spans="2:6" s="2" customFormat="1" ht="12.75" customHeight="1">
      <c r="B470" s="52"/>
      <c r="C470" s="328" t="s">
        <v>1068</v>
      </c>
      <c r="D470" s="329">
        <f>D471+D473+D472</f>
        <v>5468498</v>
      </c>
      <c r="E470" s="329">
        <f>E471+E473</f>
        <v>6323508</v>
      </c>
      <c r="F470" s="330">
        <f>E470-D470</f>
        <v>855010</v>
      </c>
    </row>
    <row r="471" spans="2:6" s="2" customFormat="1" ht="10.5" customHeight="1">
      <c r="B471" s="52"/>
      <c r="C471" s="331" t="s">
        <v>1008</v>
      </c>
      <c r="D471" s="335">
        <v>4833498</v>
      </c>
      <c r="E471" s="335">
        <v>5123508</v>
      </c>
      <c r="F471" s="336">
        <f>E471-D471</f>
        <v>290010</v>
      </c>
    </row>
    <row r="472" spans="2:6" s="2" customFormat="1" ht="10.5" customHeight="1">
      <c r="B472" s="52"/>
      <c r="C472" s="331" t="s">
        <v>1009</v>
      </c>
      <c r="D472" s="335">
        <v>25000</v>
      </c>
      <c r="E472" s="335">
        <v>0</v>
      </c>
      <c r="F472" s="336">
        <f>E472-D472</f>
        <v>-25000</v>
      </c>
    </row>
    <row r="473" spans="2:6" s="2" customFormat="1" ht="10.5" customHeight="1">
      <c r="B473" s="52"/>
      <c r="C473" s="331" t="s">
        <v>1044</v>
      </c>
      <c r="D473" s="335">
        <v>610000</v>
      </c>
      <c r="E473" s="335">
        <v>1200000</v>
      </c>
      <c r="F473" s="336">
        <f>E473-D473</f>
        <v>590000</v>
      </c>
    </row>
    <row r="474" spans="2:6" s="2" customFormat="1" ht="10.5" customHeight="1">
      <c r="B474" s="52"/>
      <c r="C474" s="337" t="s">
        <v>1334</v>
      </c>
      <c r="D474" s="335"/>
      <c r="E474" s="335"/>
      <c r="F474" s="336"/>
    </row>
    <row r="475" spans="2:6" s="2" customFormat="1" ht="10.5" customHeight="1">
      <c r="B475" s="52"/>
      <c r="C475" s="331" t="s">
        <v>1008</v>
      </c>
      <c r="D475" s="335"/>
      <c r="E475" s="335">
        <f>E479</f>
        <v>334256</v>
      </c>
      <c r="F475" s="336"/>
    </row>
    <row r="476" spans="2:6" s="2" customFormat="1" ht="10.5" customHeight="1">
      <c r="B476" s="52"/>
      <c r="C476" s="331" t="s">
        <v>1053</v>
      </c>
      <c r="D476" s="335"/>
      <c r="E476" s="335">
        <f>E480+E487</f>
        <v>273000</v>
      </c>
      <c r="F476" s="336"/>
    </row>
    <row r="477" spans="2:6" s="2" customFormat="1" ht="10.5" customHeight="1">
      <c r="B477" s="52"/>
      <c r="C477" s="331" t="s">
        <v>1044</v>
      </c>
      <c r="D477" s="335"/>
      <c r="E477" s="335">
        <f>E484</f>
        <v>300000</v>
      </c>
      <c r="F477" s="336"/>
    </row>
    <row r="478" spans="2:6" ht="13.5" customHeight="1">
      <c r="B478" s="144"/>
      <c r="C478" s="338" t="s">
        <v>1335</v>
      </c>
      <c r="D478" s="339">
        <f>D479+D480+D484</f>
        <v>624170</v>
      </c>
      <c r="E478" s="339">
        <f>E479+E480</f>
        <v>517256</v>
      </c>
      <c r="F478" s="340">
        <f>E478-D478</f>
        <v>-106914</v>
      </c>
    </row>
    <row r="479" spans="2:6" s="2" customFormat="1" ht="10.5" customHeight="1">
      <c r="B479" s="52"/>
      <c r="C479" s="331" t="s">
        <v>1008</v>
      </c>
      <c r="D479" s="335">
        <v>315336</v>
      </c>
      <c r="E479" s="335">
        <v>334256</v>
      </c>
      <c r="F479" s="336">
        <f>E479-D479</f>
        <v>18920</v>
      </c>
    </row>
    <row r="480" spans="2:6" s="2" customFormat="1" ht="10.5" customHeight="1">
      <c r="B480" s="52"/>
      <c r="C480" s="331" t="s">
        <v>1053</v>
      </c>
      <c r="D480" s="335">
        <v>188834</v>
      </c>
      <c r="E480" s="335">
        <f>E481+E482+E483</f>
        <v>183000</v>
      </c>
      <c r="F480" s="336">
        <f>E480-D480</f>
        <v>-5834</v>
      </c>
    </row>
    <row r="481" spans="2:6" s="2" customFormat="1" ht="10.5" customHeight="1">
      <c r="B481" s="52"/>
      <c r="C481" s="341" t="s">
        <v>1336</v>
      </c>
      <c r="D481" s="342"/>
      <c r="E481" s="342">
        <v>100000</v>
      </c>
      <c r="F481" s="336"/>
    </row>
    <row r="482" spans="2:6" s="2" customFormat="1" ht="10.5" customHeight="1">
      <c r="B482" s="52"/>
      <c r="C482" s="341" t="s">
        <v>1337</v>
      </c>
      <c r="D482" s="342"/>
      <c r="E482" s="342">
        <v>53000</v>
      </c>
      <c r="F482" s="336"/>
    </row>
    <row r="483" spans="2:6" s="2" customFormat="1" ht="10.5" customHeight="1">
      <c r="B483" s="52"/>
      <c r="C483" s="341" t="s">
        <v>1338</v>
      </c>
      <c r="D483" s="342"/>
      <c r="E483" s="342">
        <v>30000</v>
      </c>
      <c r="F483" s="336"/>
    </row>
    <row r="484" spans="2:6" s="2" customFormat="1" ht="10.5" customHeight="1">
      <c r="B484" s="52"/>
      <c r="C484" s="331" t="s">
        <v>1044</v>
      </c>
      <c r="D484" s="335">
        <v>120000</v>
      </c>
      <c r="E484" s="335">
        <f>E485</f>
        <v>300000</v>
      </c>
      <c r="F484" s="336"/>
    </row>
    <row r="485" spans="2:6" s="2" customFormat="1" ht="10.5" customHeight="1">
      <c r="B485" s="52"/>
      <c r="C485" s="341" t="s">
        <v>1339</v>
      </c>
      <c r="D485" s="342"/>
      <c r="E485" s="342">
        <v>300000</v>
      </c>
      <c r="F485" s="343"/>
    </row>
    <row r="486" spans="2:6" s="2" customFormat="1" ht="10.5" customHeight="1">
      <c r="B486" s="52"/>
      <c r="C486" s="338" t="s">
        <v>1340</v>
      </c>
      <c r="D486" s="342"/>
      <c r="E486" s="344">
        <f>E487</f>
        <v>90000</v>
      </c>
      <c r="F486" s="343"/>
    </row>
    <row r="487" spans="2:6" s="2" customFormat="1" ht="10.5" customHeight="1">
      <c r="B487" s="52"/>
      <c r="C487" s="331" t="s">
        <v>1053</v>
      </c>
      <c r="D487" s="342"/>
      <c r="E487" s="342">
        <v>90000</v>
      </c>
      <c r="F487" s="343"/>
    </row>
    <row r="488" spans="2:6" s="2" customFormat="1" ht="10.5" customHeight="1">
      <c r="B488" s="52"/>
      <c r="C488" s="345" t="s">
        <v>1070</v>
      </c>
      <c r="D488" s="346">
        <f>D489</f>
        <v>150000</v>
      </c>
      <c r="E488" s="346">
        <f>E489</f>
        <v>0</v>
      </c>
      <c r="F488" s="347">
        <f>E488-D488</f>
        <v>-150000</v>
      </c>
    </row>
    <row r="489" spans="2:6" s="2" customFormat="1" ht="10.5" customHeight="1">
      <c r="B489" s="52"/>
      <c r="C489" s="348" t="s">
        <v>1044</v>
      </c>
      <c r="D489" s="349">
        <v>150000</v>
      </c>
      <c r="E489" s="349">
        <v>0</v>
      </c>
      <c r="F489" s="350">
        <f>E489-D489</f>
        <v>-150000</v>
      </c>
    </row>
    <row r="490" spans="2:6" s="2" customFormat="1" ht="10.5" customHeight="1">
      <c r="B490" s="52"/>
      <c r="C490" s="338" t="s">
        <v>1071</v>
      </c>
      <c r="D490" s="339">
        <f>D491+D492+D507</f>
        <v>1454373</v>
      </c>
      <c r="E490" s="339">
        <f>E491+E492+E507</f>
        <v>1549140</v>
      </c>
      <c r="F490" s="340">
        <f>E490-D490</f>
        <v>94767</v>
      </c>
    </row>
    <row r="491" spans="2:6" s="2" customFormat="1" ht="10.5" customHeight="1">
      <c r="B491" s="52"/>
      <c r="C491" s="331" t="s">
        <v>1008</v>
      </c>
      <c r="D491" s="335">
        <v>644000</v>
      </c>
      <c r="E491" s="335">
        <v>682640</v>
      </c>
      <c r="F491" s="336">
        <f>E491-D491</f>
        <v>38640</v>
      </c>
    </row>
    <row r="492" spans="2:6" s="2" customFormat="1" ht="10.5" customHeight="1">
      <c r="B492" s="52"/>
      <c r="C492" s="331" t="s">
        <v>1009</v>
      </c>
      <c r="D492" s="335">
        <v>640373</v>
      </c>
      <c r="E492" s="335">
        <f>E493+E494+E495+E496+E497+E498+E499+E500+E501+E502+E503+E504+E505+E506</f>
        <v>666500</v>
      </c>
      <c r="F492" s="336">
        <f>E492-D492</f>
        <v>26127</v>
      </c>
    </row>
    <row r="493" spans="2:6" s="2" customFormat="1" ht="10.5" customHeight="1">
      <c r="B493" s="52"/>
      <c r="C493" s="341" t="s">
        <v>1122</v>
      </c>
      <c r="D493" s="342"/>
      <c r="E493" s="342">
        <v>2000</v>
      </c>
      <c r="F493" s="343"/>
    </row>
    <row r="494" spans="2:6" s="2" customFormat="1" ht="10.5" customHeight="1">
      <c r="B494" s="52"/>
      <c r="C494" s="341" t="s">
        <v>1341</v>
      </c>
      <c r="D494" s="342"/>
      <c r="E494" s="342">
        <v>110000</v>
      </c>
      <c r="F494" s="343"/>
    </row>
    <row r="495" spans="2:6" s="2" customFormat="1" ht="10.5" customHeight="1">
      <c r="B495" s="52"/>
      <c r="C495" s="341" t="s">
        <v>1224</v>
      </c>
      <c r="D495" s="342"/>
      <c r="E495" s="342">
        <v>40000</v>
      </c>
      <c r="F495" s="343"/>
    </row>
    <row r="496" spans="2:6" s="2" customFormat="1" ht="10.5" customHeight="1">
      <c r="B496" s="52"/>
      <c r="C496" s="341" t="s">
        <v>1342</v>
      </c>
      <c r="D496" s="342"/>
      <c r="E496" s="342">
        <v>5000</v>
      </c>
      <c r="F496" s="343"/>
    </row>
    <row r="497" spans="2:6" s="2" customFormat="1" ht="10.5" customHeight="1">
      <c r="B497" s="52"/>
      <c r="C497" s="341" t="s">
        <v>1247</v>
      </c>
      <c r="D497" s="342"/>
      <c r="E497" s="342">
        <v>5000</v>
      </c>
      <c r="F497" s="343"/>
    </row>
    <row r="498" spans="2:6" s="2" customFormat="1" ht="10.5" customHeight="1">
      <c r="B498" s="52"/>
      <c r="C498" s="341" t="s">
        <v>1226</v>
      </c>
      <c r="D498" s="342"/>
      <c r="E498" s="342">
        <v>20000</v>
      </c>
      <c r="F498" s="343"/>
    </row>
    <row r="499" spans="2:6" s="2" customFormat="1" ht="10.5" customHeight="1">
      <c r="B499" s="52"/>
      <c r="C499" s="341" t="s">
        <v>1343</v>
      </c>
      <c r="D499" s="342"/>
      <c r="E499" s="342">
        <v>30000</v>
      </c>
      <c r="F499" s="343"/>
    </row>
    <row r="500" spans="2:6" s="2" customFormat="1" ht="10.5" customHeight="1">
      <c r="B500" s="52"/>
      <c r="C500" s="341" t="s">
        <v>1344</v>
      </c>
      <c r="D500" s="342"/>
      <c r="E500" s="342">
        <v>190000</v>
      </c>
      <c r="F500" s="343"/>
    </row>
    <row r="501" spans="2:6" s="2" customFormat="1" ht="10.5" customHeight="1">
      <c r="B501" s="52"/>
      <c r="C501" s="341" t="s">
        <v>1265</v>
      </c>
      <c r="D501" s="342"/>
      <c r="E501" s="342">
        <v>5000</v>
      </c>
      <c r="F501" s="343"/>
    </row>
    <row r="502" spans="2:6" s="2" customFormat="1" ht="10.5" customHeight="1">
      <c r="B502" s="52"/>
      <c r="C502" s="341" t="s">
        <v>1147</v>
      </c>
      <c r="D502" s="342"/>
      <c r="E502" s="342">
        <v>85000</v>
      </c>
      <c r="F502" s="343"/>
    </row>
    <row r="503" spans="2:6" s="2" customFormat="1" ht="10.5" customHeight="1">
      <c r="B503" s="52"/>
      <c r="C503" s="341" t="s">
        <v>1345</v>
      </c>
      <c r="D503" s="342"/>
      <c r="E503" s="342">
        <v>1500</v>
      </c>
      <c r="F503" s="343"/>
    </row>
    <row r="504" spans="2:6" s="2" customFormat="1" ht="10.5" customHeight="1">
      <c r="B504" s="52"/>
      <c r="C504" s="341" t="s">
        <v>1231</v>
      </c>
      <c r="D504" s="342"/>
      <c r="E504" s="342">
        <v>5000</v>
      </c>
      <c r="F504" s="343"/>
    </row>
    <row r="505" spans="2:6" s="2" customFormat="1" ht="10.5" customHeight="1">
      <c r="B505" s="52"/>
      <c r="C505" s="341" t="s">
        <v>1346</v>
      </c>
      <c r="D505" s="342"/>
      <c r="E505" s="342">
        <v>3000</v>
      </c>
      <c r="F505" s="343"/>
    </row>
    <row r="506" spans="2:6" s="2" customFormat="1" ht="10.5" customHeight="1">
      <c r="B506" s="52"/>
      <c r="C506" s="341" t="s">
        <v>1347</v>
      </c>
      <c r="D506" s="342"/>
      <c r="E506" s="342">
        <v>165000</v>
      </c>
      <c r="F506" s="343"/>
    </row>
    <row r="507" spans="2:6" s="2" customFormat="1" ht="10.5" customHeight="1">
      <c r="B507" s="52"/>
      <c r="C507" s="341" t="s">
        <v>1074</v>
      </c>
      <c r="D507" s="342">
        <v>170000</v>
      </c>
      <c r="E507" s="342">
        <v>200000</v>
      </c>
      <c r="F507" s="343">
        <f>E507-D507</f>
        <v>30000</v>
      </c>
    </row>
    <row r="508" spans="2:6" s="2" customFormat="1" ht="10.5" customHeight="1">
      <c r="B508" s="52"/>
      <c r="C508" s="338" t="s">
        <v>1073</v>
      </c>
      <c r="D508" s="339">
        <f>D509</f>
        <v>458373</v>
      </c>
      <c r="E508" s="339">
        <f>E509+E510+E511</f>
        <v>1564500</v>
      </c>
      <c r="F508" s="340">
        <f>E508-D508</f>
        <v>1106127</v>
      </c>
    </row>
    <row r="509" spans="2:6" s="2" customFormat="1" ht="10.5" customHeight="1">
      <c r="B509" s="52"/>
      <c r="C509" s="331" t="s">
        <v>1053</v>
      </c>
      <c r="D509" s="335">
        <f>D513+D528</f>
        <v>458373</v>
      </c>
      <c r="E509" s="335">
        <f>E513+E528</f>
        <v>386000</v>
      </c>
      <c r="F509" s="336">
        <f>E509-D509</f>
        <v>-72373</v>
      </c>
    </row>
    <row r="510" spans="2:6" s="2" customFormat="1" ht="10.5" customHeight="1">
      <c r="B510" s="52"/>
      <c r="C510" s="331" t="s">
        <v>1044</v>
      </c>
      <c r="D510" s="335">
        <f>D522</f>
        <v>447000</v>
      </c>
      <c r="E510" s="335">
        <f>E522+E514</f>
        <v>1160000</v>
      </c>
      <c r="F510" s="336"/>
    </row>
    <row r="511" spans="2:6" s="2" customFormat="1" ht="10.5" customHeight="1">
      <c r="B511" s="52"/>
      <c r="C511" s="351" t="s">
        <v>1074</v>
      </c>
      <c r="D511" s="332"/>
      <c r="E511" s="332">
        <v>18500</v>
      </c>
      <c r="F511" s="333"/>
    </row>
    <row r="512" spans="2:6" s="2" customFormat="1" ht="10.5" customHeight="1">
      <c r="B512" s="52"/>
      <c r="C512" s="352" t="s">
        <v>1075</v>
      </c>
      <c r="D512" s="353">
        <f>D513</f>
        <v>319273</v>
      </c>
      <c r="E512" s="353">
        <f>E513+E522+513</f>
        <v>746513</v>
      </c>
      <c r="F512" s="354">
        <f>E512-D512</f>
        <v>427240</v>
      </c>
    </row>
    <row r="513" spans="2:6" s="2" customFormat="1" ht="10.5" customHeight="1">
      <c r="B513" s="52"/>
      <c r="C513" s="351" t="s">
        <v>1053</v>
      </c>
      <c r="D513" s="332">
        <v>319273</v>
      </c>
      <c r="E513" s="332">
        <f>E515+E520</f>
        <v>186000</v>
      </c>
      <c r="F513" s="333">
        <f>E513-D513</f>
        <v>-133273</v>
      </c>
    </row>
    <row r="514" spans="2:6" s="2" customFormat="1" ht="10.5" customHeight="1">
      <c r="B514" s="52"/>
      <c r="C514" s="351" t="s">
        <v>1348</v>
      </c>
      <c r="D514" s="332"/>
      <c r="E514" s="332">
        <v>600000</v>
      </c>
      <c r="F514" s="333"/>
    </row>
    <row r="515" spans="2:6" s="2" customFormat="1" ht="10.5" customHeight="1">
      <c r="B515" s="52"/>
      <c r="C515" s="355" t="s">
        <v>1349</v>
      </c>
      <c r="D515" s="344"/>
      <c r="E515" s="344">
        <f>E516+E517+E518</f>
        <v>183500</v>
      </c>
      <c r="F515" s="356"/>
    </row>
    <row r="516" spans="2:6" s="2" customFormat="1" ht="10.5" customHeight="1">
      <c r="B516" s="52"/>
      <c r="C516" s="351" t="s">
        <v>1350</v>
      </c>
      <c r="D516" s="332"/>
      <c r="E516" s="332">
        <v>100000</v>
      </c>
      <c r="F516" s="333"/>
    </row>
    <row r="517" spans="2:6" s="2" customFormat="1" ht="10.5" customHeight="1">
      <c r="B517" s="52"/>
      <c r="C517" s="351" t="s">
        <v>1351</v>
      </c>
      <c r="D517" s="332"/>
      <c r="E517" s="332">
        <v>45000</v>
      </c>
      <c r="F517" s="333"/>
    </row>
    <row r="518" spans="2:6" s="2" customFormat="1" ht="10.5" customHeight="1">
      <c r="B518" s="52"/>
      <c r="C518" s="351" t="s">
        <v>1343</v>
      </c>
      <c r="D518" s="332"/>
      <c r="E518" s="332">
        <v>38500</v>
      </c>
      <c r="F518" s="333"/>
    </row>
    <row r="519" spans="2:6" s="2" customFormat="1" ht="10.5" customHeight="1">
      <c r="B519" s="52"/>
      <c r="C519" s="351" t="s">
        <v>1074</v>
      </c>
      <c r="D519" s="332"/>
      <c r="E519" s="332">
        <v>18500</v>
      </c>
      <c r="F519" s="333"/>
    </row>
    <row r="520" spans="2:6" s="2" customFormat="1" ht="10.5" customHeight="1">
      <c r="B520" s="52"/>
      <c r="C520" s="355" t="s">
        <v>1352</v>
      </c>
      <c r="D520" s="344"/>
      <c r="E520" s="344">
        <f>E521</f>
        <v>2500</v>
      </c>
      <c r="F520" s="356"/>
    </row>
    <row r="521" spans="2:6" s="2" customFormat="1" ht="10.5" customHeight="1">
      <c r="B521" s="52"/>
      <c r="C521" s="351" t="s">
        <v>1265</v>
      </c>
      <c r="D521" s="332"/>
      <c r="E521" s="332">
        <v>2500</v>
      </c>
      <c r="F521" s="333"/>
    </row>
    <row r="522" spans="2:6" s="2" customFormat="1" ht="10.5" customHeight="1">
      <c r="B522" s="52"/>
      <c r="C522" s="351" t="s">
        <v>1044</v>
      </c>
      <c r="D522" s="332">
        <v>447000</v>
      </c>
      <c r="E522" s="332">
        <f>E523</f>
        <v>560000</v>
      </c>
      <c r="F522" s="333"/>
    </row>
    <row r="523" spans="2:6" s="2" customFormat="1" ht="10.5" customHeight="1">
      <c r="B523" s="52"/>
      <c r="C523" s="351" t="s">
        <v>1353</v>
      </c>
      <c r="D523" s="332"/>
      <c r="E523" s="332">
        <f>E524+E525+E526</f>
        <v>560000</v>
      </c>
      <c r="F523" s="333"/>
    </row>
    <row r="524" spans="2:6" s="2" customFormat="1" ht="10.5" customHeight="1">
      <c r="B524" s="52"/>
      <c r="C524" s="351" t="s">
        <v>1354</v>
      </c>
      <c r="D524" s="332"/>
      <c r="E524" s="332">
        <v>400000</v>
      </c>
      <c r="F524" s="333"/>
    </row>
    <row r="525" spans="2:6" s="2" customFormat="1" ht="10.5" customHeight="1">
      <c r="B525" s="52"/>
      <c r="C525" s="351" t="s">
        <v>1355</v>
      </c>
      <c r="D525" s="332"/>
      <c r="E525" s="332">
        <v>130000</v>
      </c>
      <c r="F525" s="333"/>
    </row>
    <row r="526" spans="2:6" s="2" customFormat="1" ht="10.5" customHeight="1">
      <c r="B526" s="52"/>
      <c r="C526" s="351" t="s">
        <v>1356</v>
      </c>
      <c r="D526" s="332"/>
      <c r="E526" s="332">
        <v>30000</v>
      </c>
      <c r="F526" s="333"/>
    </row>
    <row r="527" spans="3:6" s="2" customFormat="1" ht="10.5" customHeight="1">
      <c r="C527" s="352" t="s">
        <v>1076</v>
      </c>
      <c r="D527" s="353">
        <f>D528</f>
        <v>139100</v>
      </c>
      <c r="E527" s="353">
        <f>E528</f>
        <v>200000</v>
      </c>
      <c r="F527" s="354">
        <f aca="true" t="shared" si="6" ref="F527:F533">E527-D527</f>
        <v>60900</v>
      </c>
    </row>
    <row r="528" spans="3:6" s="2" customFormat="1" ht="10.5" customHeight="1">
      <c r="C528" s="351" t="s">
        <v>1053</v>
      </c>
      <c r="D528" s="332">
        <v>139100</v>
      </c>
      <c r="E528" s="332">
        <v>200000</v>
      </c>
      <c r="F528" s="333">
        <f t="shared" si="6"/>
        <v>60900</v>
      </c>
    </row>
    <row r="529" spans="3:6" ht="20.25" customHeight="1">
      <c r="C529" s="338" t="s">
        <v>1077</v>
      </c>
      <c r="D529" s="339">
        <f>D530+D531+D532+D533</f>
        <v>2612768</v>
      </c>
      <c r="E529" s="339">
        <f>E530+E531+E532+E533</f>
        <v>2648707</v>
      </c>
      <c r="F529" s="340">
        <f t="shared" si="6"/>
        <v>35939</v>
      </c>
    </row>
    <row r="530" spans="3:6" s="2" customFormat="1" ht="10.5" customHeight="1">
      <c r="C530" s="331" t="s">
        <v>1008</v>
      </c>
      <c r="D530" s="335">
        <v>1067200</v>
      </c>
      <c r="E530" s="335">
        <v>1131232</v>
      </c>
      <c r="F530" s="336">
        <f t="shared" si="6"/>
        <v>64032</v>
      </c>
    </row>
    <row r="531" spans="3:6" s="2" customFormat="1" ht="10.5" customHeight="1">
      <c r="C531" s="331" t="s">
        <v>1053</v>
      </c>
      <c r="D531" s="335">
        <v>895568</v>
      </c>
      <c r="E531" s="335">
        <v>1457475</v>
      </c>
      <c r="F531" s="336">
        <f t="shared" si="6"/>
        <v>561907</v>
      </c>
    </row>
    <row r="532" spans="3:6" s="2" customFormat="1" ht="10.5" customHeight="1">
      <c r="C532" s="331" t="s">
        <v>1078</v>
      </c>
      <c r="D532" s="335">
        <v>60000</v>
      </c>
      <c r="E532" s="335">
        <v>60000</v>
      </c>
      <c r="F532" s="336">
        <f t="shared" si="6"/>
        <v>0</v>
      </c>
    </row>
    <row r="533" spans="3:6" s="2" customFormat="1" ht="10.5" customHeight="1">
      <c r="C533" s="331" t="s">
        <v>1044</v>
      </c>
      <c r="D533" s="335">
        <v>590000</v>
      </c>
      <c r="E533" s="335">
        <v>0</v>
      </c>
      <c r="F533" s="336">
        <f t="shared" si="6"/>
        <v>-590000</v>
      </c>
    </row>
    <row r="534" spans="3:6" ht="6" customHeight="1">
      <c r="C534" s="240"/>
      <c r="D534" s="241"/>
      <c r="E534" s="241"/>
      <c r="F534" s="242"/>
    </row>
    <row r="535" spans="2:6" ht="17.25" customHeight="1">
      <c r="B535" s="188" t="s">
        <v>1186</v>
      </c>
      <c r="C535" s="215"/>
      <c r="D535" s="215"/>
      <c r="E535" s="215"/>
      <c r="F535" s="242"/>
    </row>
    <row r="536" spans="3:6" ht="33" customHeight="1">
      <c r="C536" s="54" t="s">
        <v>1006</v>
      </c>
      <c r="D536" s="54" t="s">
        <v>1118</v>
      </c>
      <c r="E536" s="54" t="s">
        <v>787</v>
      </c>
      <c r="F536" s="54" t="s">
        <v>1119</v>
      </c>
    </row>
    <row r="537" spans="3:6" ht="11.25" customHeight="1">
      <c r="C537" s="54">
        <v>1</v>
      </c>
      <c r="D537" s="54">
        <v>2</v>
      </c>
      <c r="E537" s="54">
        <v>3</v>
      </c>
      <c r="F537" s="54">
        <v>4</v>
      </c>
    </row>
    <row r="538" spans="3:6" ht="18" customHeight="1">
      <c r="C538" s="192" t="s">
        <v>1357</v>
      </c>
      <c r="D538" s="93">
        <f>D539</f>
        <v>3131000</v>
      </c>
      <c r="E538" s="93">
        <f>E539</f>
        <v>3963500</v>
      </c>
      <c r="F538" s="194">
        <f aca="true" t="shared" si="7" ref="F538:F553">E538-D538</f>
        <v>832500</v>
      </c>
    </row>
    <row r="539" spans="3:6" ht="10.5" customHeight="1">
      <c r="C539" s="334" t="s">
        <v>1017</v>
      </c>
      <c r="D539" s="357">
        <f>D544+D550+D561+D540+D542</f>
        <v>3131000</v>
      </c>
      <c r="E539" s="357">
        <f>E540+E542+E544+E550+E561</f>
        <v>3963500</v>
      </c>
      <c r="F539" s="358">
        <f t="shared" si="7"/>
        <v>832500</v>
      </c>
    </row>
    <row r="540" spans="3:6" ht="10.5" customHeight="1">
      <c r="C540" s="338" t="s">
        <v>1066</v>
      </c>
      <c r="D540" s="359">
        <f>D541</f>
        <v>10000</v>
      </c>
      <c r="E540" s="357">
        <f>E541</f>
        <v>0</v>
      </c>
      <c r="F540" s="358">
        <f t="shared" si="7"/>
        <v>-10000</v>
      </c>
    </row>
    <row r="541" spans="3:6" ht="10.5" customHeight="1">
      <c r="C541" s="334" t="s">
        <v>1017</v>
      </c>
      <c r="D541" s="357">
        <v>10000</v>
      </c>
      <c r="E541" s="357">
        <v>0</v>
      </c>
      <c r="F541" s="358">
        <f t="shared" si="7"/>
        <v>-10000</v>
      </c>
    </row>
    <row r="542" spans="3:6" ht="24" customHeight="1">
      <c r="C542" s="338" t="s">
        <v>1358</v>
      </c>
      <c r="D542" s="359">
        <f>D543</f>
        <v>10000</v>
      </c>
      <c r="E542" s="359">
        <f>E543</f>
        <v>100000</v>
      </c>
      <c r="F542" s="360">
        <f t="shared" si="7"/>
        <v>90000</v>
      </c>
    </row>
    <row r="543" spans="3:6" ht="10.5" customHeight="1">
      <c r="C543" s="334" t="s">
        <v>1017</v>
      </c>
      <c r="D543" s="357">
        <v>10000</v>
      </c>
      <c r="E543" s="357">
        <v>100000</v>
      </c>
      <c r="F543" s="358">
        <f t="shared" si="7"/>
        <v>90000</v>
      </c>
    </row>
    <row r="544" spans="3:6" ht="10.5" customHeight="1">
      <c r="C544" s="361" t="s">
        <v>1071</v>
      </c>
      <c r="D544" s="362">
        <f>D545</f>
        <v>200000</v>
      </c>
      <c r="E544" s="362">
        <f>E545</f>
        <v>1200000</v>
      </c>
      <c r="F544" s="363">
        <f t="shared" si="7"/>
        <v>1000000</v>
      </c>
    </row>
    <row r="545" spans="3:6" ht="10.5" customHeight="1">
      <c r="C545" s="334" t="s">
        <v>1017</v>
      </c>
      <c r="D545" s="364">
        <v>200000</v>
      </c>
      <c r="E545" s="364">
        <f>E547+E548+E549+E546</f>
        <v>1200000</v>
      </c>
      <c r="F545" s="179">
        <f t="shared" si="7"/>
        <v>1000000</v>
      </c>
    </row>
    <row r="546" spans="3:6" ht="10.5" customHeight="1">
      <c r="C546" s="334" t="s">
        <v>1359</v>
      </c>
      <c r="D546" s="364"/>
      <c r="E546" s="364">
        <v>50000</v>
      </c>
      <c r="F546" s="179"/>
    </row>
    <row r="547" spans="3:6" ht="10.5" customHeight="1">
      <c r="C547" s="334" t="s">
        <v>1360</v>
      </c>
      <c r="D547" s="364"/>
      <c r="E547" s="364">
        <v>800000</v>
      </c>
      <c r="F547" s="179"/>
    </row>
    <row r="548" spans="3:6" ht="10.5" customHeight="1">
      <c r="C548" s="334" t="s">
        <v>1361</v>
      </c>
      <c r="D548" s="364"/>
      <c r="E548" s="364">
        <v>50000</v>
      </c>
      <c r="F548" s="179"/>
    </row>
    <row r="549" spans="3:6" ht="10.5" customHeight="1">
      <c r="C549" s="334" t="s">
        <v>1362</v>
      </c>
      <c r="D549" s="364"/>
      <c r="E549" s="364">
        <v>300000</v>
      </c>
      <c r="F549" s="179"/>
    </row>
    <row r="550" spans="3:6" ht="10.5" customHeight="1">
      <c r="C550" s="361" t="s">
        <v>1073</v>
      </c>
      <c r="D550" s="362">
        <f>D551</f>
        <v>100000</v>
      </c>
      <c r="E550" s="362">
        <f>E551</f>
        <v>87500</v>
      </c>
      <c r="F550" s="363">
        <f t="shared" si="7"/>
        <v>-12500</v>
      </c>
    </row>
    <row r="551" spans="3:6" ht="10.5" customHeight="1">
      <c r="C551" s="334" t="s">
        <v>1017</v>
      </c>
      <c r="D551" s="357">
        <f>D553</f>
        <v>100000</v>
      </c>
      <c r="E551" s="357">
        <f>E553</f>
        <v>87500</v>
      </c>
      <c r="F551" s="358">
        <f t="shared" si="7"/>
        <v>-12500</v>
      </c>
    </row>
    <row r="552" spans="3:6" ht="10.5" customHeight="1">
      <c r="C552" s="365" t="s">
        <v>1363</v>
      </c>
      <c r="D552" s="366">
        <f>D553</f>
        <v>100000</v>
      </c>
      <c r="E552" s="366">
        <f>E553</f>
        <v>87500</v>
      </c>
      <c r="F552" s="367">
        <f t="shared" si="7"/>
        <v>-12500</v>
      </c>
    </row>
    <row r="553" spans="3:7" ht="10.5" customHeight="1">
      <c r="C553" s="368" t="s">
        <v>1017</v>
      </c>
      <c r="D553" s="364">
        <v>100000</v>
      </c>
      <c r="E553" s="364">
        <f>E554+E556+E558</f>
        <v>87500</v>
      </c>
      <c r="F553" s="179">
        <f t="shared" si="7"/>
        <v>-12500</v>
      </c>
      <c r="G553" s="148"/>
    </row>
    <row r="554" spans="3:7" ht="10.5" customHeight="1">
      <c r="C554" s="365" t="s">
        <v>1364</v>
      </c>
      <c r="D554" s="364"/>
      <c r="E554" s="369">
        <f>E555</f>
        <v>1000</v>
      </c>
      <c r="F554" s="179"/>
      <c r="G554" s="148"/>
    </row>
    <row r="555" spans="3:7" ht="10.5" customHeight="1">
      <c r="C555" s="368" t="s">
        <v>1365</v>
      </c>
      <c r="D555" s="364"/>
      <c r="E555" s="364">
        <v>1000</v>
      </c>
      <c r="F555" s="179"/>
      <c r="G555" s="148"/>
    </row>
    <row r="556" spans="3:7" ht="10.5" customHeight="1">
      <c r="C556" s="100" t="s">
        <v>1366</v>
      </c>
      <c r="D556" s="369"/>
      <c r="E556" s="369">
        <f>E557</f>
        <v>59000</v>
      </c>
      <c r="F556" s="370"/>
      <c r="G556" s="148"/>
    </row>
    <row r="557" spans="3:7" ht="10.5" customHeight="1">
      <c r="C557" s="368" t="s">
        <v>1365</v>
      </c>
      <c r="D557" s="364"/>
      <c r="E557" s="364">
        <v>59000</v>
      </c>
      <c r="F557" s="179"/>
      <c r="G557" s="148"/>
    </row>
    <row r="558" spans="3:7" ht="10.5" customHeight="1">
      <c r="C558" s="100" t="s">
        <v>1367</v>
      </c>
      <c r="D558" s="364"/>
      <c r="E558" s="369">
        <f>E559+E560</f>
        <v>27500</v>
      </c>
      <c r="F558" s="179"/>
      <c r="G558" s="148"/>
    </row>
    <row r="559" spans="3:7" ht="10.5" customHeight="1">
      <c r="C559" s="368" t="s">
        <v>1368</v>
      </c>
      <c r="D559" s="364"/>
      <c r="E559" s="364">
        <v>7500</v>
      </c>
      <c r="F559" s="179"/>
      <c r="G559" s="148"/>
    </row>
    <row r="560" spans="3:7" ht="10.5" customHeight="1">
      <c r="C560" s="368" t="s">
        <v>1369</v>
      </c>
      <c r="D560" s="364"/>
      <c r="E560" s="364">
        <v>20000</v>
      </c>
      <c r="F560" s="179"/>
      <c r="G560" s="148"/>
    </row>
    <row r="561" spans="3:6" ht="20.25" customHeight="1">
      <c r="C561" s="365" t="s">
        <v>1077</v>
      </c>
      <c r="D561" s="366">
        <v>2811000</v>
      </c>
      <c r="E561" s="366">
        <f>E562+E565+E570+E568</f>
        <v>2576000</v>
      </c>
      <c r="F561" s="367"/>
    </row>
    <row r="562" spans="3:6" ht="13.5" customHeight="1">
      <c r="C562" s="365" t="s">
        <v>1364</v>
      </c>
      <c r="D562" s="366"/>
      <c r="E562" s="366">
        <f>E563+E564</f>
        <v>26000</v>
      </c>
      <c r="F562" s="367"/>
    </row>
    <row r="563" spans="3:6" ht="13.5" customHeight="1">
      <c r="C563" s="103" t="s">
        <v>1370</v>
      </c>
      <c r="D563" s="154"/>
      <c r="E563" s="154">
        <v>1000</v>
      </c>
      <c r="F563" s="201"/>
    </row>
    <row r="564" spans="3:6" ht="13.5" customHeight="1">
      <c r="C564" s="103" t="s">
        <v>1371</v>
      </c>
      <c r="D564" s="154"/>
      <c r="E564" s="154">
        <v>25000</v>
      </c>
      <c r="F564" s="201"/>
    </row>
    <row r="565" spans="3:6" ht="13.5" customHeight="1">
      <c r="C565" s="100" t="s">
        <v>1366</v>
      </c>
      <c r="D565" s="369"/>
      <c r="E565" s="369">
        <f>E566+E567</f>
        <v>700000</v>
      </c>
      <c r="F565" s="370"/>
    </row>
    <row r="566" spans="3:6" ht="12" customHeight="1">
      <c r="C566" s="103" t="s">
        <v>1372</v>
      </c>
      <c r="D566" s="154"/>
      <c r="E566" s="154">
        <v>200000</v>
      </c>
      <c r="F566" s="201"/>
    </row>
    <row r="567" spans="3:6" ht="12" customHeight="1">
      <c r="C567" s="103" t="s">
        <v>1373</v>
      </c>
      <c r="D567" s="154"/>
      <c r="E567" s="154">
        <v>500000</v>
      </c>
      <c r="F567" s="201"/>
    </row>
    <row r="568" spans="3:6" ht="12" customHeight="1">
      <c r="C568" s="100" t="s">
        <v>1374</v>
      </c>
      <c r="D568" s="369"/>
      <c r="E568" s="369">
        <f>E569</f>
        <v>1800000</v>
      </c>
      <c r="F568" s="370"/>
    </row>
    <row r="569" spans="3:6" ht="23.25" customHeight="1">
      <c r="C569" s="103" t="s">
        <v>1375</v>
      </c>
      <c r="D569" s="154"/>
      <c r="E569" s="154">
        <v>1800000</v>
      </c>
      <c r="F569" s="201"/>
    </row>
    <row r="570" spans="3:6" s="371" customFormat="1" ht="11.25" customHeight="1">
      <c r="C570" s="100" t="s">
        <v>1376</v>
      </c>
      <c r="D570" s="369"/>
      <c r="E570" s="369">
        <v>50000</v>
      </c>
      <c r="F570" s="370"/>
    </row>
    <row r="571" ht="10.5" customHeight="1"/>
    <row r="572" spans="3:6" ht="17.25" customHeight="1">
      <c r="C572" s="266"/>
      <c r="D572" s="267"/>
      <c r="E572" s="267"/>
      <c r="F572" s="268"/>
    </row>
    <row r="573" spans="3:6" ht="17.25" customHeight="1">
      <c r="C573" s="266"/>
      <c r="D573" s="267"/>
      <c r="E573" s="267"/>
      <c r="F573" s="268"/>
    </row>
    <row r="574" spans="3:6" ht="17.25" customHeight="1">
      <c r="C574" s="266"/>
      <c r="D574" s="267"/>
      <c r="E574" s="267"/>
      <c r="F574" s="268"/>
    </row>
    <row r="575" spans="3:6" ht="17.25" customHeight="1">
      <c r="C575" s="266"/>
      <c r="D575" s="267"/>
      <c r="E575" s="267"/>
      <c r="F575" s="268"/>
    </row>
    <row r="576" spans="3:6" ht="17.25" customHeight="1">
      <c r="C576" s="266"/>
      <c r="D576" s="267"/>
      <c r="E576" s="267"/>
      <c r="F576" s="268"/>
    </row>
    <row r="577" spans="3:6" ht="17.25" customHeight="1">
      <c r="C577" s="266"/>
      <c r="D577" s="267"/>
      <c r="E577" s="267"/>
      <c r="F577" s="268"/>
    </row>
    <row r="578" spans="3:6" ht="17.25" customHeight="1">
      <c r="C578" s="266"/>
      <c r="D578" s="267"/>
      <c r="E578" s="267"/>
      <c r="F578" s="268"/>
    </row>
    <row r="579" spans="3:6" ht="17.25" customHeight="1">
      <c r="C579" s="266"/>
      <c r="D579" s="267"/>
      <c r="E579" s="267"/>
      <c r="F579" s="268"/>
    </row>
    <row r="580" spans="3:6" ht="17.25" customHeight="1">
      <c r="C580" s="266"/>
      <c r="D580" s="267"/>
      <c r="E580" s="267"/>
      <c r="F580" s="268"/>
    </row>
    <row r="581" spans="3:6" ht="17.25" customHeight="1">
      <c r="C581" s="266"/>
      <c r="D581" s="267"/>
      <c r="E581" s="267"/>
      <c r="F581" s="268"/>
    </row>
    <row r="582" spans="3:6" ht="17.25" customHeight="1">
      <c r="C582" s="266"/>
      <c r="D582" s="267"/>
      <c r="E582" s="267"/>
      <c r="F582" s="268"/>
    </row>
    <row r="583" spans="3:6" ht="17.25" customHeight="1">
      <c r="C583" s="266"/>
      <c r="D583" s="267"/>
      <c r="E583" s="372" t="s">
        <v>1377</v>
      </c>
      <c r="F583" s="372"/>
    </row>
    <row r="584" spans="3:6" ht="17.25" customHeight="1">
      <c r="C584" s="266"/>
      <c r="D584" s="267"/>
      <c r="E584" s="267"/>
      <c r="F584" s="268"/>
    </row>
    <row r="585" spans="3:6" ht="17.25" customHeight="1">
      <c r="C585" s="266"/>
      <c r="D585" s="267"/>
      <c r="E585" s="267"/>
      <c r="F585" s="268"/>
    </row>
    <row r="586" spans="3:6" ht="17.25" customHeight="1">
      <c r="C586" s="266"/>
      <c r="D586" s="267"/>
      <c r="E586" s="267"/>
      <c r="F586" s="268"/>
    </row>
    <row r="587" spans="3:5" ht="23.25" customHeight="1">
      <c r="C587" s="373" t="s">
        <v>1095</v>
      </c>
      <c r="D587" s="373"/>
      <c r="E587" s="373"/>
    </row>
    <row r="588" spans="2:6" ht="20.25">
      <c r="B588" s="216" t="s">
        <v>1220</v>
      </c>
      <c r="C588" s="374"/>
      <c r="D588" s="241"/>
      <c r="E588" s="241"/>
      <c r="F588" s="242"/>
    </row>
    <row r="589" spans="3:6" ht="36">
      <c r="C589" s="54" t="s">
        <v>1006</v>
      </c>
      <c r="D589" s="54" t="s">
        <v>1118</v>
      </c>
      <c r="E589" s="54" t="s">
        <v>787</v>
      </c>
      <c r="F589" s="54" t="s">
        <v>1119</v>
      </c>
    </row>
    <row r="590" spans="3:6" ht="12.75">
      <c r="C590" s="54">
        <v>1</v>
      </c>
      <c r="D590" s="54">
        <v>2</v>
      </c>
      <c r="E590" s="54">
        <v>3</v>
      </c>
      <c r="F590" s="54">
        <v>4</v>
      </c>
    </row>
    <row r="591" spans="3:6" ht="20.25">
      <c r="C591" s="192" t="s">
        <v>1378</v>
      </c>
      <c r="D591" s="93">
        <f>D592</f>
        <v>9750000</v>
      </c>
      <c r="E591" s="93">
        <f>E592</f>
        <v>12920000</v>
      </c>
      <c r="F591" s="219">
        <f>E591-D591</f>
        <v>3170000</v>
      </c>
    </row>
    <row r="592" spans="3:6" ht="14.25">
      <c r="C592" s="375" t="s">
        <v>1053</v>
      </c>
      <c r="D592" s="376">
        <f>D595</f>
        <v>9750000</v>
      </c>
      <c r="E592" s="376">
        <f>E595</f>
        <v>12920000</v>
      </c>
      <c r="F592" s="377">
        <f>E592-D592</f>
        <v>3170000</v>
      </c>
    </row>
    <row r="593" spans="3:6" ht="12.75">
      <c r="C593" s="113" t="s">
        <v>1096</v>
      </c>
      <c r="D593" s="109">
        <f>D594+D604</f>
        <v>9750000</v>
      </c>
      <c r="E593" s="109">
        <f>E594+E604</f>
        <v>12920000</v>
      </c>
      <c r="F593" s="378">
        <f>E593-D593</f>
        <v>3170000</v>
      </c>
    </row>
    <row r="594" spans="3:6" ht="12.75">
      <c r="C594" s="379" t="s">
        <v>1097</v>
      </c>
      <c r="D594" s="95">
        <f>D595</f>
        <v>9750000</v>
      </c>
      <c r="E594" s="95">
        <f>E595</f>
        <v>12920000</v>
      </c>
      <c r="F594" s="223">
        <f>E594-D594</f>
        <v>3170000</v>
      </c>
    </row>
    <row r="595" spans="3:6" ht="12.75">
      <c r="C595" s="99" t="s">
        <v>1053</v>
      </c>
      <c r="D595" s="76">
        <v>9750000</v>
      </c>
      <c r="E595" s="76">
        <f>E596+E597+E598+E599+E600+E601+E602+E603</f>
        <v>12920000</v>
      </c>
      <c r="F595" s="380">
        <f>E595-D595</f>
        <v>3170000</v>
      </c>
    </row>
    <row r="596" spans="3:6" ht="12.75">
      <c r="C596" s="253" t="s">
        <v>1379</v>
      </c>
      <c r="D596" s="381"/>
      <c r="E596" s="381">
        <v>7000000</v>
      </c>
      <c r="F596" s="381"/>
    </row>
    <row r="597" spans="3:6" ht="14.25" customHeight="1">
      <c r="C597" s="253" t="s">
        <v>1380</v>
      </c>
      <c r="D597" s="381"/>
      <c r="E597" s="381">
        <v>1000000</v>
      </c>
      <c r="F597" s="381"/>
    </row>
    <row r="598" spans="3:6" ht="22.5">
      <c r="C598" s="253" t="s">
        <v>1381</v>
      </c>
      <c r="D598" s="381"/>
      <c r="E598" s="381">
        <v>700000</v>
      </c>
      <c r="F598" s="381"/>
    </row>
    <row r="599" spans="3:6" ht="12.75">
      <c r="C599" s="253" t="s">
        <v>1382</v>
      </c>
      <c r="D599" s="381"/>
      <c r="E599" s="381">
        <v>500000</v>
      </c>
      <c r="F599" s="381"/>
    </row>
    <row r="600" spans="3:6" ht="10.5" customHeight="1">
      <c r="C600" s="253" t="s">
        <v>1383</v>
      </c>
      <c r="D600" s="381"/>
      <c r="E600" s="381">
        <v>100000</v>
      </c>
      <c r="F600" s="381"/>
    </row>
    <row r="601" spans="3:6" ht="12.75">
      <c r="C601" s="253" t="s">
        <v>1384</v>
      </c>
      <c r="D601" s="381"/>
      <c r="E601" s="381">
        <v>3000000</v>
      </c>
      <c r="F601" s="381"/>
    </row>
    <row r="602" spans="3:6" ht="12.75">
      <c r="C602" s="253" t="s">
        <v>1385</v>
      </c>
      <c r="D602" s="381"/>
      <c r="E602" s="381">
        <v>20000</v>
      </c>
      <c r="F602" s="381"/>
    </row>
    <row r="603" spans="3:6" ht="22.5">
      <c r="C603" s="382" t="s">
        <v>1386</v>
      </c>
      <c r="D603" s="381"/>
      <c r="E603" s="381">
        <v>600000</v>
      </c>
      <c r="F603" s="381"/>
    </row>
    <row r="604" spans="3:6" ht="17.25" customHeight="1">
      <c r="C604" s="113" t="s">
        <v>1098</v>
      </c>
      <c r="D604" s="109">
        <v>0</v>
      </c>
      <c r="E604" s="109">
        <v>0</v>
      </c>
      <c r="F604" s="378">
        <f>E604-D604</f>
        <v>0</v>
      </c>
    </row>
    <row r="605" spans="3:6" ht="14.25" customHeight="1">
      <c r="C605" s="119" t="s">
        <v>1099</v>
      </c>
      <c r="D605" s="383">
        <v>0</v>
      </c>
      <c r="E605" s="383">
        <v>0</v>
      </c>
      <c r="F605" s="378">
        <f>E605-D605</f>
        <v>0</v>
      </c>
    </row>
    <row r="606" spans="3:6" ht="14.25" customHeight="1">
      <c r="C606" s="384"/>
      <c r="D606" s="385"/>
      <c r="E606" s="385"/>
      <c r="F606" s="242"/>
    </row>
    <row r="607" spans="1:6" ht="17.25" customHeight="1" hidden="1">
      <c r="A607" s="386" t="s">
        <v>1387</v>
      </c>
      <c r="B607" s="386"/>
      <c r="C607" s="386"/>
      <c r="D607" s="386"/>
      <c r="E607" s="386"/>
      <c r="F607" s="386"/>
    </row>
    <row r="608" spans="1:6" ht="16.5" customHeight="1" hidden="1">
      <c r="A608" s="387" t="s">
        <v>1388</v>
      </c>
      <c r="B608" s="387"/>
      <c r="C608" s="387"/>
      <c r="D608" s="387"/>
      <c r="E608" s="387"/>
      <c r="F608" s="387"/>
    </row>
    <row r="609" spans="1:6" ht="12.75" customHeight="1" hidden="1">
      <c r="A609" s="388" t="s">
        <v>1389</v>
      </c>
      <c r="B609" s="388"/>
      <c r="C609" s="388"/>
      <c r="D609" s="388"/>
      <c r="E609" s="388"/>
      <c r="F609" s="388"/>
    </row>
    <row r="610" spans="1:6" ht="13.5" customHeight="1" hidden="1">
      <c r="A610" s="388" t="s">
        <v>1390</v>
      </c>
      <c r="B610" s="388"/>
      <c r="C610" s="388"/>
      <c r="D610" s="388"/>
      <c r="E610" s="388"/>
      <c r="F610" s="388"/>
    </row>
    <row r="611" spans="1:6" ht="14.25" customHeight="1" hidden="1">
      <c r="A611" s="388" t="s">
        <v>1391</v>
      </c>
      <c r="B611" s="388"/>
      <c r="C611" s="388"/>
      <c r="D611" s="388"/>
      <c r="E611" s="388"/>
      <c r="F611" s="388"/>
    </row>
    <row r="612" spans="1:6" ht="14.25" customHeight="1" hidden="1">
      <c r="A612" s="388" t="s">
        <v>1392</v>
      </c>
      <c r="B612" s="388"/>
      <c r="C612" s="388"/>
      <c r="D612" s="388"/>
      <c r="E612" s="388"/>
      <c r="F612" s="388"/>
    </row>
    <row r="613" spans="1:6" ht="24" customHeight="1" hidden="1">
      <c r="A613" s="388" t="s">
        <v>1393</v>
      </c>
      <c r="B613" s="388"/>
      <c r="C613" s="388"/>
      <c r="D613" s="388"/>
      <c r="E613" s="388"/>
      <c r="F613" s="388"/>
    </row>
    <row r="614" spans="1:6" ht="14.25" customHeight="1" hidden="1">
      <c r="A614" s="388" t="s">
        <v>1394</v>
      </c>
      <c r="B614" s="388"/>
      <c r="C614" s="388"/>
      <c r="D614" s="388"/>
      <c r="E614" s="388"/>
      <c r="F614" s="388"/>
    </row>
    <row r="615" spans="1:6" ht="14.25" customHeight="1" hidden="1">
      <c r="A615" s="388" t="s">
        <v>1395</v>
      </c>
      <c r="B615" s="388"/>
      <c r="C615" s="388"/>
      <c r="D615" s="388"/>
      <c r="E615" s="388"/>
      <c r="F615" s="388"/>
    </row>
    <row r="616" spans="1:6" ht="14.25" customHeight="1" hidden="1">
      <c r="A616" s="386" t="s">
        <v>1396</v>
      </c>
      <c r="B616" s="386"/>
      <c r="C616" s="386"/>
      <c r="D616" s="386"/>
      <c r="E616" s="386"/>
      <c r="F616" s="386"/>
    </row>
    <row r="617" spans="1:6" ht="26.25" customHeight="1" hidden="1">
      <c r="A617" s="389" t="s">
        <v>1397</v>
      </c>
      <c r="B617" s="389"/>
      <c r="C617" s="389"/>
      <c r="D617" s="389"/>
      <c r="E617" s="389"/>
      <c r="F617" s="389"/>
    </row>
    <row r="618" spans="1:6" ht="14.25" customHeight="1" hidden="1">
      <c r="A618" s="390" t="s">
        <v>1398</v>
      </c>
      <c r="B618" s="390"/>
      <c r="C618" s="390"/>
      <c r="D618" s="390"/>
      <c r="E618" s="390"/>
      <c r="F618" s="390"/>
    </row>
    <row r="619" spans="1:6" ht="14.25" customHeight="1" hidden="1">
      <c r="A619" s="389" t="s">
        <v>1399</v>
      </c>
      <c r="B619" s="389"/>
      <c r="C619" s="389"/>
      <c r="D619" s="389"/>
      <c r="E619" s="389"/>
      <c r="F619" s="389"/>
    </row>
    <row r="620" spans="1:6" ht="14.25" customHeight="1" hidden="1">
      <c r="A620" s="390" t="s">
        <v>1400</v>
      </c>
      <c r="B620" s="390"/>
      <c r="C620" s="390"/>
      <c r="D620" s="390"/>
      <c r="E620" s="390"/>
      <c r="F620" s="390"/>
    </row>
    <row r="621" spans="1:6" ht="14.25" customHeight="1" hidden="1">
      <c r="A621" s="389" t="s">
        <v>1401</v>
      </c>
      <c r="B621" s="389"/>
      <c r="C621" s="389"/>
      <c r="D621" s="389"/>
      <c r="E621" s="389"/>
      <c r="F621" s="389"/>
    </row>
    <row r="622" spans="1:6" ht="14.25" customHeight="1" hidden="1">
      <c r="A622" s="390" t="s">
        <v>1402</v>
      </c>
      <c r="B622" s="390"/>
      <c r="C622" s="390"/>
      <c r="D622" s="390"/>
      <c r="E622" s="390"/>
      <c r="F622" s="390"/>
    </row>
    <row r="623" spans="1:6" ht="14.25" customHeight="1" hidden="1">
      <c r="A623" s="389" t="s">
        <v>1403</v>
      </c>
      <c r="B623" s="389"/>
      <c r="C623" s="389"/>
      <c r="D623" s="389"/>
      <c r="E623" s="389"/>
      <c r="F623" s="389"/>
    </row>
    <row r="624" spans="1:6" ht="14.25" customHeight="1" hidden="1">
      <c r="A624" s="390" t="s">
        <v>1404</v>
      </c>
      <c r="B624" s="390"/>
      <c r="C624" s="390"/>
      <c r="D624" s="390"/>
      <c r="E624" s="390"/>
      <c r="F624" s="390"/>
    </row>
    <row r="625" spans="1:6" ht="24.75" customHeight="1" hidden="1">
      <c r="A625" s="389" t="s">
        <v>1405</v>
      </c>
      <c r="B625" s="389"/>
      <c r="C625" s="389"/>
      <c r="D625" s="389"/>
      <c r="E625" s="389"/>
      <c r="F625" s="389"/>
    </row>
    <row r="626" spans="1:6" ht="14.25" customHeight="1" hidden="1">
      <c r="A626" s="390" t="s">
        <v>1406</v>
      </c>
      <c r="B626" s="390"/>
      <c r="C626" s="390"/>
      <c r="D626" s="390"/>
      <c r="E626" s="390"/>
      <c r="F626" s="390"/>
    </row>
    <row r="627" spans="1:6" ht="14.25" customHeight="1" hidden="1">
      <c r="A627" s="389" t="s">
        <v>1407</v>
      </c>
      <c r="B627" s="389"/>
      <c r="C627" s="389"/>
      <c r="D627" s="389"/>
      <c r="E627" s="389"/>
      <c r="F627" s="389"/>
    </row>
    <row r="628" spans="1:6" ht="14.25" customHeight="1" hidden="1">
      <c r="A628" s="390" t="s">
        <v>1408</v>
      </c>
      <c r="B628" s="390"/>
      <c r="C628" s="390"/>
      <c r="D628" s="390"/>
      <c r="E628" s="390"/>
      <c r="F628" s="390"/>
    </row>
    <row r="629" spans="1:6" ht="14.25" customHeight="1" hidden="1">
      <c r="A629" s="389" t="s">
        <v>1409</v>
      </c>
      <c r="B629" s="389"/>
      <c r="C629" s="389"/>
      <c r="D629" s="389"/>
      <c r="E629" s="389"/>
      <c r="F629" s="389"/>
    </row>
    <row r="630" spans="1:6" ht="14.25" customHeight="1" hidden="1">
      <c r="A630" s="390" t="s">
        <v>1410</v>
      </c>
      <c r="B630" s="390"/>
      <c r="C630" s="390"/>
      <c r="D630" s="390"/>
      <c r="E630" s="390"/>
      <c r="F630" s="390"/>
    </row>
    <row r="631" spans="1:6" ht="14.25" customHeight="1" hidden="1">
      <c r="A631" s="389" t="s">
        <v>1411</v>
      </c>
      <c r="B631" s="389"/>
      <c r="C631" s="389"/>
      <c r="D631" s="389"/>
      <c r="E631" s="389"/>
      <c r="F631" s="389"/>
    </row>
    <row r="632" spans="3:6" ht="11.25" customHeight="1">
      <c r="C632" s="240"/>
      <c r="D632" s="241"/>
      <c r="E632" s="241"/>
      <c r="F632" s="242"/>
    </row>
    <row r="633" spans="2:6" ht="20.25">
      <c r="B633" s="188" t="s">
        <v>1186</v>
      </c>
      <c r="C633" s="215"/>
      <c r="D633" s="215"/>
      <c r="E633" s="215"/>
      <c r="F633" s="242"/>
    </row>
    <row r="634" spans="3:6" ht="36">
      <c r="C634" s="54" t="s">
        <v>1006</v>
      </c>
      <c r="D634" s="54" t="s">
        <v>1118</v>
      </c>
      <c r="E634" s="54" t="s">
        <v>787</v>
      </c>
      <c r="F634" s="54" t="s">
        <v>1119</v>
      </c>
    </row>
    <row r="635" spans="3:6" ht="12.75">
      <c r="C635" s="54">
        <v>1</v>
      </c>
      <c r="D635" s="54">
        <v>2</v>
      </c>
      <c r="E635" s="54">
        <v>3</v>
      </c>
      <c r="F635" s="54">
        <v>4</v>
      </c>
    </row>
    <row r="636" spans="3:6" ht="20.25">
      <c r="C636" s="192" t="s">
        <v>1412</v>
      </c>
      <c r="D636" s="93">
        <f>D637</f>
        <v>4593000</v>
      </c>
      <c r="E636" s="93">
        <f>E637</f>
        <v>5991000</v>
      </c>
      <c r="F636" s="194">
        <f>E636-D636</f>
        <v>1398000</v>
      </c>
    </row>
    <row r="637" spans="3:6" ht="12.75">
      <c r="C637" s="86" t="s">
        <v>1017</v>
      </c>
      <c r="D637" s="391">
        <f>D639</f>
        <v>4593000</v>
      </c>
      <c r="E637" s="391">
        <f>E639+E653</f>
        <v>5991000</v>
      </c>
      <c r="F637" s="392">
        <f>E637-D637</f>
        <v>1398000</v>
      </c>
    </row>
    <row r="638" spans="3:6" ht="13.5" customHeight="1">
      <c r="C638" s="113" t="s">
        <v>1098</v>
      </c>
      <c r="D638" s="393">
        <f>D639</f>
        <v>4593000</v>
      </c>
      <c r="E638" s="393">
        <f>E639</f>
        <v>5991000</v>
      </c>
      <c r="F638" s="392">
        <f>E638-D638</f>
        <v>1398000</v>
      </c>
    </row>
    <row r="639" spans="3:6" ht="13.5" customHeight="1">
      <c r="C639" s="86" t="s">
        <v>1017</v>
      </c>
      <c r="D639" s="391">
        <v>4593000</v>
      </c>
      <c r="E639" s="391">
        <f>E640</f>
        <v>5991000</v>
      </c>
      <c r="F639" s="392">
        <f>E639-D639</f>
        <v>1398000</v>
      </c>
    </row>
    <row r="640" spans="3:6" ht="12.75">
      <c r="C640" s="130" t="s">
        <v>1413</v>
      </c>
      <c r="D640" s="394"/>
      <c r="E640" s="395">
        <f>E644+E649+E641</f>
        <v>5991000</v>
      </c>
      <c r="F640" s="234"/>
    </row>
    <row r="641" spans="3:6" ht="12.75">
      <c r="C641" s="130" t="s">
        <v>1414</v>
      </c>
      <c r="D641" s="394"/>
      <c r="E641" s="395">
        <f>E642+E643</f>
        <v>3000000</v>
      </c>
      <c r="F641" s="234"/>
    </row>
    <row r="642" spans="3:6" ht="13.5" customHeight="1">
      <c r="C642" s="107" t="s">
        <v>1415</v>
      </c>
      <c r="D642" s="396"/>
      <c r="E642" s="397">
        <v>3000000</v>
      </c>
      <c r="F642" s="234"/>
    </row>
    <row r="643" spans="3:6" ht="12.75">
      <c r="C643" s="107" t="s">
        <v>1416</v>
      </c>
      <c r="D643" s="396"/>
      <c r="E643" s="397">
        <v>0</v>
      </c>
      <c r="F643" s="234"/>
    </row>
    <row r="644" spans="3:6" ht="12.75">
      <c r="C644" s="130" t="s">
        <v>1417</v>
      </c>
      <c r="D644" s="396"/>
      <c r="E644" s="395">
        <f>E645+E646+E647+E648</f>
        <v>91000</v>
      </c>
      <c r="F644" s="234"/>
    </row>
    <row r="645" spans="3:6" ht="12.75">
      <c r="C645" s="107" t="s">
        <v>1418</v>
      </c>
      <c r="D645" s="234"/>
      <c r="E645" s="397">
        <v>1000</v>
      </c>
      <c r="F645" s="234"/>
    </row>
    <row r="646" spans="3:6" ht="12.75">
      <c r="C646" s="107" t="s">
        <v>1419</v>
      </c>
      <c r="D646" s="234"/>
      <c r="E646" s="397">
        <v>50000</v>
      </c>
      <c r="F646" s="234"/>
    </row>
    <row r="647" spans="3:6" ht="12.75">
      <c r="C647" s="107" t="s">
        <v>1420</v>
      </c>
      <c r="D647" s="234"/>
      <c r="E647" s="397">
        <v>20000</v>
      </c>
      <c r="F647" s="234"/>
    </row>
    <row r="648" spans="3:6" ht="12.75">
      <c r="C648" s="107" t="s">
        <v>1421</v>
      </c>
      <c r="D648" s="234"/>
      <c r="E648" s="397">
        <v>20000</v>
      </c>
      <c r="F648" s="234"/>
    </row>
    <row r="649" spans="3:6" ht="12.75">
      <c r="C649" s="130" t="s">
        <v>1422</v>
      </c>
      <c r="D649" s="396"/>
      <c r="E649" s="395">
        <f>E650+E651</f>
        <v>2900000</v>
      </c>
      <c r="F649" s="234"/>
    </row>
    <row r="650" spans="3:6" ht="12.75">
      <c r="C650" s="107" t="s">
        <v>1418</v>
      </c>
      <c r="D650" s="234"/>
      <c r="E650" s="397">
        <v>2700000</v>
      </c>
      <c r="F650" s="234"/>
    </row>
    <row r="651" spans="3:6" ht="12.75">
      <c r="C651" s="107" t="s">
        <v>1423</v>
      </c>
      <c r="D651" s="234"/>
      <c r="E651" s="397">
        <v>200000</v>
      </c>
      <c r="F651" s="234"/>
    </row>
    <row r="652" spans="3:6" ht="17.25" customHeight="1">
      <c r="C652" s="121" t="s">
        <v>1099</v>
      </c>
      <c r="D652" s="122">
        <f>D653</f>
        <v>0</v>
      </c>
      <c r="E652" s="122">
        <f>E653</f>
        <v>0</v>
      </c>
      <c r="F652" s="123">
        <v>0</v>
      </c>
    </row>
    <row r="653" spans="3:6" ht="12.75">
      <c r="C653" s="86" t="s">
        <v>1017</v>
      </c>
      <c r="D653" s="87">
        <v>0</v>
      </c>
      <c r="E653" s="111">
        <v>0</v>
      </c>
      <c r="F653" s="69">
        <v>0</v>
      </c>
    </row>
    <row r="654" spans="3:6" ht="23.25">
      <c r="C654" s="398"/>
      <c r="D654" s="241"/>
      <c r="E654" s="241"/>
      <c r="F654" s="242"/>
    </row>
    <row r="655" spans="3:6" ht="23.25">
      <c r="C655" s="398"/>
      <c r="D655" s="241"/>
      <c r="E655" s="241"/>
      <c r="F655" s="242"/>
    </row>
    <row r="656" spans="3:6" ht="23.25">
      <c r="C656" s="398"/>
      <c r="D656" s="241"/>
      <c r="E656" s="241"/>
      <c r="F656" s="242"/>
    </row>
    <row r="657" spans="3:6" ht="23.25">
      <c r="C657" s="398"/>
      <c r="D657" s="241"/>
      <c r="E657" s="241"/>
      <c r="F657" s="242"/>
    </row>
    <row r="658" spans="3:6" ht="23.25">
      <c r="C658" s="398"/>
      <c r="D658" s="241"/>
      <c r="E658" s="399" t="s">
        <v>1424</v>
      </c>
      <c r="F658" s="399"/>
    </row>
    <row r="659" spans="3:6" ht="15.75" customHeight="1">
      <c r="C659" s="398"/>
      <c r="D659" s="241"/>
      <c r="E659" s="241"/>
      <c r="F659" s="242"/>
    </row>
    <row r="660" spans="2:5" ht="39.75" customHeight="1">
      <c r="B660" s="400" t="s">
        <v>1100</v>
      </c>
      <c r="C660" s="400"/>
      <c r="D660" s="400"/>
      <c r="E660" s="400"/>
    </row>
    <row r="661" spans="2:6" ht="35.25" customHeight="1">
      <c r="B661" s="216" t="s">
        <v>1220</v>
      </c>
      <c r="C661" s="240"/>
      <c r="D661" s="241"/>
      <c r="E661" s="241"/>
      <c r="F661" s="242"/>
    </row>
    <row r="662" spans="3:6" ht="36">
      <c r="C662" s="54" t="s">
        <v>1006</v>
      </c>
      <c r="D662" s="54" t="s">
        <v>1118</v>
      </c>
      <c r="E662" s="54" t="s">
        <v>787</v>
      </c>
      <c r="F662" s="54" t="s">
        <v>1119</v>
      </c>
    </row>
    <row r="663" spans="3:6" ht="12.75">
      <c r="C663" s="54">
        <v>1</v>
      </c>
      <c r="D663" s="54">
        <v>2</v>
      </c>
      <c r="E663" s="54">
        <v>3</v>
      </c>
      <c r="F663" s="54">
        <v>4</v>
      </c>
    </row>
    <row r="664" spans="3:6" ht="32.25">
      <c r="C664" s="145" t="s">
        <v>1425</v>
      </c>
      <c r="D664" s="93">
        <f>D665+D666</f>
        <v>771646</v>
      </c>
      <c r="E664" s="93">
        <f>E665+E666</f>
        <v>10817945</v>
      </c>
      <c r="F664" s="194">
        <f>E664-D664</f>
        <v>10046299</v>
      </c>
    </row>
    <row r="665" spans="3:6" ht="24" customHeight="1">
      <c r="C665" s="401" t="s">
        <v>1053</v>
      </c>
      <c r="D665" s="128">
        <v>621646</v>
      </c>
      <c r="E665" s="128">
        <v>658945</v>
      </c>
      <c r="F665" s="223">
        <f>E665-D665</f>
        <v>37299</v>
      </c>
    </row>
    <row r="666" spans="3:6" ht="27" customHeight="1">
      <c r="C666" s="86" t="s">
        <v>1101</v>
      </c>
      <c r="D666" s="87">
        <v>150000</v>
      </c>
      <c r="E666" s="87">
        <v>10159000</v>
      </c>
      <c r="F666" s="223">
        <f>E666-D666</f>
        <v>10009000</v>
      </c>
    </row>
    <row r="667" spans="3:6" ht="37.5" customHeight="1">
      <c r="C667" s="240"/>
      <c r="D667" s="241"/>
      <c r="E667" s="241"/>
      <c r="F667" s="325"/>
    </row>
    <row r="668" spans="2:6" ht="37.5" customHeight="1">
      <c r="B668" s="188" t="s">
        <v>1186</v>
      </c>
      <c r="C668" s="215"/>
      <c r="D668" s="215"/>
      <c r="E668" s="215"/>
      <c r="F668" s="242"/>
    </row>
    <row r="669" spans="3:7" ht="37.5" customHeight="1">
      <c r="C669" s="54" t="s">
        <v>1006</v>
      </c>
      <c r="D669" s="54" t="s">
        <v>1118</v>
      </c>
      <c r="E669" s="54" t="s">
        <v>787</v>
      </c>
      <c r="F669" s="54" t="s">
        <v>1119</v>
      </c>
      <c r="G669" s="148"/>
    </row>
    <row r="670" spans="3:6" ht="15" customHeight="1">
      <c r="C670" s="54">
        <v>1</v>
      </c>
      <c r="D670" s="54">
        <v>2</v>
      </c>
      <c r="E670" s="54">
        <v>3</v>
      </c>
      <c r="F670" s="54">
        <v>4</v>
      </c>
    </row>
    <row r="671" spans="3:6" ht="37.5" customHeight="1">
      <c r="C671" s="145" t="s">
        <v>1425</v>
      </c>
      <c r="D671" s="402">
        <f>D672+D673</f>
        <v>540562</v>
      </c>
      <c r="E671" s="402">
        <f>E672+E673</f>
        <v>4572996</v>
      </c>
      <c r="F671" s="403">
        <f>E671-D671</f>
        <v>4032434</v>
      </c>
    </row>
    <row r="672" spans="3:6" ht="25.5" customHeight="1">
      <c r="C672" s="86" t="s">
        <v>1017</v>
      </c>
      <c r="D672" s="404">
        <v>540562</v>
      </c>
      <c r="E672" s="404">
        <v>4572996</v>
      </c>
      <c r="F672" s="404">
        <f>E672-D672</f>
        <v>4032434</v>
      </c>
    </row>
    <row r="673" spans="3:6" ht="37.5" customHeight="1">
      <c r="C673" s="240"/>
      <c r="D673" s="241"/>
      <c r="E673" s="241"/>
      <c r="F673" s="325"/>
    </row>
    <row r="674" spans="3:6" ht="37.5" customHeight="1">
      <c r="C674" s="240"/>
      <c r="D674" s="241"/>
      <c r="E674" s="241"/>
      <c r="F674" s="325"/>
    </row>
    <row r="675" spans="3:6" ht="37.5" customHeight="1">
      <c r="C675" s="240"/>
      <c r="D675" s="241"/>
      <c r="E675" s="241"/>
      <c r="F675" s="325"/>
    </row>
    <row r="676" spans="3:6" ht="31.5" customHeight="1">
      <c r="C676" s="240"/>
      <c r="D676" s="241"/>
      <c r="E676" s="241"/>
      <c r="F676" s="325"/>
    </row>
    <row r="677" spans="3:6" ht="31.5" customHeight="1">
      <c r="C677" s="240"/>
      <c r="D677" s="241"/>
      <c r="E677" s="241"/>
      <c r="F677" s="325"/>
    </row>
    <row r="678" spans="3:6" ht="31.5" customHeight="1">
      <c r="C678" s="240"/>
      <c r="D678" s="241"/>
      <c r="E678" s="241"/>
      <c r="F678" s="325"/>
    </row>
    <row r="679" spans="3:6" ht="31.5" customHeight="1">
      <c r="C679" s="240"/>
      <c r="D679" s="241"/>
      <c r="E679" s="241"/>
      <c r="F679" s="325"/>
    </row>
    <row r="680" spans="3:6" ht="41.25" customHeight="1">
      <c r="C680" s="240"/>
      <c r="D680" s="241"/>
      <c r="E680" s="241"/>
      <c r="F680" s="325"/>
    </row>
    <row r="681" spans="3:6" ht="30.75" customHeight="1">
      <c r="C681" s="240"/>
      <c r="D681" s="241"/>
      <c r="E681" s="241"/>
      <c r="F681" s="325"/>
    </row>
    <row r="682" spans="3:6" ht="30.75" customHeight="1">
      <c r="C682" s="240"/>
      <c r="D682" s="241"/>
      <c r="E682" s="241"/>
      <c r="F682" s="325"/>
    </row>
    <row r="683" spans="3:6" ht="30.75" customHeight="1">
      <c r="C683" s="240"/>
      <c r="D683" s="241"/>
      <c r="E683" s="241"/>
      <c r="F683" s="325"/>
    </row>
    <row r="684" spans="3:6" ht="36" customHeight="1">
      <c r="C684" s="240"/>
      <c r="D684" s="241"/>
      <c r="E684" s="372" t="s">
        <v>1426</v>
      </c>
      <c r="F684" s="372"/>
    </row>
    <row r="685" spans="3:5" ht="41.25" customHeight="1">
      <c r="C685" s="373" t="s">
        <v>1427</v>
      </c>
      <c r="D685" s="373"/>
      <c r="E685" s="373"/>
    </row>
    <row r="686" spans="2:6" ht="23.25" customHeight="1">
      <c r="B686" s="216" t="s">
        <v>1220</v>
      </c>
      <c r="C686" s="240"/>
      <c r="D686" s="241"/>
      <c r="E686" s="241"/>
      <c r="F686" s="242"/>
    </row>
    <row r="687" spans="3:6" ht="36">
      <c r="C687" s="54" t="s">
        <v>1006</v>
      </c>
      <c r="D687" s="54" t="s">
        <v>1118</v>
      </c>
      <c r="E687" s="54" t="s">
        <v>787</v>
      </c>
      <c r="F687" s="54" t="s">
        <v>1119</v>
      </c>
    </row>
    <row r="688" spans="3:6" ht="12.75">
      <c r="C688" s="54">
        <v>1</v>
      </c>
      <c r="D688" s="54">
        <v>2</v>
      </c>
      <c r="E688" s="54">
        <v>3</v>
      </c>
      <c r="F688" s="54">
        <v>4</v>
      </c>
    </row>
    <row r="689" spans="3:6" ht="20.25">
      <c r="C689" s="192" t="s">
        <v>1428</v>
      </c>
      <c r="D689" s="93">
        <f>D690</f>
        <v>21000000</v>
      </c>
      <c r="E689" s="93">
        <f>E690</f>
        <v>24470000</v>
      </c>
      <c r="F689" s="219">
        <f>E689-D689</f>
        <v>3470000</v>
      </c>
    </row>
    <row r="690" spans="3:6" ht="12.75">
      <c r="C690" s="56" t="s">
        <v>1429</v>
      </c>
      <c r="D690" s="57">
        <f>D691</f>
        <v>21000000</v>
      </c>
      <c r="E690" s="57">
        <f>E691</f>
        <v>24470000</v>
      </c>
      <c r="F690" s="378">
        <f>E690-D690</f>
        <v>3470000</v>
      </c>
    </row>
    <row r="691" spans="3:6" ht="13.5" customHeight="1">
      <c r="C691" s="67" t="s">
        <v>1430</v>
      </c>
      <c r="D691" s="68">
        <v>21000000</v>
      </c>
      <c r="E691" s="68">
        <v>24470000</v>
      </c>
      <c r="F691" s="223">
        <f>E691-D691</f>
        <v>3470000</v>
      </c>
    </row>
    <row r="692" spans="3:6" ht="11.25" customHeight="1">
      <c r="C692" s="240"/>
      <c r="D692" s="241"/>
      <c r="E692" s="241"/>
      <c r="F692" s="242"/>
    </row>
    <row r="693" spans="2:6" ht="20.25">
      <c r="B693" s="188" t="s">
        <v>1186</v>
      </c>
      <c r="C693" s="215"/>
      <c r="D693" s="215"/>
      <c r="E693" s="215"/>
      <c r="F693" s="242"/>
    </row>
    <row r="694" spans="3:6" ht="36">
      <c r="C694" s="54" t="s">
        <v>1006</v>
      </c>
      <c r="D694" s="54" t="s">
        <v>1118</v>
      </c>
      <c r="E694" s="54" t="s">
        <v>787</v>
      </c>
      <c r="F694" s="54" t="s">
        <v>1119</v>
      </c>
    </row>
    <row r="695" spans="3:6" ht="12.75">
      <c r="C695" s="54">
        <v>1</v>
      </c>
      <c r="D695" s="54">
        <v>2</v>
      </c>
      <c r="E695" s="54">
        <v>3</v>
      </c>
      <c r="F695" s="54">
        <v>4</v>
      </c>
    </row>
    <row r="696" spans="3:6" ht="20.25">
      <c r="C696" s="192" t="s">
        <v>1431</v>
      </c>
      <c r="D696" s="93">
        <f>D697</f>
        <v>22764600</v>
      </c>
      <c r="E696" s="93">
        <f>E697</f>
        <v>6321067</v>
      </c>
      <c r="F696" s="194">
        <f>E696-D696</f>
        <v>-16443533</v>
      </c>
    </row>
    <row r="697" spans="3:6" ht="24">
      <c r="C697" s="113" t="s">
        <v>1432</v>
      </c>
      <c r="D697" s="57">
        <f>D698</f>
        <v>22764600</v>
      </c>
      <c r="E697" s="57">
        <f>E698</f>
        <v>6321067</v>
      </c>
      <c r="F697" s="392">
        <f>E697-D697</f>
        <v>-16443533</v>
      </c>
    </row>
    <row r="698" spans="3:6" ht="12.75">
      <c r="C698" s="86" t="s">
        <v>1433</v>
      </c>
      <c r="D698" s="391">
        <v>22764600</v>
      </c>
      <c r="E698" s="391">
        <f>E702</f>
        <v>6321067</v>
      </c>
      <c r="F698" s="392">
        <f>E698-D698</f>
        <v>-16443533</v>
      </c>
    </row>
    <row r="699" spans="3:6" ht="9.75" customHeight="1" hidden="1">
      <c r="C699" s="405" t="s">
        <v>1434</v>
      </c>
      <c r="D699" s="406">
        <v>0</v>
      </c>
      <c r="E699" s="406">
        <v>2892200</v>
      </c>
      <c r="F699" s="407"/>
    </row>
    <row r="700" spans="3:6" ht="9.75" customHeight="1" hidden="1">
      <c r="C700" s="405" t="s">
        <v>1435</v>
      </c>
      <c r="D700" s="406">
        <v>0</v>
      </c>
      <c r="E700" s="406">
        <v>1015800</v>
      </c>
      <c r="F700" s="407"/>
    </row>
    <row r="701" spans="3:6" ht="9.75" customHeight="1" hidden="1">
      <c r="C701" s="405" t="s">
        <v>1436</v>
      </c>
      <c r="D701" s="407">
        <v>0</v>
      </c>
      <c r="E701" s="406">
        <v>651600</v>
      </c>
      <c r="F701" s="407"/>
    </row>
    <row r="702" spans="3:6" ht="9.75" customHeight="1">
      <c r="C702" s="408" t="s">
        <v>1374</v>
      </c>
      <c r="D702" s="407"/>
      <c r="E702" s="409">
        <f>E703+E704+E705+E706+E707+E708</f>
        <v>6321067</v>
      </c>
      <c r="F702" s="407"/>
    </row>
    <row r="703" spans="3:6" ht="13.5" customHeight="1">
      <c r="C703" s="410" t="s">
        <v>1437</v>
      </c>
      <c r="D703" s="407"/>
      <c r="E703" s="406">
        <v>3698748</v>
      </c>
      <c r="F703" s="407"/>
    </row>
    <row r="704" spans="3:6" ht="24.75" customHeight="1">
      <c r="C704" s="410" t="s">
        <v>1438</v>
      </c>
      <c r="D704" s="407"/>
      <c r="E704" s="406">
        <v>98660</v>
      </c>
      <c r="F704" s="407"/>
    </row>
    <row r="705" spans="3:6" ht="34.5" customHeight="1">
      <c r="C705" s="410" t="s">
        <v>1439</v>
      </c>
      <c r="D705" s="407"/>
      <c r="E705" s="406">
        <v>471065</v>
      </c>
      <c r="F705" s="407"/>
    </row>
    <row r="706" spans="3:6" ht="24.75" customHeight="1">
      <c r="C706" s="410" t="s">
        <v>1440</v>
      </c>
      <c r="D706" s="407"/>
      <c r="E706" s="406">
        <v>2008319</v>
      </c>
      <c r="F706" s="407"/>
    </row>
    <row r="707" spans="3:6" ht="13.5" customHeight="1">
      <c r="C707" s="410" t="s">
        <v>1441</v>
      </c>
      <c r="D707" s="407"/>
      <c r="E707" s="406">
        <v>38993</v>
      </c>
      <c r="F707" s="407"/>
    </row>
    <row r="708" spans="3:6" ht="13.5" customHeight="1">
      <c r="C708" s="410" t="s">
        <v>1442</v>
      </c>
      <c r="D708" s="407"/>
      <c r="E708" s="406">
        <v>5282</v>
      </c>
      <c r="F708" s="407"/>
    </row>
    <row r="709" spans="3:6" ht="13.5" customHeight="1">
      <c r="C709" s="411"/>
      <c r="D709" s="412"/>
      <c r="E709" s="413"/>
      <c r="F709" s="412"/>
    </row>
    <row r="710" spans="3:6" ht="13.5" customHeight="1">
      <c r="C710" s="411"/>
      <c r="D710" s="412"/>
      <c r="E710" s="413"/>
      <c r="F710" s="412"/>
    </row>
    <row r="711" spans="3:6" ht="13.5" customHeight="1">
      <c r="C711" s="411"/>
      <c r="D711" s="412"/>
      <c r="E711" s="413"/>
      <c r="F711" s="412"/>
    </row>
    <row r="712" spans="3:6" ht="13.5" customHeight="1">
      <c r="C712" s="411"/>
      <c r="D712" s="412"/>
      <c r="E712" s="413"/>
      <c r="F712" s="412"/>
    </row>
    <row r="713" spans="3:6" ht="13.5" customHeight="1">
      <c r="C713" s="411"/>
      <c r="D713" s="412"/>
      <c r="E713" s="413"/>
      <c r="F713" s="412"/>
    </row>
    <row r="714" spans="3:6" ht="13.5" customHeight="1">
      <c r="C714" s="411"/>
      <c r="D714" s="412"/>
      <c r="E714" s="413"/>
      <c r="F714" s="412"/>
    </row>
    <row r="715" spans="3:6" ht="13.5" customHeight="1">
      <c r="C715" s="411"/>
      <c r="D715" s="412"/>
      <c r="E715" s="413"/>
      <c r="F715" s="412"/>
    </row>
    <row r="716" spans="3:6" ht="13.5" customHeight="1">
      <c r="C716" s="411"/>
      <c r="D716" s="412"/>
      <c r="E716" s="413"/>
      <c r="F716" s="412"/>
    </row>
    <row r="717" spans="3:6" ht="13.5" customHeight="1">
      <c r="C717" s="411"/>
      <c r="D717" s="412"/>
      <c r="E717" s="413"/>
      <c r="F717" s="412"/>
    </row>
    <row r="718" spans="3:6" ht="13.5" customHeight="1">
      <c r="C718" s="411"/>
      <c r="D718" s="412"/>
      <c r="E718" s="413"/>
      <c r="F718" s="412"/>
    </row>
    <row r="719" spans="3:6" ht="60" customHeight="1">
      <c r="C719" s="414"/>
      <c r="D719" s="412"/>
      <c r="E719" s="413"/>
      <c r="F719" s="412"/>
    </row>
    <row r="720" spans="3:6" ht="60" customHeight="1">
      <c r="C720" s="414"/>
      <c r="D720" s="412"/>
      <c r="E720" s="413"/>
      <c r="F720" s="412"/>
    </row>
    <row r="721" spans="3:6" ht="60" customHeight="1">
      <c r="C721" s="414"/>
      <c r="D721" s="412"/>
      <c r="E721" s="413"/>
      <c r="F721" s="412"/>
    </row>
    <row r="722" spans="3:6" ht="21" customHeight="1">
      <c r="C722" s="414"/>
      <c r="D722" s="412"/>
      <c r="E722" s="413"/>
      <c r="F722" s="412"/>
    </row>
    <row r="723" spans="3:6" ht="11.25" customHeight="1">
      <c r="C723" s="414"/>
      <c r="D723" s="412"/>
      <c r="E723" s="413"/>
      <c r="F723" s="412"/>
    </row>
    <row r="724" spans="3:6" ht="23.25" customHeight="1">
      <c r="C724" s="414"/>
      <c r="D724" s="412"/>
      <c r="E724" s="372" t="s">
        <v>1443</v>
      </c>
      <c r="F724" s="372"/>
    </row>
    <row r="725" spans="3:5" ht="20.25">
      <c r="C725" s="374" t="s">
        <v>1444</v>
      </c>
      <c r="D725" s="241"/>
      <c r="E725" s="241"/>
    </row>
    <row r="726" spans="2:6" ht="20.25">
      <c r="B726" s="216" t="s">
        <v>1220</v>
      </c>
      <c r="C726" s="240"/>
      <c r="D726" s="241"/>
      <c r="E726" s="241"/>
      <c r="F726" s="242"/>
    </row>
    <row r="727" spans="3:6" ht="36">
      <c r="C727" s="54" t="s">
        <v>1006</v>
      </c>
      <c r="D727" s="54" t="s">
        <v>1118</v>
      </c>
      <c r="E727" s="54" t="s">
        <v>787</v>
      </c>
      <c r="F727" s="54" t="s">
        <v>1119</v>
      </c>
    </row>
    <row r="728" spans="3:6" ht="12.75">
      <c r="C728" s="54">
        <v>1</v>
      </c>
      <c r="D728" s="54">
        <v>2</v>
      </c>
      <c r="E728" s="54">
        <v>3</v>
      </c>
      <c r="F728" s="54">
        <v>4</v>
      </c>
    </row>
    <row r="729" spans="3:6" ht="20.25">
      <c r="C729" s="218" t="s">
        <v>1445</v>
      </c>
      <c r="D729" s="89">
        <f>D730</f>
        <v>34564900</v>
      </c>
      <c r="E729" s="89">
        <f>E730</f>
        <v>36594274</v>
      </c>
      <c r="F729" s="219">
        <f aca="true" t="shared" si="8" ref="F729:F735">E729-D729</f>
        <v>2029374</v>
      </c>
    </row>
    <row r="730" spans="3:6" ht="12.75">
      <c r="C730" s="56" t="s">
        <v>1109</v>
      </c>
      <c r="D730" s="57">
        <f>D734+D746+D750+D787</f>
        <v>34564900</v>
      </c>
      <c r="E730" s="57">
        <f>E734+E746+E750+E787</f>
        <v>36594274</v>
      </c>
      <c r="F730" s="123">
        <f t="shared" si="8"/>
        <v>2029374</v>
      </c>
    </row>
    <row r="731" spans="3:6" ht="13.5" customHeight="1">
      <c r="C731" s="375" t="s">
        <v>1108</v>
      </c>
      <c r="D731" s="415">
        <f>D751+D788</f>
        <v>1362900</v>
      </c>
      <c r="E731" s="415">
        <f>E751+E788</f>
        <v>1444674</v>
      </c>
      <c r="F731" s="377">
        <f t="shared" si="8"/>
        <v>81774</v>
      </c>
    </row>
    <row r="732" spans="3:6" ht="12.75" customHeight="1">
      <c r="C732" s="375" t="s">
        <v>1074</v>
      </c>
      <c r="D732" s="416">
        <f>D752</f>
        <v>18010000</v>
      </c>
      <c r="E732" s="416">
        <f>E735+E752</f>
        <v>28200000</v>
      </c>
      <c r="F732" s="417">
        <f t="shared" si="8"/>
        <v>10190000</v>
      </c>
    </row>
    <row r="733" spans="3:6" ht="12" customHeight="1">
      <c r="C733" s="375" t="s">
        <v>1012</v>
      </c>
      <c r="D733" s="415">
        <f>D747</f>
        <v>5840000</v>
      </c>
      <c r="E733" s="415">
        <f>E747</f>
        <v>6949600</v>
      </c>
      <c r="F733" s="377">
        <f t="shared" si="8"/>
        <v>1109600</v>
      </c>
    </row>
    <row r="734" spans="3:6" ht="12.75">
      <c r="C734" s="139" t="s">
        <v>1110</v>
      </c>
      <c r="D734" s="140">
        <f>D735</f>
        <v>9352000</v>
      </c>
      <c r="E734" s="140">
        <f>E735</f>
        <v>4010000</v>
      </c>
      <c r="F734" s="418">
        <f t="shared" si="8"/>
        <v>-5342000</v>
      </c>
    </row>
    <row r="735" spans="3:6" ht="12.75">
      <c r="C735" s="99" t="s">
        <v>1074</v>
      </c>
      <c r="D735" s="419">
        <v>9352000</v>
      </c>
      <c r="E735" s="419">
        <f>E736+E740</f>
        <v>4010000</v>
      </c>
      <c r="F735" s="419">
        <f t="shared" si="8"/>
        <v>-5342000</v>
      </c>
    </row>
    <row r="736" spans="3:6" ht="12.75">
      <c r="C736" s="420" t="s">
        <v>1446</v>
      </c>
      <c r="D736" s="421"/>
      <c r="E736" s="369">
        <f>E737+E738+E739</f>
        <v>2900000</v>
      </c>
      <c r="F736" s="422"/>
    </row>
    <row r="737" spans="3:6" ht="12.75">
      <c r="C737" s="423" t="s">
        <v>1447</v>
      </c>
      <c r="D737" s="289"/>
      <c r="E737" s="154">
        <v>900000</v>
      </c>
      <c r="F737" s="422"/>
    </row>
    <row r="738" spans="3:6" ht="12.75">
      <c r="C738" s="423" t="s">
        <v>1448</v>
      </c>
      <c r="D738" s="289"/>
      <c r="E738" s="154">
        <v>400000</v>
      </c>
      <c r="F738" s="422"/>
    </row>
    <row r="739" spans="3:6" ht="12.75">
      <c r="C739" s="423" t="s">
        <v>1449</v>
      </c>
      <c r="D739" s="289"/>
      <c r="E739" s="154">
        <v>1600000</v>
      </c>
      <c r="F739" s="422"/>
    </row>
    <row r="740" spans="3:6" ht="12.75">
      <c r="C740" s="424" t="s">
        <v>1450</v>
      </c>
      <c r="D740" s="289"/>
      <c r="E740" s="369">
        <f>E741+E742+E743+E744+E745</f>
        <v>1110000</v>
      </c>
      <c r="F740" s="422"/>
    </row>
    <row r="741" spans="3:6" ht="12.75">
      <c r="C741" s="287" t="s">
        <v>1451</v>
      </c>
      <c r="D741" s="289"/>
      <c r="E741" s="154">
        <v>250000</v>
      </c>
      <c r="F741" s="422"/>
    </row>
    <row r="742" spans="3:6" ht="12.75">
      <c r="C742" s="287" t="s">
        <v>1452</v>
      </c>
      <c r="D742" s="289"/>
      <c r="E742" s="154">
        <v>220000</v>
      </c>
      <c r="F742" s="422"/>
    </row>
    <row r="743" spans="3:6" ht="12.75">
      <c r="C743" s="287" t="s">
        <v>1453</v>
      </c>
      <c r="D743" s="289"/>
      <c r="E743" s="154">
        <v>200000</v>
      </c>
      <c r="F743" s="422"/>
    </row>
    <row r="744" spans="3:6" ht="12.75">
      <c r="C744" s="287" t="s">
        <v>1454</v>
      </c>
      <c r="D744" s="289"/>
      <c r="E744" s="154">
        <v>200000</v>
      </c>
      <c r="F744" s="422"/>
    </row>
    <row r="745" spans="3:6" ht="12.75">
      <c r="C745" s="287" t="s">
        <v>1455</v>
      </c>
      <c r="D745" s="289"/>
      <c r="E745" s="154">
        <v>240000</v>
      </c>
      <c r="F745" s="422"/>
    </row>
    <row r="746" spans="3:6" ht="12.75">
      <c r="C746" s="97" t="s">
        <v>1111</v>
      </c>
      <c r="D746" s="255">
        <f>D747</f>
        <v>5840000</v>
      </c>
      <c r="E746" s="255">
        <f>E747</f>
        <v>6949600</v>
      </c>
      <c r="F746" s="321">
        <f>E746-D746</f>
        <v>1109600</v>
      </c>
    </row>
    <row r="747" spans="3:6" ht="12.75">
      <c r="C747" s="99" t="s">
        <v>1112</v>
      </c>
      <c r="D747" s="419">
        <v>5840000</v>
      </c>
      <c r="E747" s="419">
        <f>E748+E749</f>
        <v>6949600</v>
      </c>
      <c r="F747" s="380">
        <f>E747-D747</f>
        <v>1109600</v>
      </c>
    </row>
    <row r="748" spans="3:6" ht="24">
      <c r="C748" s="99" t="s">
        <v>1456</v>
      </c>
      <c r="D748" s="419"/>
      <c r="E748" s="419">
        <v>6949600</v>
      </c>
      <c r="F748" s="380"/>
    </row>
    <row r="749" spans="3:6" ht="24">
      <c r="C749" s="99" t="s">
        <v>1457</v>
      </c>
      <c r="D749" s="419"/>
      <c r="E749" s="419">
        <v>0</v>
      </c>
      <c r="F749" s="380"/>
    </row>
    <row r="750" spans="3:6" ht="12.75">
      <c r="C750" s="139" t="s">
        <v>1113</v>
      </c>
      <c r="D750" s="115">
        <f>D751+D752</f>
        <v>19158900</v>
      </c>
      <c r="E750" s="115">
        <f>E751+E752</f>
        <v>25407834</v>
      </c>
      <c r="F750" s="418">
        <f>E750-D750</f>
        <v>6248934</v>
      </c>
    </row>
    <row r="751" spans="3:6" ht="12.75">
      <c r="C751" s="84" t="s">
        <v>1009</v>
      </c>
      <c r="D751" s="85">
        <v>1148900</v>
      </c>
      <c r="E751" s="85">
        <f>E757</f>
        <v>1217834</v>
      </c>
      <c r="F751" s="425">
        <f>E751-D751</f>
        <v>68934</v>
      </c>
    </row>
    <row r="752" spans="3:6" ht="12.75">
      <c r="C752" s="84" t="s">
        <v>1074</v>
      </c>
      <c r="D752" s="85">
        <v>18010000</v>
      </c>
      <c r="E752" s="85">
        <f>E753+E761+E767</f>
        <v>24190000</v>
      </c>
      <c r="F752" s="425">
        <f>E752-D752</f>
        <v>6180000</v>
      </c>
    </row>
    <row r="753" spans="3:6" ht="12.75">
      <c r="C753" s="130" t="s">
        <v>1458</v>
      </c>
      <c r="D753" s="131"/>
      <c r="E753" s="131">
        <f>E754+E755</f>
        <v>4420000</v>
      </c>
      <c r="F753" s="426"/>
    </row>
    <row r="754" spans="3:6" ht="12.75">
      <c r="C754" s="107" t="s">
        <v>1459</v>
      </c>
      <c r="D754" s="105"/>
      <c r="E754" s="105">
        <v>2890000</v>
      </c>
      <c r="F754" s="427"/>
    </row>
    <row r="755" spans="3:6" ht="12.75">
      <c r="C755" s="107" t="s">
        <v>1460</v>
      </c>
      <c r="D755" s="105"/>
      <c r="E755" s="105">
        <v>1530000</v>
      </c>
      <c r="F755" s="427"/>
    </row>
    <row r="756" spans="3:6" ht="21">
      <c r="C756" s="428" t="s">
        <v>1461</v>
      </c>
      <c r="D756" s="429"/>
      <c r="E756" s="101">
        <f>E757+E761</f>
        <v>4817834</v>
      </c>
      <c r="F756" s="430"/>
    </row>
    <row r="757" spans="3:8" ht="12.75">
      <c r="C757" s="84" t="s">
        <v>1009</v>
      </c>
      <c r="D757" s="431"/>
      <c r="E757" s="432">
        <f>E758+E759+E760</f>
        <v>1217834</v>
      </c>
      <c r="F757" s="433"/>
      <c r="H757" s="148"/>
    </row>
    <row r="758" spans="3:8" ht="12.75">
      <c r="C758" s="434" t="s">
        <v>1462</v>
      </c>
      <c r="D758" s="435"/>
      <c r="E758" s="104">
        <v>997834</v>
      </c>
      <c r="F758" s="430"/>
      <c r="H758" s="148"/>
    </row>
    <row r="759" spans="3:6" ht="12.75">
      <c r="C759" s="204" t="s">
        <v>1463</v>
      </c>
      <c r="D759" s="435"/>
      <c r="E759" s="104">
        <v>120000</v>
      </c>
      <c r="F759" s="430"/>
    </row>
    <row r="760" spans="3:6" ht="22.5">
      <c r="C760" s="204" t="s">
        <v>1464</v>
      </c>
      <c r="D760" s="435"/>
      <c r="E760" s="104">
        <v>100000</v>
      </c>
      <c r="F760" s="430"/>
    </row>
    <row r="761" spans="3:6" ht="12.75">
      <c r="C761" s="296" t="s">
        <v>1074</v>
      </c>
      <c r="D761" s="436"/>
      <c r="E761" s="432">
        <f>E762+E763+E764+E765+E766</f>
        <v>3600000</v>
      </c>
      <c r="F761" s="437"/>
    </row>
    <row r="762" spans="3:6" ht="22.5">
      <c r="C762" s="204" t="s">
        <v>1465</v>
      </c>
      <c r="D762" s="435"/>
      <c r="E762" s="104">
        <v>1250000</v>
      </c>
      <c r="F762" s="430"/>
    </row>
    <row r="763" spans="3:6" ht="12.75">
      <c r="C763" s="434" t="s">
        <v>1466</v>
      </c>
      <c r="D763" s="435"/>
      <c r="E763" s="104">
        <v>1350000</v>
      </c>
      <c r="F763" s="430"/>
    </row>
    <row r="764" spans="3:6" ht="12.75">
      <c r="C764" s="434" t="s">
        <v>1467</v>
      </c>
      <c r="D764" s="435"/>
      <c r="E764" s="104">
        <v>300000</v>
      </c>
      <c r="F764" s="430"/>
    </row>
    <row r="765" spans="3:6" ht="12.75">
      <c r="C765" s="287" t="s">
        <v>1468</v>
      </c>
      <c r="D765" s="289"/>
      <c r="E765" s="154">
        <v>550000</v>
      </c>
      <c r="F765" s="430"/>
    </row>
    <row r="766" spans="3:6" ht="12.75">
      <c r="C766" s="159" t="s">
        <v>1469</v>
      </c>
      <c r="D766" s="435"/>
      <c r="E766" s="104">
        <v>150000</v>
      </c>
      <c r="F766" s="438"/>
    </row>
    <row r="767" spans="3:6" ht="12.75">
      <c r="C767" s="439" t="s">
        <v>1470</v>
      </c>
      <c r="D767" s="435"/>
      <c r="E767" s="101">
        <f>E769+E768</f>
        <v>16170000</v>
      </c>
      <c r="F767" s="430"/>
    </row>
    <row r="768" spans="3:6" ht="12.75">
      <c r="C768" s="159" t="s">
        <v>1471</v>
      </c>
      <c r="D768" s="159"/>
      <c r="E768" s="440">
        <v>50000</v>
      </c>
      <c r="F768" s="430"/>
    </row>
    <row r="769" spans="3:6" ht="12.75">
      <c r="C769" s="441" t="s">
        <v>1472</v>
      </c>
      <c r="D769" s="442"/>
      <c r="E769" s="131">
        <f>E770+E771+E777+E778+E779+E780+E781+E782+E783+E784+E785+E786</f>
        <v>16120000</v>
      </c>
      <c r="F769" s="55"/>
    </row>
    <row r="770" spans="3:6" ht="12.75">
      <c r="C770" s="159" t="s">
        <v>1473</v>
      </c>
      <c r="D770" s="435"/>
      <c r="E770" s="104">
        <v>1000000</v>
      </c>
      <c r="F770" s="430"/>
    </row>
    <row r="771" spans="3:6" ht="12.75">
      <c r="C771" s="159" t="s">
        <v>1474</v>
      </c>
      <c r="D771" s="435"/>
      <c r="E771" s="104">
        <v>320000</v>
      </c>
      <c r="F771" s="430"/>
    </row>
    <row r="772" spans="3:6" ht="12.75">
      <c r="C772" s="443" t="s">
        <v>1475</v>
      </c>
      <c r="D772" s="444"/>
      <c r="E772" s="445"/>
      <c r="F772" s="444"/>
    </row>
    <row r="773" spans="3:6" ht="12.75">
      <c r="C773" s="443" t="s">
        <v>1476</v>
      </c>
      <c r="D773" s="444"/>
      <c r="E773" s="445"/>
      <c r="F773" s="444"/>
    </row>
    <row r="774" spans="3:6" ht="12.75">
      <c r="C774" s="443" t="s">
        <v>1477</v>
      </c>
      <c r="D774" s="444"/>
      <c r="E774" s="445"/>
      <c r="F774" s="444"/>
    </row>
    <row r="775" spans="3:6" ht="12.75">
      <c r="C775" s="443" t="s">
        <v>1478</v>
      </c>
      <c r="D775" s="444"/>
      <c r="E775" s="445"/>
      <c r="F775" s="444"/>
    </row>
    <row r="776" spans="3:6" ht="12.75">
      <c r="C776" s="446" t="s">
        <v>1479</v>
      </c>
      <c r="D776" s="447"/>
      <c r="E776" s="448"/>
      <c r="F776" s="447"/>
    </row>
    <row r="777" spans="3:6" ht="12.75">
      <c r="C777" s="159" t="s">
        <v>1480</v>
      </c>
      <c r="D777" s="159"/>
      <c r="E777" s="440">
        <v>6000000</v>
      </c>
      <c r="F777" s="430"/>
    </row>
    <row r="778" spans="3:6" ht="12.75">
      <c r="C778" s="159" t="s">
        <v>1481</v>
      </c>
      <c r="D778" s="449"/>
      <c r="E778" s="440">
        <v>500000</v>
      </c>
      <c r="F778" s="430"/>
    </row>
    <row r="779" spans="3:6" ht="12.75">
      <c r="C779" s="159" t="s">
        <v>1482</v>
      </c>
      <c r="D779" s="449"/>
      <c r="E779" s="440">
        <v>1000000</v>
      </c>
      <c r="F779" s="430"/>
    </row>
    <row r="780" spans="3:6" ht="12.75">
      <c r="C780" s="159" t="s">
        <v>1483</v>
      </c>
      <c r="D780" s="449"/>
      <c r="E780" s="440">
        <v>50000</v>
      </c>
      <c r="F780" s="430"/>
    </row>
    <row r="781" spans="3:6" ht="12.75">
      <c r="C781" s="159" t="s">
        <v>1484</v>
      </c>
      <c r="D781" s="449"/>
      <c r="E781" s="440">
        <v>500000</v>
      </c>
      <c r="F781" s="430"/>
    </row>
    <row r="782" spans="3:6" ht="12.75">
      <c r="C782" s="159" t="s">
        <v>1485</v>
      </c>
      <c r="D782" s="449"/>
      <c r="E782" s="440">
        <v>50000</v>
      </c>
      <c r="F782" s="430"/>
    </row>
    <row r="783" spans="3:6" ht="12.75">
      <c r="C783" s="159" t="s">
        <v>1486</v>
      </c>
      <c r="D783" s="449"/>
      <c r="E783" s="440">
        <v>500000</v>
      </c>
      <c r="F783" s="430"/>
    </row>
    <row r="784" spans="3:6" ht="12.75">
      <c r="C784" s="159" t="s">
        <v>33</v>
      </c>
      <c r="D784" s="449"/>
      <c r="E784" s="440">
        <v>500000</v>
      </c>
      <c r="F784" s="430"/>
    </row>
    <row r="785" spans="3:6" ht="12.75">
      <c r="C785" s="159" t="s">
        <v>1475</v>
      </c>
      <c r="D785" s="449"/>
      <c r="E785" s="440">
        <v>700000</v>
      </c>
      <c r="F785" s="430"/>
    </row>
    <row r="786" spans="3:6" ht="12.75">
      <c r="C786" s="159" t="s">
        <v>1480</v>
      </c>
      <c r="D786" s="449"/>
      <c r="E786" s="440">
        <v>5000000</v>
      </c>
      <c r="F786" s="430"/>
    </row>
    <row r="787" spans="3:6" ht="16.5" customHeight="1">
      <c r="C787" s="129" t="s">
        <v>1114</v>
      </c>
      <c r="D787" s="122">
        <f>D788</f>
        <v>214000</v>
      </c>
      <c r="E787" s="122">
        <f>E788</f>
        <v>226840</v>
      </c>
      <c r="F787" s="123">
        <f>E787-D787</f>
        <v>12840</v>
      </c>
    </row>
    <row r="788" spans="3:6" ht="12.75">
      <c r="C788" s="86" t="s">
        <v>1115</v>
      </c>
      <c r="D788" s="87">
        <v>214000</v>
      </c>
      <c r="E788" s="87">
        <v>226840</v>
      </c>
      <c r="F788" s="378">
        <f>E788-D788</f>
        <v>12840</v>
      </c>
    </row>
    <row r="789" spans="3:6" ht="24" customHeight="1">
      <c r="C789" s="240"/>
      <c r="D789" s="241"/>
      <c r="E789" s="241"/>
      <c r="F789" s="242"/>
    </row>
    <row r="790" spans="2:6" ht="20.25">
      <c r="B790" s="188" t="s">
        <v>1186</v>
      </c>
      <c r="C790" s="215"/>
      <c r="D790" s="215"/>
      <c r="E790" s="215"/>
      <c r="F790" s="242"/>
    </row>
    <row r="791" spans="3:6" ht="36">
      <c r="C791" s="450" t="s">
        <v>1006</v>
      </c>
      <c r="D791" s="450" t="s">
        <v>1118</v>
      </c>
      <c r="E791" s="450" t="s">
        <v>787</v>
      </c>
      <c r="F791" s="450" t="s">
        <v>1119</v>
      </c>
    </row>
    <row r="792" spans="3:6" ht="12.75">
      <c r="C792" s="450">
        <v>1</v>
      </c>
      <c r="D792" s="450">
        <v>2</v>
      </c>
      <c r="E792" s="450">
        <v>3</v>
      </c>
      <c r="F792" s="450">
        <v>4</v>
      </c>
    </row>
    <row r="793" spans="3:6" ht="20.25">
      <c r="C793" s="218" t="s">
        <v>34</v>
      </c>
      <c r="D793" s="232">
        <f>D794</f>
        <v>14867000</v>
      </c>
      <c r="E793" s="232">
        <f>E794</f>
        <v>24030000</v>
      </c>
      <c r="F793" s="194">
        <f aca="true" t="shared" si="9" ref="F793:F799">E793-D793</f>
        <v>9163000</v>
      </c>
    </row>
    <row r="794" spans="3:6" ht="12.75">
      <c r="C794" s="59" t="s">
        <v>1109</v>
      </c>
      <c r="D794" s="60">
        <f>D795</f>
        <v>14867000</v>
      </c>
      <c r="E794" s="60">
        <f>E795</f>
        <v>24030000</v>
      </c>
      <c r="F794" s="222">
        <f t="shared" si="9"/>
        <v>9163000</v>
      </c>
    </row>
    <row r="795" spans="3:6" ht="12.75">
      <c r="C795" s="67" t="s">
        <v>1017</v>
      </c>
      <c r="D795" s="451">
        <v>14867000</v>
      </c>
      <c r="E795" s="451">
        <f>E797+E799</f>
        <v>24030000</v>
      </c>
      <c r="F795" s="128">
        <f t="shared" si="9"/>
        <v>9163000</v>
      </c>
    </row>
    <row r="796" spans="3:6" ht="12.75">
      <c r="C796" s="97" t="s">
        <v>1111</v>
      </c>
      <c r="D796" s="255">
        <f>D797</f>
        <v>3550000</v>
      </c>
      <c r="E796" s="255">
        <f>E797</f>
        <v>4200000</v>
      </c>
      <c r="F796" s="255">
        <f t="shared" si="9"/>
        <v>650000</v>
      </c>
    </row>
    <row r="797" spans="3:6" ht="12.75">
      <c r="C797" s="99" t="s">
        <v>35</v>
      </c>
      <c r="D797" s="452">
        <v>3550000</v>
      </c>
      <c r="E797" s="452">
        <v>4200000</v>
      </c>
      <c r="F797" s="419">
        <f t="shared" si="9"/>
        <v>650000</v>
      </c>
    </row>
    <row r="798" spans="3:6" ht="12.75">
      <c r="C798" s="97" t="s">
        <v>1113</v>
      </c>
      <c r="D798" s="165">
        <f>D799</f>
        <v>1965000</v>
      </c>
      <c r="E798" s="165">
        <f>E799</f>
        <v>19830000</v>
      </c>
      <c r="F798" s="255">
        <f t="shared" si="9"/>
        <v>17865000</v>
      </c>
    </row>
    <row r="799" spans="3:6" ht="12.75">
      <c r="C799" s="99" t="s">
        <v>1017</v>
      </c>
      <c r="D799" s="452">
        <v>1965000</v>
      </c>
      <c r="E799" s="452">
        <f>E800+E804</f>
        <v>19830000</v>
      </c>
      <c r="F799" s="419">
        <f t="shared" si="9"/>
        <v>17865000</v>
      </c>
    </row>
    <row r="800" spans="3:6" ht="21">
      <c r="C800" s="428" t="s">
        <v>1461</v>
      </c>
      <c r="D800" s="453"/>
      <c r="E800" s="369">
        <f>E801+E803</f>
        <v>1450000</v>
      </c>
      <c r="F800" s="454"/>
    </row>
    <row r="801" spans="3:6" ht="12.75">
      <c r="C801" s="439" t="s">
        <v>36</v>
      </c>
      <c r="D801" s="435"/>
      <c r="E801" s="101">
        <f>E802</f>
        <v>200000</v>
      </c>
      <c r="F801" s="430"/>
    </row>
    <row r="802" spans="3:6" ht="35.25" customHeight="1">
      <c r="C802" s="204" t="s">
        <v>37</v>
      </c>
      <c r="D802" s="435"/>
      <c r="E802" s="104">
        <v>200000</v>
      </c>
      <c r="F802" s="430"/>
    </row>
    <row r="803" spans="3:6" ht="21.75">
      <c r="C803" s="455" t="s">
        <v>38</v>
      </c>
      <c r="D803" s="429"/>
      <c r="E803" s="101">
        <v>1250000</v>
      </c>
      <c r="F803" s="430"/>
    </row>
    <row r="804" spans="3:6" ht="12" customHeight="1">
      <c r="C804" s="97" t="s">
        <v>39</v>
      </c>
      <c r="D804" s="98"/>
      <c r="E804" s="98">
        <f>E805+E816+E820</f>
        <v>18380000</v>
      </c>
      <c r="F804" s="321"/>
    </row>
    <row r="805" spans="3:6" ht="12.75">
      <c r="C805" s="456" t="s">
        <v>1364</v>
      </c>
      <c r="D805" s="456"/>
      <c r="E805" s="457">
        <f>E809+E806+E807+E808</f>
        <v>1580000</v>
      </c>
      <c r="F805" s="246"/>
    </row>
    <row r="806" spans="3:6" ht="12.75">
      <c r="C806" s="423" t="s">
        <v>40</v>
      </c>
      <c r="D806" s="423"/>
      <c r="E806" s="458">
        <v>50000</v>
      </c>
      <c r="F806" s="423"/>
    </row>
    <row r="807" spans="3:6" ht="12.75">
      <c r="C807" s="423" t="s">
        <v>41</v>
      </c>
      <c r="D807" s="423"/>
      <c r="E807" s="458">
        <v>400000</v>
      </c>
      <c r="F807" s="423"/>
    </row>
    <row r="808" spans="3:6" ht="12.75">
      <c r="C808" s="159" t="s">
        <v>42</v>
      </c>
      <c r="D808" s="449"/>
      <c r="E808" s="440">
        <v>750000</v>
      </c>
      <c r="F808" s="449"/>
    </row>
    <row r="809" spans="3:6" ht="12.75">
      <c r="C809" s="423" t="s">
        <v>1474</v>
      </c>
      <c r="D809" s="423"/>
      <c r="E809" s="458">
        <v>380000</v>
      </c>
      <c r="F809" s="423"/>
    </row>
    <row r="810" spans="3:6" ht="12.75">
      <c r="C810" s="423" t="s">
        <v>43</v>
      </c>
      <c r="D810" s="459"/>
      <c r="E810" s="458"/>
      <c r="F810" s="459"/>
    </row>
    <row r="811" spans="3:6" ht="12.75">
      <c r="C811" s="443" t="s">
        <v>44</v>
      </c>
      <c r="D811" s="444"/>
      <c r="E811" s="445"/>
      <c r="F811" s="444"/>
    </row>
    <row r="812" spans="3:6" ht="12.75">
      <c r="C812" s="443" t="s">
        <v>45</v>
      </c>
      <c r="D812" s="444"/>
      <c r="E812" s="445"/>
      <c r="F812" s="444"/>
    </row>
    <row r="813" spans="3:6" ht="12.75">
      <c r="C813" s="443" t="s">
        <v>46</v>
      </c>
      <c r="D813" s="444"/>
      <c r="E813" s="445"/>
      <c r="F813" s="444"/>
    </row>
    <row r="814" spans="3:6" ht="12.75">
      <c r="C814" s="443" t="s">
        <v>1478</v>
      </c>
      <c r="D814" s="444"/>
      <c r="E814" s="445"/>
      <c r="F814" s="444"/>
    </row>
    <row r="815" spans="3:6" ht="12.75">
      <c r="C815" s="446" t="s">
        <v>1479</v>
      </c>
      <c r="D815" s="447"/>
      <c r="E815" s="448"/>
      <c r="F815" s="447"/>
    </row>
    <row r="816" spans="3:6" ht="12.75">
      <c r="C816" s="460" t="s">
        <v>1374</v>
      </c>
      <c r="D816" s="461"/>
      <c r="E816" s="462">
        <f>E817+E818+E819</f>
        <v>5000000</v>
      </c>
      <c r="F816" s="461"/>
    </row>
    <row r="817" spans="3:6" ht="12.75">
      <c r="C817" s="159" t="s">
        <v>47</v>
      </c>
      <c r="D817" s="159"/>
      <c r="E817" s="440">
        <v>4000000</v>
      </c>
      <c r="F817" s="159"/>
    </row>
    <row r="818" spans="3:6" ht="12.75">
      <c r="C818" s="159" t="s">
        <v>48</v>
      </c>
      <c r="D818" s="159"/>
      <c r="E818" s="440">
        <v>500000</v>
      </c>
      <c r="F818" s="159"/>
    </row>
    <row r="819" spans="3:6" ht="12.75">
      <c r="C819" s="159" t="s">
        <v>49</v>
      </c>
      <c r="D819" s="159"/>
      <c r="E819" s="440">
        <v>500000</v>
      </c>
      <c r="F819" s="159"/>
    </row>
    <row r="820" spans="3:6" ht="12.75">
      <c r="C820" s="456" t="s">
        <v>1366</v>
      </c>
      <c r="D820" s="127"/>
      <c r="E820" s="457">
        <f>E821+E822+E823+E824+E825</f>
        <v>11800000</v>
      </c>
      <c r="F820" s="127"/>
    </row>
    <row r="821" spans="3:6" ht="12.75">
      <c r="C821" s="159" t="s">
        <v>50</v>
      </c>
      <c r="D821" s="449"/>
      <c r="E821" s="440">
        <v>2000000</v>
      </c>
      <c r="F821" s="449"/>
    </row>
    <row r="822" spans="3:6" ht="12.75">
      <c r="C822" s="159" t="s">
        <v>51</v>
      </c>
      <c r="D822" s="449"/>
      <c r="E822" s="440">
        <v>200000</v>
      </c>
      <c r="F822" s="449"/>
    </row>
    <row r="823" spans="3:6" ht="12.75">
      <c r="C823" s="159" t="s">
        <v>52</v>
      </c>
      <c r="D823" s="449"/>
      <c r="E823" s="440">
        <v>600000</v>
      </c>
      <c r="F823" s="449"/>
    </row>
    <row r="824" spans="3:6" ht="12.75">
      <c r="C824" s="159" t="s">
        <v>53</v>
      </c>
      <c r="D824" s="449"/>
      <c r="E824" s="440">
        <v>5000000</v>
      </c>
      <c r="F824" s="449"/>
    </row>
    <row r="825" spans="3:6" ht="12.75">
      <c r="C825" s="159" t="s">
        <v>54</v>
      </c>
      <c r="D825" s="449"/>
      <c r="E825" s="440">
        <v>4000000</v>
      </c>
      <c r="F825" s="449"/>
    </row>
    <row r="839" spans="3:6" ht="15">
      <c r="C839" s="414"/>
      <c r="D839" s="412"/>
      <c r="E839" s="372" t="s">
        <v>55</v>
      </c>
      <c r="F839" s="372"/>
    </row>
    <row r="840" spans="3:6" ht="15">
      <c r="C840" s="414"/>
      <c r="D840" s="412"/>
      <c r="E840" s="463"/>
      <c r="F840" s="463"/>
    </row>
    <row r="841" spans="3:6" ht="15">
      <c r="C841" s="414"/>
      <c r="D841" s="412"/>
      <c r="E841" s="463"/>
      <c r="F841" s="463"/>
    </row>
    <row r="842" spans="3:6" ht="15">
      <c r="C842" s="414"/>
      <c r="D842" s="412"/>
      <c r="E842" s="463"/>
      <c r="F842" s="463"/>
    </row>
    <row r="843" spans="3:5" ht="71.25" customHeight="1">
      <c r="C843" s="464" t="s">
        <v>56</v>
      </c>
      <c r="D843" s="464"/>
      <c r="E843" s="464"/>
    </row>
    <row r="844" spans="3:6" ht="12.75">
      <c r="C844" s="240"/>
      <c r="D844" s="241"/>
      <c r="E844" s="241"/>
      <c r="F844" s="242"/>
    </row>
    <row r="845" spans="3:6" ht="24" customHeight="1">
      <c r="C845" s="465" t="s">
        <v>57</v>
      </c>
      <c r="D845" s="466" t="s">
        <v>58</v>
      </c>
      <c r="E845" s="466"/>
      <c r="F845" s="466"/>
    </row>
    <row r="846" spans="3:6" ht="12.75">
      <c r="C846" s="465">
        <v>1</v>
      </c>
      <c r="D846" s="466">
        <v>2</v>
      </c>
      <c r="E846" s="466"/>
      <c r="F846" s="466"/>
    </row>
    <row r="847" spans="3:6" ht="13.5" customHeight="1">
      <c r="C847" s="467" t="s">
        <v>59</v>
      </c>
      <c r="D847" s="468">
        <v>1000000</v>
      </c>
      <c r="E847" s="468"/>
      <c r="F847" s="468"/>
    </row>
    <row r="848" spans="3:6" ht="13.5" customHeight="1">
      <c r="C848" s="467" t="s">
        <v>60</v>
      </c>
      <c r="D848" s="468">
        <v>800000</v>
      </c>
      <c r="E848" s="468"/>
      <c r="F848" s="468"/>
    </row>
    <row r="849" spans="3:6" ht="13.5" customHeight="1">
      <c r="C849" s="467" t="s">
        <v>61</v>
      </c>
      <c r="D849" s="468">
        <v>2000000</v>
      </c>
      <c r="E849" s="468"/>
      <c r="F849" s="468"/>
    </row>
    <row r="850" spans="3:6" ht="13.5" customHeight="1">
      <c r="C850" s="467" t="s">
        <v>62</v>
      </c>
      <c r="D850" s="468">
        <v>1600000</v>
      </c>
      <c r="E850" s="468"/>
      <c r="F850" s="468"/>
    </row>
    <row r="851" spans="3:6" ht="13.5" customHeight="1">
      <c r="C851" s="467" t="s">
        <v>63</v>
      </c>
      <c r="D851" s="468">
        <v>1200000</v>
      </c>
      <c r="E851" s="468"/>
      <c r="F851" s="468"/>
    </row>
    <row r="852" spans="3:6" ht="13.5" customHeight="1">
      <c r="C852" s="467" t="s">
        <v>64</v>
      </c>
      <c r="D852" s="468">
        <v>2000000</v>
      </c>
      <c r="E852" s="468"/>
      <c r="F852" s="468"/>
    </row>
    <row r="853" spans="3:6" ht="13.5" customHeight="1">
      <c r="C853" s="467" t="s">
        <v>65</v>
      </c>
      <c r="D853" s="468">
        <v>1000000</v>
      </c>
      <c r="E853" s="468"/>
      <c r="F853" s="468"/>
    </row>
    <row r="854" spans="3:6" ht="13.5" customHeight="1">
      <c r="C854" s="467" t="s">
        <v>66</v>
      </c>
      <c r="D854" s="468">
        <v>1000000</v>
      </c>
      <c r="E854" s="468"/>
      <c r="F854" s="468"/>
    </row>
    <row r="855" spans="3:6" ht="28.5" customHeight="1">
      <c r="C855" s="469" t="s">
        <v>67</v>
      </c>
      <c r="D855" s="468">
        <v>350000</v>
      </c>
      <c r="E855" s="468"/>
      <c r="F855" s="468"/>
    </row>
    <row r="856" spans="3:6" ht="28.5" customHeight="1">
      <c r="C856" s="470" t="s">
        <v>68</v>
      </c>
      <c r="D856" s="471">
        <f>D847+D848+D849+D850+D851+D852+D853+D855+D854</f>
        <v>10950000</v>
      </c>
      <c r="E856" s="471"/>
      <c r="F856" s="471"/>
    </row>
  </sheetData>
  <mergeCells count="61">
    <mergeCell ref="D856:F856"/>
    <mergeCell ref="D852:F852"/>
    <mergeCell ref="D853:F853"/>
    <mergeCell ref="D854:F854"/>
    <mergeCell ref="D855:F855"/>
    <mergeCell ref="D848:F848"/>
    <mergeCell ref="D849:F849"/>
    <mergeCell ref="D850:F850"/>
    <mergeCell ref="D851:F851"/>
    <mergeCell ref="C843:E843"/>
    <mergeCell ref="D845:F845"/>
    <mergeCell ref="D846:F846"/>
    <mergeCell ref="D847:F847"/>
    <mergeCell ref="B693:E693"/>
    <mergeCell ref="E724:F724"/>
    <mergeCell ref="B790:E790"/>
    <mergeCell ref="E839:F839"/>
    <mergeCell ref="B660:E660"/>
    <mergeCell ref="B668:E668"/>
    <mergeCell ref="E684:F684"/>
    <mergeCell ref="C685:E685"/>
    <mergeCell ref="A630:F630"/>
    <mergeCell ref="A631:F631"/>
    <mergeCell ref="B633:E633"/>
    <mergeCell ref="E658:F658"/>
    <mergeCell ref="A626:F626"/>
    <mergeCell ref="A627:F627"/>
    <mergeCell ref="A628:F628"/>
    <mergeCell ref="A629:F629"/>
    <mergeCell ref="A622:F622"/>
    <mergeCell ref="A623:F623"/>
    <mergeCell ref="A624:F624"/>
    <mergeCell ref="A625:F625"/>
    <mergeCell ref="A618:F618"/>
    <mergeCell ref="A619:F619"/>
    <mergeCell ref="A620:F620"/>
    <mergeCell ref="A621:F621"/>
    <mergeCell ref="A614:F614"/>
    <mergeCell ref="A615:F615"/>
    <mergeCell ref="A616:F616"/>
    <mergeCell ref="A617:F617"/>
    <mergeCell ref="A610:F610"/>
    <mergeCell ref="A611:F611"/>
    <mergeCell ref="A612:F612"/>
    <mergeCell ref="A613:F613"/>
    <mergeCell ref="C587:E587"/>
    <mergeCell ref="A607:F607"/>
    <mergeCell ref="A608:F608"/>
    <mergeCell ref="A609:F609"/>
    <mergeCell ref="B355:E355"/>
    <mergeCell ref="C450:E450"/>
    <mergeCell ref="B535:E535"/>
    <mergeCell ref="E583:F583"/>
    <mergeCell ref="E169:F169"/>
    <mergeCell ref="C176:F176"/>
    <mergeCell ref="A218:E218"/>
    <mergeCell ref="B283:E283"/>
    <mergeCell ref="B75:E75"/>
    <mergeCell ref="C115:E115"/>
    <mergeCell ref="C140:F140"/>
    <mergeCell ref="B141:E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43"/>
  <sheetViews>
    <sheetView workbookViewId="0" topLeftCell="A1">
      <selection activeCell="A1" sqref="A1:IV16384"/>
    </sheetView>
  </sheetViews>
  <sheetFormatPr defaultColWidth="9.140625" defaultRowHeight="19.5" customHeight="1"/>
  <cols>
    <col min="1" max="1" width="59.421875" style="110" customWidth="1"/>
    <col min="2" max="2" width="13.00390625" style="110" customWidth="1"/>
    <col min="3" max="3" width="12.421875" style="110" customWidth="1"/>
    <col min="4" max="4" width="11.57421875" style="110" customWidth="1"/>
    <col min="5" max="16384" width="9.140625" style="110" customWidth="1"/>
  </cols>
  <sheetData>
    <row r="1" spans="1:4" ht="19.5" customHeight="1">
      <c r="A1" s="326" t="s">
        <v>69</v>
      </c>
      <c r="B1" s="326"/>
      <c r="C1" s="472" t="s">
        <v>70</v>
      </c>
      <c r="D1" s="472"/>
    </row>
    <row r="2" spans="1:4" ht="19.5" customHeight="1">
      <c r="A2" s="473" t="s">
        <v>1220</v>
      </c>
      <c r="B2" s="323"/>
      <c r="C2" s="325"/>
      <c r="D2" s="324"/>
    </row>
    <row r="3" spans="1:4" ht="38.25" customHeight="1">
      <c r="A3" s="450" t="s">
        <v>1006</v>
      </c>
      <c r="B3" s="450" t="s">
        <v>1118</v>
      </c>
      <c r="C3" s="450" t="s">
        <v>787</v>
      </c>
      <c r="D3" s="450" t="s">
        <v>1119</v>
      </c>
    </row>
    <row r="4" spans="1:4" ht="12.75" customHeight="1">
      <c r="A4" s="450">
        <v>1</v>
      </c>
      <c r="B4" s="450">
        <v>2</v>
      </c>
      <c r="C4" s="450">
        <v>3</v>
      </c>
      <c r="D4" s="450">
        <v>4</v>
      </c>
    </row>
    <row r="5" spans="1:4" ht="19.5" customHeight="1">
      <c r="A5" s="218" t="s">
        <v>71</v>
      </c>
      <c r="B5" s="93">
        <f>B6+B7+B8+B9+B10+B11</f>
        <v>16610760</v>
      </c>
      <c r="C5" s="93">
        <f>C6+C7+C8+C9+C10+C11</f>
        <v>25814823</v>
      </c>
      <c r="D5" s="194">
        <f>C5-B5</f>
        <v>9204063</v>
      </c>
    </row>
    <row r="6" spans="1:4" ht="13.5" customHeight="1">
      <c r="A6" s="146" t="s">
        <v>1008</v>
      </c>
      <c r="B6" s="147">
        <f>B35</f>
        <v>3259364</v>
      </c>
      <c r="C6" s="147">
        <f>C35</f>
        <v>3454925</v>
      </c>
      <c r="D6" s="221">
        <f aca="true" t="shared" si="0" ref="D6:D66">C6-B6</f>
        <v>195561</v>
      </c>
    </row>
    <row r="7" spans="1:4" ht="13.5" customHeight="1">
      <c r="A7" s="146" t="s">
        <v>1009</v>
      </c>
      <c r="B7" s="147">
        <f>B13+B36+B148+B152</f>
        <v>6467896</v>
      </c>
      <c r="C7" s="147">
        <f>C13+C36+C148+C152</f>
        <v>7217169</v>
      </c>
      <c r="D7" s="221">
        <f t="shared" si="0"/>
        <v>749273</v>
      </c>
    </row>
    <row r="8" spans="1:4" ht="13.5" customHeight="1">
      <c r="A8" s="146" t="s">
        <v>1074</v>
      </c>
      <c r="B8" s="313">
        <f>B37</f>
        <v>1452000</v>
      </c>
      <c r="C8" s="313">
        <f>C37</f>
        <v>2980000</v>
      </c>
      <c r="D8" s="314">
        <f t="shared" si="0"/>
        <v>1528000</v>
      </c>
    </row>
    <row r="9" spans="1:4" ht="13.5" customHeight="1">
      <c r="A9" s="146" t="s">
        <v>1048</v>
      </c>
      <c r="B9" s="147">
        <v>2270000</v>
      </c>
      <c r="C9" s="147">
        <f>C21+C38+C149+C153</f>
        <v>6316540</v>
      </c>
      <c r="D9" s="221">
        <f t="shared" si="0"/>
        <v>4046540</v>
      </c>
    </row>
    <row r="10" spans="1:4" ht="13.5" customHeight="1">
      <c r="A10" s="146" t="s">
        <v>1017</v>
      </c>
      <c r="B10" s="147">
        <f>B211</f>
        <v>3161500</v>
      </c>
      <c r="C10" s="147">
        <f>C211</f>
        <v>5846189</v>
      </c>
      <c r="D10" s="221">
        <f t="shared" si="0"/>
        <v>2684689</v>
      </c>
    </row>
    <row r="11" spans="1:4" ht="13.5" customHeight="1">
      <c r="A11" s="146" t="s">
        <v>1014</v>
      </c>
      <c r="B11" s="147">
        <f>B150</f>
        <v>0</v>
      </c>
      <c r="C11" s="147">
        <v>0</v>
      </c>
      <c r="D11" s="221">
        <f t="shared" si="0"/>
        <v>0</v>
      </c>
    </row>
    <row r="12" spans="1:4" ht="13.5" customHeight="1">
      <c r="A12" s="328" t="s">
        <v>1049</v>
      </c>
      <c r="B12" s="329">
        <f>B13+B21</f>
        <v>1825000</v>
      </c>
      <c r="C12" s="329">
        <f>C13+C21</f>
        <v>2820000</v>
      </c>
      <c r="D12" s="330">
        <f t="shared" si="0"/>
        <v>995000</v>
      </c>
    </row>
    <row r="13" spans="1:4" ht="13.5" customHeight="1">
      <c r="A13" s="315" t="s">
        <v>1050</v>
      </c>
      <c r="B13" s="317">
        <v>635000</v>
      </c>
      <c r="C13" s="317">
        <f>C14+C15+C16+C17+C18+C19+C20</f>
        <v>1070000</v>
      </c>
      <c r="D13" s="318">
        <f t="shared" si="0"/>
        <v>435000</v>
      </c>
    </row>
    <row r="14" spans="1:4" ht="13.5" customHeight="1">
      <c r="A14" s="103" t="s">
        <v>72</v>
      </c>
      <c r="B14" s="104">
        <v>250000</v>
      </c>
      <c r="C14" s="104">
        <v>400000</v>
      </c>
      <c r="D14" s="474">
        <f t="shared" si="0"/>
        <v>150000</v>
      </c>
    </row>
    <row r="15" spans="1:4" ht="13.5" customHeight="1">
      <c r="A15" s="103" t="s">
        <v>73</v>
      </c>
      <c r="B15" s="104">
        <v>35000</v>
      </c>
      <c r="C15" s="104">
        <v>50000</v>
      </c>
      <c r="D15" s="474">
        <f t="shared" si="0"/>
        <v>15000</v>
      </c>
    </row>
    <row r="16" spans="1:4" ht="13.5" customHeight="1">
      <c r="A16" s="103" t="s">
        <v>74</v>
      </c>
      <c r="B16" s="104">
        <v>50000</v>
      </c>
      <c r="C16" s="104">
        <v>300000</v>
      </c>
      <c r="D16" s="474">
        <f t="shared" si="0"/>
        <v>250000</v>
      </c>
    </row>
    <row r="17" spans="1:4" ht="13.5" customHeight="1">
      <c r="A17" s="103" t="s">
        <v>75</v>
      </c>
      <c r="B17" s="475">
        <v>0</v>
      </c>
      <c r="C17" s="104">
        <v>150000</v>
      </c>
      <c r="D17" s="474">
        <f t="shared" si="0"/>
        <v>150000</v>
      </c>
    </row>
    <row r="18" spans="1:4" ht="13.5" customHeight="1">
      <c r="A18" s="103" t="s">
        <v>76</v>
      </c>
      <c r="B18" s="104">
        <v>30000</v>
      </c>
      <c r="C18" s="104">
        <v>50000</v>
      </c>
      <c r="D18" s="474">
        <f t="shared" si="0"/>
        <v>20000</v>
      </c>
    </row>
    <row r="19" spans="1:4" ht="13.5" customHeight="1">
      <c r="A19" s="103" t="s">
        <v>77</v>
      </c>
      <c r="B19" s="475">
        <v>0</v>
      </c>
      <c r="C19" s="104">
        <v>20000</v>
      </c>
      <c r="D19" s="474">
        <f t="shared" si="0"/>
        <v>20000</v>
      </c>
    </row>
    <row r="20" spans="1:4" ht="13.5" customHeight="1">
      <c r="A20" s="103" t="s">
        <v>78</v>
      </c>
      <c r="B20" s="104">
        <v>35000</v>
      </c>
      <c r="C20" s="104">
        <v>100000</v>
      </c>
      <c r="D20" s="474">
        <f t="shared" si="0"/>
        <v>65000</v>
      </c>
    </row>
    <row r="21" spans="1:4" ht="13.5" customHeight="1">
      <c r="A21" s="315" t="s">
        <v>1048</v>
      </c>
      <c r="B21" s="317">
        <v>1190000</v>
      </c>
      <c r="C21" s="317">
        <f>C22+C23+C24+C25+C26+C27+C28+C29+C30+C31+C32+C33</f>
        <v>1750000</v>
      </c>
      <c r="D21" s="318">
        <f t="shared" si="0"/>
        <v>560000</v>
      </c>
    </row>
    <row r="22" spans="1:4" ht="13.5" customHeight="1">
      <c r="A22" s="103" t="s">
        <v>79</v>
      </c>
      <c r="B22" s="104">
        <v>20000</v>
      </c>
      <c r="C22" s="104">
        <v>50000</v>
      </c>
      <c r="D22" s="474">
        <f t="shared" si="0"/>
        <v>30000</v>
      </c>
    </row>
    <row r="23" spans="1:4" ht="13.5" customHeight="1">
      <c r="A23" s="103" t="s">
        <v>80</v>
      </c>
      <c r="B23" s="104">
        <v>20000</v>
      </c>
      <c r="C23" s="104">
        <v>100000</v>
      </c>
      <c r="D23" s="474">
        <f t="shared" si="0"/>
        <v>80000</v>
      </c>
    </row>
    <row r="24" spans="1:4" ht="13.5" customHeight="1">
      <c r="A24" s="103" t="s">
        <v>81</v>
      </c>
      <c r="B24" s="104">
        <v>35000</v>
      </c>
      <c r="C24" s="104">
        <v>100000</v>
      </c>
      <c r="D24" s="474">
        <f t="shared" si="0"/>
        <v>65000</v>
      </c>
    </row>
    <row r="25" spans="1:4" ht="13.5" customHeight="1">
      <c r="A25" s="103" t="s">
        <v>82</v>
      </c>
      <c r="B25" s="104">
        <v>0</v>
      </c>
      <c r="C25" s="104">
        <v>200000</v>
      </c>
      <c r="D25" s="474">
        <f t="shared" si="0"/>
        <v>200000</v>
      </c>
    </row>
    <row r="26" spans="1:4" ht="13.5" customHeight="1">
      <c r="A26" s="103" t="s">
        <v>83</v>
      </c>
      <c r="B26" s="104">
        <v>20000</v>
      </c>
      <c r="C26" s="104">
        <v>50000</v>
      </c>
      <c r="D26" s="474">
        <f t="shared" si="0"/>
        <v>30000</v>
      </c>
    </row>
    <row r="27" spans="1:4" ht="13.5" customHeight="1">
      <c r="A27" s="103" t="s">
        <v>84</v>
      </c>
      <c r="B27" s="104">
        <v>150000</v>
      </c>
      <c r="C27" s="104">
        <v>200000</v>
      </c>
      <c r="D27" s="474">
        <f t="shared" si="0"/>
        <v>50000</v>
      </c>
    </row>
    <row r="28" spans="1:4" ht="13.5" customHeight="1">
      <c r="A28" s="103" t="s">
        <v>85</v>
      </c>
      <c r="B28" s="104">
        <v>20000</v>
      </c>
      <c r="C28" s="104">
        <v>50000</v>
      </c>
      <c r="D28" s="474">
        <f t="shared" si="0"/>
        <v>30000</v>
      </c>
    </row>
    <row r="29" spans="1:4" ht="24" customHeight="1">
      <c r="A29" s="103" t="s">
        <v>86</v>
      </c>
      <c r="B29" s="104">
        <v>200000</v>
      </c>
      <c r="C29" s="104">
        <v>350000</v>
      </c>
      <c r="D29" s="474">
        <f t="shared" si="0"/>
        <v>150000</v>
      </c>
    </row>
    <row r="30" spans="1:4" ht="13.5" customHeight="1">
      <c r="A30" s="103" t="s">
        <v>87</v>
      </c>
      <c r="B30" s="104">
        <v>70000</v>
      </c>
      <c r="C30" s="104">
        <v>0</v>
      </c>
      <c r="D30" s="474">
        <f t="shared" si="0"/>
        <v>-70000</v>
      </c>
    </row>
    <row r="31" spans="1:4" ht="13.5" customHeight="1">
      <c r="A31" s="103" t="s">
        <v>88</v>
      </c>
      <c r="B31" s="104">
        <v>430000</v>
      </c>
      <c r="C31" s="104">
        <v>300000</v>
      </c>
      <c r="D31" s="474">
        <f t="shared" si="0"/>
        <v>-130000</v>
      </c>
    </row>
    <row r="32" spans="1:4" ht="13.5" customHeight="1">
      <c r="A32" s="103" t="s">
        <v>89</v>
      </c>
      <c r="B32" s="104">
        <v>250000</v>
      </c>
      <c r="C32" s="104">
        <v>300000</v>
      </c>
      <c r="D32" s="474">
        <f t="shared" si="0"/>
        <v>50000</v>
      </c>
    </row>
    <row r="33" spans="1:4" ht="13.5" customHeight="1">
      <c r="A33" s="103" t="s">
        <v>90</v>
      </c>
      <c r="B33" s="104">
        <v>50000</v>
      </c>
      <c r="C33" s="104">
        <v>50000</v>
      </c>
      <c r="D33" s="474">
        <f t="shared" si="0"/>
        <v>0</v>
      </c>
    </row>
    <row r="34" spans="1:4" ht="13.5" customHeight="1">
      <c r="A34" s="328" t="s">
        <v>1051</v>
      </c>
      <c r="B34" s="329">
        <f>B35+B36+B37+B38+B39</f>
        <v>13230420</v>
      </c>
      <c r="C34" s="329">
        <f>C35+C36+C37+C38+C39</f>
        <v>19624223</v>
      </c>
      <c r="D34" s="330">
        <f t="shared" si="0"/>
        <v>6393803</v>
      </c>
    </row>
    <row r="35" spans="1:4" ht="13.5" customHeight="1">
      <c r="A35" s="315" t="s">
        <v>1008</v>
      </c>
      <c r="B35" s="317">
        <v>3259364</v>
      </c>
      <c r="C35" s="317">
        <f>C72</f>
        <v>3454925</v>
      </c>
      <c r="D35" s="318">
        <f t="shared" si="0"/>
        <v>195561</v>
      </c>
    </row>
    <row r="36" spans="1:4" ht="13.5" customHeight="1">
      <c r="A36" s="315" t="s">
        <v>1009</v>
      </c>
      <c r="B36" s="317">
        <v>3762556</v>
      </c>
      <c r="C36" s="317">
        <f>C41+C61+C73</f>
        <v>4787109</v>
      </c>
      <c r="D36" s="318">
        <f t="shared" si="0"/>
        <v>1024553</v>
      </c>
    </row>
    <row r="37" spans="1:4" ht="13.5" customHeight="1">
      <c r="A37" s="315" t="s">
        <v>1074</v>
      </c>
      <c r="B37" s="319">
        <v>1452000</v>
      </c>
      <c r="C37" s="319">
        <f>C74</f>
        <v>2980000</v>
      </c>
      <c r="D37" s="320">
        <f t="shared" si="0"/>
        <v>1528000</v>
      </c>
    </row>
    <row r="38" spans="1:4" ht="13.5" customHeight="1">
      <c r="A38" s="315" t="s">
        <v>1048</v>
      </c>
      <c r="B38" s="317">
        <v>1595000</v>
      </c>
      <c r="C38" s="317">
        <f>C55+C66</f>
        <v>3740000</v>
      </c>
      <c r="D38" s="318">
        <f t="shared" si="0"/>
        <v>2145000</v>
      </c>
    </row>
    <row r="39" spans="1:4" ht="13.5" customHeight="1">
      <c r="A39" s="315" t="s">
        <v>1017</v>
      </c>
      <c r="B39" s="317">
        <v>3161500</v>
      </c>
      <c r="C39" s="317">
        <f>C75</f>
        <v>4662189</v>
      </c>
      <c r="D39" s="318">
        <f t="shared" si="0"/>
        <v>1500689</v>
      </c>
    </row>
    <row r="40" spans="1:4" ht="13.5" customHeight="1">
      <c r="A40" s="94" t="s">
        <v>1052</v>
      </c>
      <c r="B40" s="95">
        <f>B41+B55</f>
        <v>1760000</v>
      </c>
      <c r="C40" s="95">
        <f>C41+C55</f>
        <v>3990000</v>
      </c>
      <c r="D40" s="476">
        <f t="shared" si="0"/>
        <v>2230000</v>
      </c>
    </row>
    <row r="41" spans="1:4" ht="13.5" customHeight="1">
      <c r="A41" s="74" t="s">
        <v>1053</v>
      </c>
      <c r="B41" s="75">
        <v>385000</v>
      </c>
      <c r="C41" s="75">
        <f>C42+C43+C44+C45+C46+C47+C48+C49+C50+C51+C52+C53+C54</f>
        <v>730000</v>
      </c>
      <c r="D41" s="477">
        <f t="shared" si="0"/>
        <v>345000</v>
      </c>
    </row>
    <row r="42" spans="1:4" ht="13.5" customHeight="1">
      <c r="A42" s="103" t="s">
        <v>91</v>
      </c>
      <c r="B42" s="104">
        <v>40000</v>
      </c>
      <c r="C42" s="104">
        <v>100000</v>
      </c>
      <c r="D42" s="474">
        <f t="shared" si="0"/>
        <v>60000</v>
      </c>
    </row>
    <row r="43" spans="1:4" ht="13.5" customHeight="1">
      <c r="A43" s="103" t="s">
        <v>92</v>
      </c>
      <c r="B43" s="104">
        <v>5000</v>
      </c>
      <c r="C43" s="104">
        <v>10000</v>
      </c>
      <c r="D43" s="474">
        <f t="shared" si="0"/>
        <v>5000</v>
      </c>
    </row>
    <row r="44" spans="1:4" ht="13.5" customHeight="1">
      <c r="A44" s="103" t="s">
        <v>93</v>
      </c>
      <c r="B44" s="104">
        <v>5000</v>
      </c>
      <c r="C44" s="104">
        <v>10000</v>
      </c>
      <c r="D44" s="474">
        <f t="shared" si="0"/>
        <v>5000</v>
      </c>
    </row>
    <row r="45" spans="1:4" ht="13.5" customHeight="1">
      <c r="A45" s="103" t="s">
        <v>94</v>
      </c>
      <c r="B45" s="104">
        <v>5000</v>
      </c>
      <c r="C45" s="104">
        <v>10000</v>
      </c>
      <c r="D45" s="474">
        <f t="shared" si="0"/>
        <v>5000</v>
      </c>
    </row>
    <row r="46" spans="1:4" ht="13.5" customHeight="1">
      <c r="A46" s="103" t="s">
        <v>95</v>
      </c>
      <c r="B46" s="104">
        <v>15000</v>
      </c>
      <c r="C46" s="104">
        <v>20000</v>
      </c>
      <c r="D46" s="474">
        <f t="shared" si="0"/>
        <v>5000</v>
      </c>
    </row>
    <row r="47" spans="1:4" ht="13.5" customHeight="1">
      <c r="A47" s="103" t="s">
        <v>96</v>
      </c>
      <c r="B47" s="104">
        <v>15000</v>
      </c>
      <c r="C47" s="104">
        <v>20000</v>
      </c>
      <c r="D47" s="474">
        <f t="shared" si="0"/>
        <v>5000</v>
      </c>
    </row>
    <row r="48" spans="1:4" ht="13.5" customHeight="1">
      <c r="A48" s="103" t="s">
        <v>97</v>
      </c>
      <c r="B48" s="104">
        <v>10000</v>
      </c>
      <c r="C48" s="104">
        <v>20000</v>
      </c>
      <c r="D48" s="474">
        <f t="shared" si="0"/>
        <v>10000</v>
      </c>
    </row>
    <row r="49" spans="1:4" ht="13.5" customHeight="1">
      <c r="A49" s="103" t="s">
        <v>98</v>
      </c>
      <c r="B49" s="104">
        <v>10000</v>
      </c>
      <c r="C49" s="104">
        <v>10000</v>
      </c>
      <c r="D49" s="474">
        <f t="shared" si="0"/>
        <v>0</v>
      </c>
    </row>
    <row r="50" spans="1:4" ht="13.5" customHeight="1">
      <c r="A50" s="103" t="s">
        <v>99</v>
      </c>
      <c r="B50" s="104">
        <v>40000</v>
      </c>
      <c r="C50" s="104">
        <v>100000</v>
      </c>
      <c r="D50" s="474">
        <f t="shared" si="0"/>
        <v>60000</v>
      </c>
    </row>
    <row r="51" spans="1:4" ht="13.5" customHeight="1">
      <c r="A51" s="103" t="s">
        <v>100</v>
      </c>
      <c r="B51" s="104">
        <v>20000</v>
      </c>
      <c r="C51" s="104">
        <v>50000</v>
      </c>
      <c r="D51" s="474">
        <f t="shared" si="0"/>
        <v>30000</v>
      </c>
    </row>
    <row r="52" spans="1:4" ht="13.5" customHeight="1">
      <c r="A52" s="103" t="s">
        <v>101</v>
      </c>
      <c r="B52" s="104">
        <v>35000</v>
      </c>
      <c r="C52" s="104">
        <v>50000</v>
      </c>
      <c r="D52" s="474">
        <f t="shared" si="0"/>
        <v>15000</v>
      </c>
    </row>
    <row r="53" spans="1:4" ht="13.5" customHeight="1">
      <c r="A53" s="103" t="s">
        <v>102</v>
      </c>
      <c r="B53" s="104">
        <v>20000</v>
      </c>
      <c r="C53" s="104">
        <v>30000</v>
      </c>
      <c r="D53" s="474">
        <f t="shared" si="0"/>
        <v>10000</v>
      </c>
    </row>
    <row r="54" spans="1:4" ht="13.5" customHeight="1">
      <c r="A54" s="103" t="s">
        <v>103</v>
      </c>
      <c r="B54" s="104"/>
      <c r="C54" s="104">
        <v>300000</v>
      </c>
      <c r="D54" s="474"/>
    </row>
    <row r="55" spans="1:4" ht="13.5" customHeight="1">
      <c r="A55" s="99" t="s">
        <v>1048</v>
      </c>
      <c r="B55" s="76">
        <v>1375000</v>
      </c>
      <c r="C55" s="76">
        <f>C56+C57+C58+C59</f>
        <v>3260000</v>
      </c>
      <c r="D55" s="380">
        <f t="shared" si="0"/>
        <v>1885000</v>
      </c>
    </row>
    <row r="56" spans="1:4" ht="13.5" customHeight="1">
      <c r="A56" s="103" t="s">
        <v>104</v>
      </c>
      <c r="B56" s="104">
        <v>1060000</v>
      </c>
      <c r="C56" s="104">
        <v>3200000</v>
      </c>
      <c r="D56" s="474">
        <f t="shared" si="0"/>
        <v>2140000</v>
      </c>
    </row>
    <row r="57" spans="1:4" ht="13.5" customHeight="1">
      <c r="A57" s="103" t="s">
        <v>105</v>
      </c>
      <c r="B57" s="104">
        <v>250000</v>
      </c>
      <c r="C57" s="104">
        <v>0</v>
      </c>
      <c r="D57" s="474">
        <f t="shared" si="0"/>
        <v>-250000</v>
      </c>
    </row>
    <row r="58" spans="1:4" ht="13.5" customHeight="1">
      <c r="A58" s="103" t="s">
        <v>106</v>
      </c>
      <c r="B58" s="475">
        <v>20000</v>
      </c>
      <c r="C58" s="104">
        <v>30000</v>
      </c>
      <c r="D58" s="474">
        <f t="shared" si="0"/>
        <v>10000</v>
      </c>
    </row>
    <row r="59" spans="1:4" ht="13.5" customHeight="1">
      <c r="A59" s="478" t="s">
        <v>107</v>
      </c>
      <c r="B59" s="475">
        <v>20000</v>
      </c>
      <c r="C59" s="104">
        <v>30000</v>
      </c>
      <c r="D59" s="474">
        <f t="shared" si="0"/>
        <v>10000</v>
      </c>
    </row>
    <row r="60" spans="1:4" ht="13.5" customHeight="1">
      <c r="A60" s="97" t="s">
        <v>1054</v>
      </c>
      <c r="B60" s="98">
        <f>B61+B66</f>
        <v>355000</v>
      </c>
      <c r="C60" s="98">
        <f>C61+C66</f>
        <v>1100000</v>
      </c>
      <c r="D60" s="321">
        <f t="shared" si="0"/>
        <v>745000</v>
      </c>
    </row>
    <row r="61" spans="1:4" ht="13.5" customHeight="1">
      <c r="A61" s="99" t="s">
        <v>1053</v>
      </c>
      <c r="B61" s="76">
        <v>135000</v>
      </c>
      <c r="C61" s="76">
        <f>C62+C63+C64+C65</f>
        <v>620000</v>
      </c>
      <c r="D61" s="380">
        <f t="shared" si="0"/>
        <v>485000</v>
      </c>
    </row>
    <row r="62" spans="1:4" ht="13.5" customHeight="1">
      <c r="A62" s="103" t="s">
        <v>108</v>
      </c>
      <c r="B62" s="104"/>
      <c r="C62" s="104">
        <v>50000</v>
      </c>
      <c r="D62" s="474">
        <f>C62-B62</f>
        <v>50000</v>
      </c>
    </row>
    <row r="63" spans="1:4" ht="13.5" customHeight="1">
      <c r="A63" s="103" t="s">
        <v>109</v>
      </c>
      <c r="B63" s="104"/>
      <c r="C63" s="104">
        <v>20000</v>
      </c>
      <c r="D63" s="474">
        <f>C63-B63</f>
        <v>20000</v>
      </c>
    </row>
    <row r="64" spans="1:4" ht="13.5" customHeight="1">
      <c r="A64" s="103" t="s">
        <v>110</v>
      </c>
      <c r="B64" s="104"/>
      <c r="C64" s="104">
        <v>250000</v>
      </c>
      <c r="D64" s="474">
        <f>C64-B64</f>
        <v>250000</v>
      </c>
    </row>
    <row r="65" spans="1:4" ht="13.5" customHeight="1">
      <c r="A65" s="103" t="s">
        <v>103</v>
      </c>
      <c r="B65" s="104"/>
      <c r="C65" s="104">
        <v>300000</v>
      </c>
      <c r="D65" s="474"/>
    </row>
    <row r="66" spans="1:4" ht="13.5" customHeight="1">
      <c r="A66" s="99" t="s">
        <v>1048</v>
      </c>
      <c r="B66" s="76">
        <v>220000</v>
      </c>
      <c r="C66" s="76">
        <f>C67+C68+C69+C70</f>
        <v>480000</v>
      </c>
      <c r="D66" s="380">
        <f t="shared" si="0"/>
        <v>260000</v>
      </c>
    </row>
    <row r="67" spans="1:4" ht="13.5" customHeight="1">
      <c r="A67" s="103" t="s">
        <v>111</v>
      </c>
      <c r="B67" s="104"/>
      <c r="C67" s="104">
        <v>75000</v>
      </c>
      <c r="D67" s="474">
        <f>C67-B67</f>
        <v>75000</v>
      </c>
    </row>
    <row r="68" spans="1:4" ht="13.5" customHeight="1">
      <c r="A68" s="103" t="s">
        <v>112</v>
      </c>
      <c r="B68" s="104"/>
      <c r="C68" s="104">
        <v>40000</v>
      </c>
      <c r="D68" s="474">
        <f>C68-B68</f>
        <v>40000</v>
      </c>
    </row>
    <row r="69" spans="1:4" ht="13.5" customHeight="1">
      <c r="A69" s="103" t="s">
        <v>113</v>
      </c>
      <c r="B69" s="104"/>
      <c r="C69" s="104">
        <v>15000</v>
      </c>
      <c r="D69" s="474">
        <f>C69-B69</f>
        <v>15000</v>
      </c>
    </row>
    <row r="70" spans="1:4" ht="13.5" customHeight="1">
      <c r="A70" s="103" t="s">
        <v>114</v>
      </c>
      <c r="B70" s="104"/>
      <c r="C70" s="104">
        <v>350000</v>
      </c>
      <c r="D70" s="474">
        <f>C70-B70</f>
        <v>350000</v>
      </c>
    </row>
    <row r="71" spans="1:4" ht="13.5" customHeight="1">
      <c r="A71" s="97" t="s">
        <v>115</v>
      </c>
      <c r="B71" s="98">
        <f>B72+B73+B74+B75</f>
        <v>11115420</v>
      </c>
      <c r="C71" s="98">
        <f>C72+C73+C74+C75</f>
        <v>14534223</v>
      </c>
      <c r="D71" s="321">
        <f aca="true" t="shared" si="1" ref="D71:D78">C71-B71</f>
        <v>3418803</v>
      </c>
    </row>
    <row r="72" spans="1:4" ht="13.5" customHeight="1">
      <c r="A72" s="99" t="s">
        <v>1008</v>
      </c>
      <c r="B72" s="76">
        <v>3259364</v>
      </c>
      <c r="C72" s="76">
        <f>C77+C102</f>
        <v>3454925</v>
      </c>
      <c r="D72" s="380">
        <f t="shared" si="1"/>
        <v>195561</v>
      </c>
    </row>
    <row r="73" spans="1:4" ht="13.5" customHeight="1">
      <c r="A73" s="99" t="s">
        <v>1009</v>
      </c>
      <c r="B73" s="76">
        <v>3242556</v>
      </c>
      <c r="C73" s="76">
        <f>C78+C103</f>
        <v>3437109</v>
      </c>
      <c r="D73" s="380">
        <f t="shared" si="1"/>
        <v>194553</v>
      </c>
    </row>
    <row r="74" spans="1:4" ht="13.5" customHeight="1">
      <c r="A74" s="99" t="s">
        <v>1074</v>
      </c>
      <c r="B74" s="76">
        <v>1452000</v>
      </c>
      <c r="C74" s="76">
        <f>C99+C125</f>
        <v>2980000</v>
      </c>
      <c r="D74" s="380">
        <f t="shared" si="1"/>
        <v>1528000</v>
      </c>
    </row>
    <row r="75" spans="1:4" ht="13.5" customHeight="1">
      <c r="A75" s="99" t="s">
        <v>1017</v>
      </c>
      <c r="B75" s="76">
        <v>3161500</v>
      </c>
      <c r="C75" s="76">
        <f>C100+C146</f>
        <v>4662189</v>
      </c>
      <c r="D75" s="380">
        <f t="shared" si="1"/>
        <v>1500689</v>
      </c>
    </row>
    <row r="76" spans="1:4" ht="13.5" customHeight="1">
      <c r="A76" s="100" t="s">
        <v>1057</v>
      </c>
      <c r="B76" s="101">
        <f>B77+B78+B99+B100</f>
        <v>4011693</v>
      </c>
      <c r="C76" s="101">
        <f>C77+C78</f>
        <v>3636534</v>
      </c>
      <c r="D76" s="479">
        <f t="shared" si="1"/>
        <v>-375159</v>
      </c>
    </row>
    <row r="77" spans="1:4" ht="13.5" customHeight="1">
      <c r="A77" s="103" t="s">
        <v>1008</v>
      </c>
      <c r="B77" s="104">
        <v>1995290</v>
      </c>
      <c r="C77" s="104">
        <v>2115007</v>
      </c>
      <c r="D77" s="474">
        <f t="shared" si="1"/>
        <v>119717</v>
      </c>
    </row>
    <row r="78" spans="1:7" ht="13.5" customHeight="1">
      <c r="A78" s="103" t="s">
        <v>1009</v>
      </c>
      <c r="B78" s="104">
        <v>1435403</v>
      </c>
      <c r="C78" s="104">
        <f>C79+C80+C81+C82+C83+C84+C86+C87+C89+C88+C90+C91+C92+C93+C94+C96+C97+C85+C95+C98</f>
        <v>1521527</v>
      </c>
      <c r="D78" s="474">
        <f t="shared" si="1"/>
        <v>86124</v>
      </c>
      <c r="F78" s="480"/>
      <c r="G78" s="480"/>
    </row>
    <row r="79" spans="1:4" ht="13.5" customHeight="1">
      <c r="A79" s="103" t="s">
        <v>1122</v>
      </c>
      <c r="B79" s="440"/>
      <c r="C79" s="440">
        <v>5000</v>
      </c>
      <c r="D79" s="159"/>
    </row>
    <row r="80" spans="1:4" ht="13.5" customHeight="1">
      <c r="A80" s="103" t="s">
        <v>1222</v>
      </c>
      <c r="B80" s="440"/>
      <c r="C80" s="440">
        <v>500</v>
      </c>
      <c r="D80" s="159"/>
    </row>
    <row r="81" spans="1:4" ht="13.5" customHeight="1">
      <c r="A81" s="103" t="s">
        <v>1341</v>
      </c>
      <c r="B81" s="440"/>
      <c r="C81" s="440">
        <v>750000</v>
      </c>
      <c r="D81" s="159"/>
    </row>
    <row r="82" spans="1:4" ht="13.5" customHeight="1">
      <c r="A82" s="103" t="s">
        <v>1224</v>
      </c>
      <c r="B82" s="440"/>
      <c r="C82" s="440">
        <v>130000</v>
      </c>
      <c r="D82" s="159"/>
    </row>
    <row r="83" spans="1:4" ht="13.5" customHeight="1">
      <c r="A83" s="103" t="s">
        <v>116</v>
      </c>
      <c r="B83" s="440"/>
      <c r="C83" s="440">
        <v>85000</v>
      </c>
      <c r="D83" s="159"/>
    </row>
    <row r="84" spans="1:4" ht="13.5" customHeight="1">
      <c r="A84" s="103" t="s">
        <v>1247</v>
      </c>
      <c r="B84" s="440"/>
      <c r="C84" s="440">
        <v>50000</v>
      </c>
      <c r="D84" s="159"/>
    </row>
    <row r="85" spans="1:4" ht="13.5" customHeight="1">
      <c r="A85" s="103" t="s">
        <v>117</v>
      </c>
      <c r="B85" s="440"/>
      <c r="C85" s="440">
        <v>35000</v>
      </c>
      <c r="D85" s="159"/>
    </row>
    <row r="86" spans="1:4" ht="13.5" customHeight="1">
      <c r="A86" s="103" t="s">
        <v>118</v>
      </c>
      <c r="B86" s="440"/>
      <c r="C86" s="440">
        <v>8000</v>
      </c>
      <c r="D86" s="159"/>
    </row>
    <row r="87" spans="1:4" ht="13.5" customHeight="1">
      <c r="A87" s="103" t="s">
        <v>119</v>
      </c>
      <c r="B87" s="440"/>
      <c r="C87" s="440">
        <v>15000</v>
      </c>
      <c r="D87" s="159"/>
    </row>
    <row r="88" spans="1:4" ht="13.5" customHeight="1">
      <c r="A88" s="103" t="s">
        <v>120</v>
      </c>
      <c r="B88" s="440"/>
      <c r="C88" s="440">
        <v>202527</v>
      </c>
      <c r="D88" s="159"/>
    </row>
    <row r="89" spans="1:6" ht="13.5" customHeight="1">
      <c r="A89" s="103" t="s">
        <v>121</v>
      </c>
      <c r="B89" s="440"/>
      <c r="C89" s="440">
        <v>6500</v>
      </c>
      <c r="D89" s="159"/>
      <c r="F89" s="480"/>
    </row>
    <row r="90" spans="1:4" ht="13.5" customHeight="1">
      <c r="A90" s="103" t="s">
        <v>122</v>
      </c>
      <c r="B90" s="440"/>
      <c r="C90" s="440">
        <v>3500</v>
      </c>
      <c r="D90" s="159"/>
    </row>
    <row r="91" spans="1:4" ht="13.5" customHeight="1">
      <c r="A91" s="103" t="s">
        <v>123</v>
      </c>
      <c r="B91" s="440"/>
      <c r="C91" s="440">
        <v>3000</v>
      </c>
      <c r="D91" s="159"/>
    </row>
    <row r="92" spans="1:4" ht="13.5" customHeight="1">
      <c r="A92" s="103" t="s">
        <v>124</v>
      </c>
      <c r="B92" s="440"/>
      <c r="C92" s="440">
        <v>5000</v>
      </c>
      <c r="D92" s="159"/>
    </row>
    <row r="93" spans="1:4" ht="13.5" customHeight="1">
      <c r="A93" s="103" t="s">
        <v>125</v>
      </c>
      <c r="B93" s="440"/>
      <c r="C93" s="440">
        <v>2000</v>
      </c>
      <c r="D93" s="159"/>
    </row>
    <row r="94" spans="1:4" ht="13.5" customHeight="1">
      <c r="A94" s="103" t="s">
        <v>126</v>
      </c>
      <c r="B94" s="440"/>
      <c r="C94" s="440">
        <v>500</v>
      </c>
      <c r="D94" s="159"/>
    </row>
    <row r="95" spans="1:4" ht="13.5" customHeight="1">
      <c r="A95" s="103" t="s">
        <v>1231</v>
      </c>
      <c r="B95" s="440"/>
      <c r="C95" s="440">
        <v>1000</v>
      </c>
      <c r="D95" s="159"/>
    </row>
    <row r="96" spans="1:4" ht="13.5" customHeight="1">
      <c r="A96" s="103" t="s">
        <v>1346</v>
      </c>
      <c r="B96" s="440"/>
      <c r="C96" s="440">
        <v>2000</v>
      </c>
      <c r="D96" s="159"/>
    </row>
    <row r="97" spans="1:4" ht="13.5" customHeight="1">
      <c r="A97" s="103" t="s">
        <v>127</v>
      </c>
      <c r="B97" s="440"/>
      <c r="C97" s="440">
        <v>17000</v>
      </c>
      <c r="D97" s="159"/>
    </row>
    <row r="98" spans="1:4" ht="13.5" customHeight="1">
      <c r="A98" s="103" t="s">
        <v>1162</v>
      </c>
      <c r="B98" s="440"/>
      <c r="C98" s="440">
        <v>200000</v>
      </c>
      <c r="D98" s="159"/>
    </row>
    <row r="99" spans="1:4" ht="13.5" customHeight="1">
      <c r="A99" s="103" t="s">
        <v>1074</v>
      </c>
      <c r="B99" s="475">
        <v>25000</v>
      </c>
      <c r="C99" s="104">
        <v>30000</v>
      </c>
      <c r="D99" s="474">
        <f>C99-B99</f>
        <v>5000</v>
      </c>
    </row>
    <row r="100" spans="1:4" ht="13.5" customHeight="1">
      <c r="A100" s="103" t="s">
        <v>1017</v>
      </c>
      <c r="B100" s="104">
        <v>556000</v>
      </c>
      <c r="C100" s="104">
        <v>1865000</v>
      </c>
      <c r="D100" s="474">
        <f>C100-B100</f>
        <v>1309000</v>
      </c>
    </row>
    <row r="101" spans="1:4" ht="13.5" customHeight="1">
      <c r="A101" s="100" t="s">
        <v>1059</v>
      </c>
      <c r="B101" s="101">
        <f>B102+B103</f>
        <v>3071227</v>
      </c>
      <c r="C101" s="101">
        <f>C102+C103</f>
        <v>3255500</v>
      </c>
      <c r="D101" s="479">
        <f>C101-B101</f>
        <v>184273</v>
      </c>
    </row>
    <row r="102" spans="1:4" ht="13.5" customHeight="1">
      <c r="A102" s="103" t="s">
        <v>1008</v>
      </c>
      <c r="B102" s="104">
        <v>1264074</v>
      </c>
      <c r="C102" s="104">
        <v>1339918</v>
      </c>
      <c r="D102" s="474">
        <f>C102-B102</f>
        <v>75844</v>
      </c>
    </row>
    <row r="103" spans="1:5" ht="13.5" customHeight="1">
      <c r="A103" s="103" t="s">
        <v>1009</v>
      </c>
      <c r="B103" s="104">
        <v>1807153</v>
      </c>
      <c r="C103" s="104">
        <f>C104+C105+C106+C107+C108+C109+C110+C111+C112+C113+C114+C115+C116+C117+C118+C119+C120+C121+C122+C124+C123</f>
        <v>1915582</v>
      </c>
      <c r="D103" s="474">
        <f>C103-B103</f>
        <v>108429</v>
      </c>
      <c r="E103" s="480"/>
    </row>
    <row r="104" spans="1:4" ht="13.5" customHeight="1">
      <c r="A104" s="103" t="s">
        <v>128</v>
      </c>
      <c r="B104" s="440"/>
      <c r="C104" s="440">
        <v>120000</v>
      </c>
      <c r="D104" s="439"/>
    </row>
    <row r="105" spans="1:4" ht="13.5" customHeight="1">
      <c r="A105" s="103" t="s">
        <v>129</v>
      </c>
      <c r="B105" s="440"/>
      <c r="C105" s="440">
        <v>210000</v>
      </c>
      <c r="D105" s="159"/>
    </row>
    <row r="106" spans="1:4" ht="13.5" customHeight="1">
      <c r="A106" s="103" t="s">
        <v>1224</v>
      </c>
      <c r="B106" s="440"/>
      <c r="C106" s="440">
        <v>180000</v>
      </c>
      <c r="D106" s="159"/>
    </row>
    <row r="107" spans="1:4" ht="13.5" customHeight="1">
      <c r="A107" s="103" t="s">
        <v>130</v>
      </c>
      <c r="B107" s="440"/>
      <c r="C107" s="440">
        <v>24000</v>
      </c>
      <c r="D107" s="159"/>
    </row>
    <row r="108" spans="1:4" ht="13.5" customHeight="1">
      <c r="A108" s="103" t="s">
        <v>1122</v>
      </c>
      <c r="B108" s="440"/>
      <c r="C108" s="440">
        <v>10000</v>
      </c>
      <c r="D108" s="159"/>
    </row>
    <row r="109" spans="1:4" ht="21.75" customHeight="1">
      <c r="A109" s="103" t="s">
        <v>131</v>
      </c>
      <c r="B109" s="440"/>
      <c r="C109" s="440">
        <v>250000</v>
      </c>
      <c r="D109" s="159"/>
    </row>
    <row r="110" spans="1:5" ht="13.5" customHeight="1">
      <c r="A110" s="103" t="s">
        <v>132</v>
      </c>
      <c r="B110" s="159"/>
      <c r="C110" s="440">
        <v>187082</v>
      </c>
      <c r="D110" s="159"/>
      <c r="E110" s="480"/>
    </row>
    <row r="111" spans="1:4" ht="13.5" customHeight="1">
      <c r="A111" s="103" t="s">
        <v>133</v>
      </c>
      <c r="B111" s="159"/>
      <c r="C111" s="440">
        <v>60000</v>
      </c>
      <c r="D111" s="159"/>
    </row>
    <row r="112" spans="1:4" ht="13.5" customHeight="1">
      <c r="A112" s="103" t="s">
        <v>134</v>
      </c>
      <c r="B112" s="159"/>
      <c r="C112" s="440">
        <v>300000</v>
      </c>
      <c r="D112" s="159"/>
    </row>
    <row r="113" spans="1:4" ht="13.5" customHeight="1">
      <c r="A113" s="103" t="s">
        <v>123</v>
      </c>
      <c r="B113" s="440"/>
      <c r="C113" s="440">
        <v>8000</v>
      </c>
      <c r="D113" s="159"/>
    </row>
    <row r="114" spans="1:4" ht="13.5" customHeight="1">
      <c r="A114" s="103" t="s">
        <v>135</v>
      </c>
      <c r="B114" s="159"/>
      <c r="C114" s="440">
        <v>200000</v>
      </c>
      <c r="D114" s="159"/>
    </row>
    <row r="115" spans="1:4" ht="13.5" customHeight="1">
      <c r="A115" s="103" t="s">
        <v>136</v>
      </c>
      <c r="B115" s="440"/>
      <c r="C115" s="440">
        <v>16000</v>
      </c>
      <c r="D115" s="159"/>
    </row>
    <row r="116" spans="1:4" ht="13.5" customHeight="1">
      <c r="A116" s="103" t="s">
        <v>116</v>
      </c>
      <c r="B116" s="440"/>
      <c r="C116" s="440">
        <v>31000</v>
      </c>
      <c r="D116" s="159"/>
    </row>
    <row r="117" spans="1:4" ht="13.5" customHeight="1">
      <c r="A117" s="103" t="s">
        <v>1247</v>
      </c>
      <c r="B117" s="440"/>
      <c r="C117" s="440">
        <v>10000</v>
      </c>
      <c r="D117" s="159"/>
    </row>
    <row r="118" spans="1:4" ht="13.5" customHeight="1">
      <c r="A118" s="103" t="s">
        <v>137</v>
      </c>
      <c r="B118" s="440"/>
      <c r="C118" s="440">
        <v>50000</v>
      </c>
      <c r="D118" s="159"/>
    </row>
    <row r="119" spans="1:4" ht="13.5" customHeight="1">
      <c r="A119" s="103" t="s">
        <v>1231</v>
      </c>
      <c r="B119" s="159"/>
      <c r="C119" s="440">
        <v>10000</v>
      </c>
      <c r="D119" s="159"/>
    </row>
    <row r="120" spans="1:4" ht="13.5" customHeight="1">
      <c r="A120" s="103" t="s">
        <v>138</v>
      </c>
      <c r="B120" s="159"/>
      <c r="C120" s="440">
        <v>1500</v>
      </c>
      <c r="D120" s="159"/>
    </row>
    <row r="121" spans="1:4" ht="13.5" customHeight="1">
      <c r="A121" s="103" t="s">
        <v>1346</v>
      </c>
      <c r="B121" s="440"/>
      <c r="C121" s="440">
        <v>10000</v>
      </c>
      <c r="D121" s="159"/>
    </row>
    <row r="122" spans="1:4" ht="13.5" customHeight="1">
      <c r="A122" s="103" t="s">
        <v>125</v>
      </c>
      <c r="B122" s="440"/>
      <c r="C122" s="440">
        <v>8000</v>
      </c>
      <c r="D122" s="159"/>
    </row>
    <row r="123" spans="1:4" ht="22.5" customHeight="1">
      <c r="A123" s="103" t="s">
        <v>139</v>
      </c>
      <c r="B123" s="440"/>
      <c r="C123" s="440">
        <v>40000</v>
      </c>
      <c r="D123" s="159"/>
    </row>
    <row r="124" spans="1:4" ht="13.5" customHeight="1">
      <c r="A124" s="103" t="s">
        <v>140</v>
      </c>
      <c r="B124" s="440"/>
      <c r="C124" s="440">
        <v>190000</v>
      </c>
      <c r="D124" s="159"/>
    </row>
    <row r="125" spans="1:4" ht="13.5" customHeight="1">
      <c r="A125" s="103" t="s">
        <v>1074</v>
      </c>
      <c r="B125" s="104">
        <v>1427000</v>
      </c>
      <c r="C125" s="104">
        <f>C126+C127+C128+C129+C130+C131+C132+C133+C134+C135+C136+C137+C139+C138+C140+C141+C142+C143+C144+C145</f>
        <v>2950000</v>
      </c>
      <c r="D125" s="474">
        <f>C125-B125</f>
        <v>1523000</v>
      </c>
    </row>
    <row r="126" spans="1:4" ht="13.5" customHeight="1">
      <c r="A126" s="103" t="s">
        <v>141</v>
      </c>
      <c r="B126" s="440"/>
      <c r="C126" s="440">
        <v>100000</v>
      </c>
      <c r="D126" s="159"/>
    </row>
    <row r="127" spans="1:4" ht="13.5" customHeight="1">
      <c r="A127" s="103" t="s">
        <v>142</v>
      </c>
      <c r="B127" s="440"/>
      <c r="C127" s="440">
        <v>30000</v>
      </c>
      <c r="D127" s="159"/>
    </row>
    <row r="128" spans="1:4" ht="13.5" customHeight="1">
      <c r="A128" s="103" t="s">
        <v>143</v>
      </c>
      <c r="B128" s="159"/>
      <c r="C128" s="440">
        <v>100000</v>
      </c>
      <c r="D128" s="159"/>
    </row>
    <row r="129" spans="1:4" ht="13.5" customHeight="1">
      <c r="A129" s="103" t="s">
        <v>144</v>
      </c>
      <c r="B129" s="440"/>
      <c r="C129" s="440">
        <v>200000</v>
      </c>
      <c r="D129" s="159"/>
    </row>
    <row r="130" spans="1:4" ht="13.5" customHeight="1">
      <c r="A130" s="103" t="s">
        <v>145</v>
      </c>
      <c r="B130" s="159"/>
      <c r="C130" s="440">
        <v>300000</v>
      </c>
      <c r="D130" s="159"/>
    </row>
    <row r="131" spans="1:4" ht="12.75" customHeight="1">
      <c r="A131" s="103" t="s">
        <v>146</v>
      </c>
      <c r="B131" s="440"/>
      <c r="C131" s="440">
        <v>200000</v>
      </c>
      <c r="D131" s="159"/>
    </row>
    <row r="132" spans="1:4" ht="24.75" customHeight="1">
      <c r="A132" s="103" t="s">
        <v>147</v>
      </c>
      <c r="B132" s="159"/>
      <c r="C132" s="440">
        <v>50000</v>
      </c>
      <c r="D132" s="159"/>
    </row>
    <row r="133" spans="1:4" ht="13.5" customHeight="1">
      <c r="A133" s="103" t="s">
        <v>148</v>
      </c>
      <c r="B133" s="159"/>
      <c r="C133" s="440">
        <v>100000</v>
      </c>
      <c r="D133" s="159"/>
    </row>
    <row r="134" spans="1:4" ht="13.5" customHeight="1">
      <c r="A134" s="103" t="s">
        <v>149</v>
      </c>
      <c r="B134" s="440"/>
      <c r="C134" s="440">
        <v>80000</v>
      </c>
      <c r="D134" s="159"/>
    </row>
    <row r="135" spans="1:4" ht="23.25" customHeight="1">
      <c r="A135" s="103" t="s">
        <v>150</v>
      </c>
      <c r="B135" s="440"/>
      <c r="C135" s="440">
        <v>200000</v>
      </c>
      <c r="D135" s="159"/>
    </row>
    <row r="136" spans="1:4" ht="13.5" customHeight="1">
      <c r="A136" s="103" t="s">
        <v>151</v>
      </c>
      <c r="B136" s="440"/>
      <c r="C136" s="440">
        <v>50000</v>
      </c>
      <c r="D136" s="159"/>
    </row>
    <row r="137" spans="1:4" ht="13.5" customHeight="1">
      <c r="A137" s="103" t="s">
        <v>152</v>
      </c>
      <c r="B137" s="440"/>
      <c r="C137" s="440">
        <v>150000</v>
      </c>
      <c r="D137" s="159"/>
    </row>
    <row r="138" spans="1:4" ht="13.5" customHeight="1">
      <c r="A138" s="103" t="s">
        <v>153</v>
      </c>
      <c r="B138" s="440"/>
      <c r="C138" s="440">
        <v>100000</v>
      </c>
      <c r="D138" s="159"/>
    </row>
    <row r="139" spans="1:4" ht="23.25" customHeight="1">
      <c r="A139" s="103" t="s">
        <v>154</v>
      </c>
      <c r="B139" s="440"/>
      <c r="C139" s="440">
        <v>100000</v>
      </c>
      <c r="D139" s="159"/>
    </row>
    <row r="140" spans="1:4" ht="13.5" customHeight="1">
      <c r="A140" s="103" t="s">
        <v>155</v>
      </c>
      <c r="B140" s="440"/>
      <c r="C140" s="440">
        <v>300000</v>
      </c>
      <c r="D140" s="159"/>
    </row>
    <row r="141" spans="1:4" ht="23.25" customHeight="1">
      <c r="A141" s="103" t="s">
        <v>156</v>
      </c>
      <c r="B141" s="440"/>
      <c r="C141" s="440">
        <v>120000</v>
      </c>
      <c r="D141" s="159"/>
    </row>
    <row r="142" spans="1:4" ht="13.5" customHeight="1">
      <c r="A142" s="103" t="s">
        <v>157</v>
      </c>
      <c r="B142" s="440"/>
      <c r="C142" s="440">
        <v>100000</v>
      </c>
      <c r="D142" s="159"/>
    </row>
    <row r="143" spans="1:4" ht="13.5" customHeight="1">
      <c r="A143" s="103" t="s">
        <v>158</v>
      </c>
      <c r="B143" s="440"/>
      <c r="C143" s="440">
        <v>40000</v>
      </c>
      <c r="D143" s="159"/>
    </row>
    <row r="144" spans="1:4" ht="13.5" customHeight="1">
      <c r="A144" s="253" t="s">
        <v>159</v>
      </c>
      <c r="B144" s="184"/>
      <c r="C144" s="152">
        <v>430000</v>
      </c>
      <c r="D144" s="481"/>
    </row>
    <row r="145" spans="1:4" ht="13.5" customHeight="1">
      <c r="A145" s="253" t="s">
        <v>146</v>
      </c>
      <c r="B145" s="184"/>
      <c r="C145" s="154">
        <v>200000</v>
      </c>
      <c r="D145" s="481"/>
    </row>
    <row r="146" spans="1:4" ht="13.5" customHeight="1">
      <c r="A146" s="103" t="s">
        <v>1017</v>
      </c>
      <c r="B146" s="104">
        <v>2605500</v>
      </c>
      <c r="C146" s="104">
        <v>2797189</v>
      </c>
      <c r="D146" s="474">
        <f aca="true" t="shared" si="2" ref="D146:D153">C146-B146</f>
        <v>191689</v>
      </c>
    </row>
    <row r="147" spans="1:4" ht="13.5" customHeight="1">
      <c r="A147" s="328" t="s">
        <v>1061</v>
      </c>
      <c r="B147" s="329">
        <f>B148+B149+B150</f>
        <v>360000</v>
      </c>
      <c r="C147" s="329">
        <f>C148+C149+C150</f>
        <v>881600</v>
      </c>
      <c r="D147" s="330">
        <f t="shared" si="2"/>
        <v>521600</v>
      </c>
    </row>
    <row r="148" spans="1:4" ht="13.5" customHeight="1">
      <c r="A148" s="315" t="s">
        <v>1053</v>
      </c>
      <c r="B148" s="317">
        <v>245340</v>
      </c>
      <c r="C148" s="317">
        <v>260060</v>
      </c>
      <c r="D148" s="318">
        <f t="shared" si="2"/>
        <v>14720</v>
      </c>
    </row>
    <row r="149" spans="1:4" ht="13.5" customHeight="1">
      <c r="A149" s="315" t="s">
        <v>1048</v>
      </c>
      <c r="B149" s="317">
        <v>114660</v>
      </c>
      <c r="C149" s="317">
        <v>121540</v>
      </c>
      <c r="D149" s="318">
        <f t="shared" si="2"/>
        <v>6880</v>
      </c>
    </row>
    <row r="150" spans="1:4" ht="13.5" customHeight="1">
      <c r="A150" s="315" t="s">
        <v>1014</v>
      </c>
      <c r="B150" s="317">
        <v>0</v>
      </c>
      <c r="C150" s="317">
        <v>500000</v>
      </c>
      <c r="D150" s="318">
        <f t="shared" si="2"/>
        <v>500000</v>
      </c>
    </row>
    <row r="151" spans="1:4" ht="13.5" customHeight="1">
      <c r="A151" s="328" t="s">
        <v>1062</v>
      </c>
      <c r="B151" s="329">
        <f>B152+B153</f>
        <v>2140000</v>
      </c>
      <c r="C151" s="329">
        <f>C152+C153</f>
        <v>1805000</v>
      </c>
      <c r="D151" s="330">
        <f t="shared" si="2"/>
        <v>-335000</v>
      </c>
    </row>
    <row r="152" spans="1:4" ht="13.5" customHeight="1">
      <c r="A152" s="315" t="s">
        <v>1053</v>
      </c>
      <c r="B152" s="317">
        <v>1825000</v>
      </c>
      <c r="C152" s="317">
        <f>C155</f>
        <v>1100000</v>
      </c>
      <c r="D152" s="318">
        <f t="shared" si="2"/>
        <v>-725000</v>
      </c>
    </row>
    <row r="153" spans="1:4" ht="13.5" customHeight="1">
      <c r="A153" s="315" t="s">
        <v>160</v>
      </c>
      <c r="B153" s="317">
        <v>315000</v>
      </c>
      <c r="C153" s="317">
        <f>C189</f>
        <v>705000</v>
      </c>
      <c r="D153" s="318">
        <f t="shared" si="2"/>
        <v>390000</v>
      </c>
    </row>
    <row r="154" spans="1:4" ht="13.5" customHeight="1">
      <c r="A154" s="206" t="s">
        <v>161</v>
      </c>
      <c r="B154" s="98"/>
      <c r="C154" s="98">
        <f>C155</f>
        <v>1100000</v>
      </c>
      <c r="D154" s="482"/>
    </row>
    <row r="155" spans="1:4" ht="13.5" customHeight="1">
      <c r="A155" s="74" t="s">
        <v>1053</v>
      </c>
      <c r="B155" s="95"/>
      <c r="C155" s="75">
        <f>C156+C157+C158+C159+C160+C161+C162+C165+C188</f>
        <v>1100000</v>
      </c>
      <c r="D155" s="483"/>
    </row>
    <row r="156" spans="1:4" s="487" customFormat="1" ht="31.5" customHeight="1">
      <c r="A156" s="484" t="s">
        <v>162</v>
      </c>
      <c r="B156" s="485"/>
      <c r="C156" s="485">
        <v>160000</v>
      </c>
      <c r="D156" s="486"/>
    </row>
    <row r="157" spans="1:4" s="487" customFormat="1" ht="20.25" customHeight="1">
      <c r="A157" s="488" t="s">
        <v>163</v>
      </c>
      <c r="B157" s="489"/>
      <c r="C157" s="489">
        <v>90000</v>
      </c>
      <c r="D157" s="490"/>
    </row>
    <row r="158" spans="1:4" s="487" customFormat="1" ht="26.25" customHeight="1">
      <c r="A158" s="210" t="s">
        <v>164</v>
      </c>
      <c r="B158" s="491"/>
      <c r="C158" s="491">
        <v>80000</v>
      </c>
      <c r="D158" s="492"/>
    </row>
    <row r="159" spans="1:4" s="487" customFormat="1" ht="40.5" customHeight="1">
      <c r="A159" s="210" t="s">
        <v>165</v>
      </c>
      <c r="B159" s="491"/>
      <c r="C159" s="491">
        <v>220000</v>
      </c>
      <c r="D159" s="492"/>
    </row>
    <row r="160" spans="1:4" s="487" customFormat="1" ht="42.75" customHeight="1">
      <c r="A160" s="210" t="s">
        <v>166</v>
      </c>
      <c r="B160" s="491"/>
      <c r="C160" s="491">
        <v>80000</v>
      </c>
      <c r="D160" s="491"/>
    </row>
    <row r="161" spans="1:4" s="487" customFormat="1" ht="40.5" customHeight="1">
      <c r="A161" s="210" t="s">
        <v>167</v>
      </c>
      <c r="B161" s="491"/>
      <c r="C161" s="491">
        <v>120000</v>
      </c>
      <c r="D161" s="491"/>
    </row>
    <row r="162" spans="1:4" s="487" customFormat="1" ht="31.5" customHeight="1">
      <c r="A162" s="210" t="s">
        <v>168</v>
      </c>
      <c r="B162" s="491"/>
      <c r="C162" s="491">
        <v>150000</v>
      </c>
      <c r="D162" s="491"/>
    </row>
    <row r="163" spans="1:4" s="487" customFormat="1" ht="45" customHeight="1">
      <c r="A163" s="210" t="s">
        <v>169</v>
      </c>
      <c r="B163" s="491"/>
      <c r="C163" s="491">
        <v>120000</v>
      </c>
      <c r="D163" s="491"/>
    </row>
    <row r="164" spans="1:4" s="487" customFormat="1" ht="24" customHeight="1">
      <c r="A164" s="493" t="s">
        <v>170</v>
      </c>
      <c r="B164" s="494"/>
      <c r="C164" s="494">
        <v>50000</v>
      </c>
      <c r="D164" s="494"/>
    </row>
    <row r="165" spans="1:4" s="487" customFormat="1" ht="25.5" customHeight="1">
      <c r="A165" s="495" t="s">
        <v>171</v>
      </c>
      <c r="B165" s="494"/>
      <c r="C165" s="494">
        <v>150000</v>
      </c>
      <c r="D165" s="494"/>
    </row>
    <row r="166" spans="1:4" s="499" customFormat="1" ht="13.5" customHeight="1">
      <c r="A166" s="496" t="s">
        <v>172</v>
      </c>
      <c r="B166" s="497"/>
      <c r="C166" s="497"/>
      <c r="D166" s="498"/>
    </row>
    <row r="167" spans="1:4" s="499" customFormat="1" ht="13.5" customHeight="1">
      <c r="A167" s="500" t="s">
        <v>173</v>
      </c>
      <c r="B167" s="501"/>
      <c r="C167" s="501"/>
      <c r="D167" s="502"/>
    </row>
    <row r="168" spans="1:4" s="499" customFormat="1" ht="13.5" customHeight="1">
      <c r="A168" s="500" t="s">
        <v>174</v>
      </c>
      <c r="B168" s="501"/>
      <c r="C168" s="501"/>
      <c r="D168" s="502"/>
    </row>
    <row r="169" spans="1:4" s="499" customFormat="1" ht="13.5" customHeight="1">
      <c r="A169" s="500" t="s">
        <v>175</v>
      </c>
      <c r="B169" s="501"/>
      <c r="C169" s="501"/>
      <c r="D169" s="502"/>
    </row>
    <row r="170" spans="1:4" s="499" customFormat="1" ht="13.5" customHeight="1">
      <c r="A170" s="500" t="s">
        <v>176</v>
      </c>
      <c r="B170" s="501"/>
      <c r="C170" s="501"/>
      <c r="D170" s="502"/>
    </row>
    <row r="171" spans="1:4" s="499" customFormat="1" ht="13.5" customHeight="1">
      <c r="A171" s="500" t="s">
        <v>177</v>
      </c>
      <c r="B171" s="501"/>
      <c r="C171" s="501"/>
      <c r="D171" s="502"/>
    </row>
    <row r="172" spans="1:4" s="499" customFormat="1" ht="13.5" customHeight="1">
      <c r="A172" s="500" t="s">
        <v>178</v>
      </c>
      <c r="B172" s="501"/>
      <c r="C172" s="501"/>
      <c r="D172" s="502"/>
    </row>
    <row r="173" spans="1:4" s="499" customFormat="1" ht="13.5" customHeight="1">
      <c r="A173" s="500" t="s">
        <v>179</v>
      </c>
      <c r="B173" s="501"/>
      <c r="C173" s="501"/>
      <c r="D173" s="502"/>
    </row>
    <row r="174" spans="1:4" s="499" customFormat="1" ht="13.5" customHeight="1">
      <c r="A174" s="500" t="s">
        <v>180</v>
      </c>
      <c r="B174" s="501"/>
      <c r="C174" s="501"/>
      <c r="D174" s="502"/>
    </row>
    <row r="175" spans="1:4" s="499" customFormat="1" ht="13.5" customHeight="1">
      <c r="A175" s="500" t="s">
        <v>181</v>
      </c>
      <c r="B175" s="501"/>
      <c r="C175" s="501"/>
      <c r="D175" s="502"/>
    </row>
    <row r="176" spans="1:4" s="499" customFormat="1" ht="13.5" customHeight="1">
      <c r="A176" s="500" t="s">
        <v>182</v>
      </c>
      <c r="B176" s="501"/>
      <c r="C176" s="501"/>
      <c r="D176" s="502"/>
    </row>
    <row r="177" spans="1:4" s="499" customFormat="1" ht="13.5" customHeight="1">
      <c r="A177" s="500" t="s">
        <v>183</v>
      </c>
      <c r="B177" s="501"/>
      <c r="C177" s="501"/>
      <c r="D177" s="502"/>
    </row>
    <row r="178" spans="1:4" s="499" customFormat="1" ht="13.5" customHeight="1">
      <c r="A178" s="500" t="s">
        <v>184</v>
      </c>
      <c r="B178" s="501"/>
      <c r="C178" s="501"/>
      <c r="D178" s="502"/>
    </row>
    <row r="179" spans="1:4" s="499" customFormat="1" ht="13.5" customHeight="1">
      <c r="A179" s="500" t="s">
        <v>185</v>
      </c>
      <c r="B179" s="501"/>
      <c r="C179" s="501"/>
      <c r="D179" s="502"/>
    </row>
    <row r="180" spans="1:4" s="499" customFormat="1" ht="13.5" customHeight="1">
      <c r="A180" s="500" t="s">
        <v>186</v>
      </c>
      <c r="B180" s="501"/>
      <c r="C180" s="501"/>
      <c r="D180" s="502"/>
    </row>
    <row r="181" spans="1:4" s="499" customFormat="1" ht="13.5" customHeight="1">
      <c r="A181" s="500" t="s">
        <v>187</v>
      </c>
      <c r="B181" s="501"/>
      <c r="C181" s="501"/>
      <c r="D181" s="502"/>
    </row>
    <row r="182" spans="1:4" s="499" customFormat="1" ht="13.5" customHeight="1">
      <c r="A182" s="500" t="s">
        <v>188</v>
      </c>
      <c r="B182" s="501"/>
      <c r="C182" s="501"/>
      <c r="D182" s="502"/>
    </row>
    <row r="183" spans="1:4" s="499" customFormat="1" ht="13.5" customHeight="1">
      <c r="A183" s="500" t="s">
        <v>189</v>
      </c>
      <c r="B183" s="501"/>
      <c r="C183" s="501"/>
      <c r="D183" s="502"/>
    </row>
    <row r="184" spans="1:4" s="499" customFormat="1" ht="13.5" customHeight="1">
      <c r="A184" s="500" t="s">
        <v>190</v>
      </c>
      <c r="B184" s="501"/>
      <c r="C184" s="501"/>
      <c r="D184" s="502"/>
    </row>
    <row r="185" spans="1:4" s="499" customFormat="1" ht="13.5" customHeight="1">
      <c r="A185" s="500" t="s">
        <v>191</v>
      </c>
      <c r="B185" s="501"/>
      <c r="C185" s="501"/>
      <c r="D185" s="502"/>
    </row>
    <row r="186" spans="1:4" s="499" customFormat="1" ht="13.5" customHeight="1">
      <c r="A186" s="500" t="s">
        <v>192</v>
      </c>
      <c r="B186" s="501"/>
      <c r="C186" s="501"/>
      <c r="D186" s="502"/>
    </row>
    <row r="187" spans="1:4" s="499" customFormat="1" ht="13.5" customHeight="1">
      <c r="A187" s="503" t="s">
        <v>193</v>
      </c>
      <c r="B187" s="504"/>
      <c r="C187" s="504"/>
      <c r="D187" s="505"/>
    </row>
    <row r="188" spans="1:4" ht="24.75" customHeight="1">
      <c r="A188" s="99" t="s">
        <v>194</v>
      </c>
      <c r="B188" s="506"/>
      <c r="C188" s="506">
        <v>50000</v>
      </c>
      <c r="D188" s="507"/>
    </row>
    <row r="189" spans="1:4" ht="13.5" customHeight="1">
      <c r="A189" s="508" t="s">
        <v>195</v>
      </c>
      <c r="B189" s="509"/>
      <c r="C189" s="509">
        <f>C190+C195+C193</f>
        <v>705000</v>
      </c>
      <c r="D189" s="509">
        <f>D190+D195+D193</f>
        <v>505000</v>
      </c>
    </row>
    <row r="190" spans="1:4" ht="13.5" customHeight="1">
      <c r="A190" s="78" t="s">
        <v>196</v>
      </c>
      <c r="B190" s="78"/>
      <c r="C190" s="510">
        <f>C191+C192</f>
        <v>180000</v>
      </c>
      <c r="D190" s="510">
        <f>D191+D192</f>
        <v>180000</v>
      </c>
    </row>
    <row r="191" spans="1:4" ht="24" customHeight="1">
      <c r="A191" s="511" t="s">
        <v>197</v>
      </c>
      <c r="B191" s="157"/>
      <c r="C191" s="157">
        <v>80000</v>
      </c>
      <c r="D191" s="512">
        <f aca="true" t="shared" si="3" ref="D191:D196">C191-B191</f>
        <v>80000</v>
      </c>
    </row>
    <row r="192" spans="1:4" ht="24" customHeight="1">
      <c r="A192" s="253" t="s">
        <v>198</v>
      </c>
      <c r="B192" s="157"/>
      <c r="C192" s="157">
        <v>100000</v>
      </c>
      <c r="D192" s="512">
        <f t="shared" si="3"/>
        <v>100000</v>
      </c>
    </row>
    <row r="193" spans="1:4" ht="13.5" customHeight="1">
      <c r="A193" s="78" t="s">
        <v>199</v>
      </c>
      <c r="B193" s="78"/>
      <c r="C193" s="510">
        <f>C194</f>
        <v>300000</v>
      </c>
      <c r="D193" s="513">
        <f t="shared" si="3"/>
        <v>300000</v>
      </c>
    </row>
    <row r="194" spans="1:4" ht="13.5" customHeight="1">
      <c r="A194" s="253" t="s">
        <v>200</v>
      </c>
      <c r="B194" s="253"/>
      <c r="C194" s="512">
        <v>300000</v>
      </c>
      <c r="D194" s="512">
        <f t="shared" si="3"/>
        <v>300000</v>
      </c>
    </row>
    <row r="195" spans="1:4" ht="13.5" customHeight="1">
      <c r="A195" s="78" t="s">
        <v>201</v>
      </c>
      <c r="B195" s="510">
        <f>B196</f>
        <v>200000</v>
      </c>
      <c r="C195" s="510">
        <f>C196</f>
        <v>225000</v>
      </c>
      <c r="D195" s="510">
        <f t="shared" si="3"/>
        <v>25000</v>
      </c>
    </row>
    <row r="196" spans="1:4" ht="13.5" customHeight="1">
      <c r="A196" s="253" t="s">
        <v>202</v>
      </c>
      <c r="B196" s="512">
        <v>200000</v>
      </c>
      <c r="C196" s="512">
        <v>225000</v>
      </c>
      <c r="D196" s="514">
        <f t="shared" si="3"/>
        <v>25000</v>
      </c>
    </row>
    <row r="197" spans="1:4" ht="13.5" customHeight="1">
      <c r="A197" s="487"/>
      <c r="B197" s="515"/>
      <c r="C197" s="516"/>
      <c r="D197" s="516"/>
    </row>
    <row r="198" spans="1:4" ht="13.5" customHeight="1">
      <c r="A198" s="487"/>
      <c r="B198" s="515"/>
      <c r="C198" s="516"/>
      <c r="D198" s="516"/>
    </row>
    <row r="199" spans="1:4" ht="13.5" customHeight="1">
      <c r="A199" s="487"/>
      <c r="B199" s="515"/>
      <c r="C199" s="516"/>
      <c r="D199" s="516"/>
    </row>
    <row r="200" spans="1:4" ht="13.5" customHeight="1">
      <c r="A200" s="487"/>
      <c r="B200" s="515"/>
      <c r="C200" s="516"/>
      <c r="D200" s="516"/>
    </row>
    <row r="201" spans="1:4" ht="13.5" customHeight="1">
      <c r="A201" s="487"/>
      <c r="B201" s="515"/>
      <c r="C201" s="516"/>
      <c r="D201" s="516"/>
    </row>
    <row r="202" spans="1:4" ht="13.5" customHeight="1">
      <c r="A202" s="487"/>
      <c r="B202" s="515"/>
      <c r="C202" s="516"/>
      <c r="D202" s="516"/>
    </row>
    <row r="203" spans="1:4" ht="13.5" customHeight="1">
      <c r="A203" s="487"/>
      <c r="B203" s="515"/>
      <c r="C203" s="516"/>
      <c r="D203" s="516"/>
    </row>
    <row r="204" spans="1:4" ht="13.5" customHeight="1">
      <c r="A204" s="487"/>
      <c r="B204" s="515"/>
      <c r="C204" s="516"/>
      <c r="D204" s="516"/>
    </row>
    <row r="205" spans="1:4" ht="13.5" customHeight="1">
      <c r="A205" s="487"/>
      <c r="B205" s="515"/>
      <c r="C205" s="516"/>
      <c r="D205" s="516"/>
    </row>
    <row r="206" spans="1:4" ht="13.5" customHeight="1">
      <c r="A206" s="487"/>
      <c r="B206" s="515"/>
      <c r="C206" s="516"/>
      <c r="D206" s="516"/>
    </row>
    <row r="207" spans="1:4" ht="21.75" customHeight="1">
      <c r="A207" s="188" t="s">
        <v>1186</v>
      </c>
      <c r="B207" s="215"/>
      <c r="C207" s="215"/>
      <c r="D207" s="215"/>
    </row>
    <row r="208" spans="1:4" ht="36" customHeight="1">
      <c r="A208" s="54" t="s">
        <v>1006</v>
      </c>
      <c r="B208" s="54" t="s">
        <v>1118</v>
      </c>
      <c r="C208" s="54" t="s">
        <v>787</v>
      </c>
      <c r="D208" s="54" t="s">
        <v>1119</v>
      </c>
    </row>
    <row r="209" spans="1:4" ht="13.5" customHeight="1">
      <c r="A209" s="54">
        <v>1</v>
      </c>
      <c r="B209" s="54">
        <v>2</v>
      </c>
      <c r="C209" s="54">
        <v>3</v>
      </c>
      <c r="D209" s="54">
        <v>4</v>
      </c>
    </row>
    <row r="210" spans="1:4" ht="13.5" customHeight="1">
      <c r="A210" s="192" t="s">
        <v>203</v>
      </c>
      <c r="B210" s="93">
        <f>B216+B220</f>
        <v>3161500</v>
      </c>
      <c r="C210" s="93">
        <f>C211</f>
        <v>5846189</v>
      </c>
      <c r="D210" s="194">
        <f aca="true" t="shared" si="4" ref="D210:D217">C210-B210</f>
        <v>2684689</v>
      </c>
    </row>
    <row r="211" spans="1:4" ht="13.5" customHeight="1">
      <c r="A211" s="146" t="s">
        <v>1017</v>
      </c>
      <c r="B211" s="195">
        <f>B213</f>
        <v>3161500</v>
      </c>
      <c r="C211" s="195">
        <f>C212+C249</f>
        <v>5846189</v>
      </c>
      <c r="D211" s="196">
        <f t="shared" si="4"/>
        <v>2684689</v>
      </c>
    </row>
    <row r="212" spans="1:4" ht="13.5" customHeight="1">
      <c r="A212" s="328" t="s">
        <v>1051</v>
      </c>
      <c r="B212" s="517">
        <f aca="true" t="shared" si="5" ref="B212:C214">B213</f>
        <v>3161500</v>
      </c>
      <c r="C212" s="517">
        <f t="shared" si="5"/>
        <v>5696189</v>
      </c>
      <c r="D212" s="264">
        <f t="shared" si="4"/>
        <v>2534689</v>
      </c>
    </row>
    <row r="213" spans="1:4" ht="13.5" customHeight="1">
      <c r="A213" s="315" t="s">
        <v>1017</v>
      </c>
      <c r="B213" s="518">
        <f t="shared" si="5"/>
        <v>3161500</v>
      </c>
      <c r="C213" s="518">
        <f t="shared" si="5"/>
        <v>5696189</v>
      </c>
      <c r="D213" s="265">
        <f t="shared" si="4"/>
        <v>2534689</v>
      </c>
    </row>
    <row r="214" spans="1:4" ht="13.5" customHeight="1">
      <c r="A214" s="97" t="s">
        <v>115</v>
      </c>
      <c r="B214" s="165">
        <f t="shared" si="5"/>
        <v>3161500</v>
      </c>
      <c r="C214" s="165">
        <f t="shared" si="5"/>
        <v>5696189</v>
      </c>
      <c r="D214" s="255">
        <f t="shared" si="4"/>
        <v>2534689</v>
      </c>
    </row>
    <row r="215" spans="1:4" ht="13.5" customHeight="1">
      <c r="A215" s="99" t="s">
        <v>1017</v>
      </c>
      <c r="B215" s="452">
        <f>B217+B221</f>
        <v>3161500</v>
      </c>
      <c r="C215" s="452">
        <f>C217+C221</f>
        <v>5696189</v>
      </c>
      <c r="D215" s="419">
        <f t="shared" si="4"/>
        <v>2534689</v>
      </c>
    </row>
    <row r="216" spans="1:4" ht="13.5" customHeight="1">
      <c r="A216" s="100" t="s">
        <v>1057</v>
      </c>
      <c r="B216" s="369">
        <f>B217</f>
        <v>556000</v>
      </c>
      <c r="C216" s="369">
        <f>C217</f>
        <v>1865000</v>
      </c>
      <c r="D216" s="370">
        <f t="shared" si="4"/>
        <v>1309000</v>
      </c>
    </row>
    <row r="217" spans="1:4" ht="13.5" customHeight="1">
      <c r="A217" s="103" t="s">
        <v>1017</v>
      </c>
      <c r="B217" s="154">
        <v>556000</v>
      </c>
      <c r="C217" s="154">
        <f>C218+C219</f>
        <v>1865000</v>
      </c>
      <c r="D217" s="201">
        <f t="shared" si="4"/>
        <v>1309000</v>
      </c>
    </row>
    <row r="218" spans="1:4" ht="13.5" customHeight="1">
      <c r="A218" s="103" t="s">
        <v>204</v>
      </c>
      <c r="B218" s="519"/>
      <c r="C218" s="154">
        <v>1800000</v>
      </c>
      <c r="D218" s="201"/>
    </row>
    <row r="219" spans="1:4" ht="13.5" customHeight="1">
      <c r="A219" s="103" t="s">
        <v>205</v>
      </c>
      <c r="B219" s="519"/>
      <c r="C219" s="154">
        <v>65000</v>
      </c>
      <c r="D219" s="201"/>
    </row>
    <row r="220" spans="1:4" ht="13.5" customHeight="1">
      <c r="A220" s="100" t="s">
        <v>1059</v>
      </c>
      <c r="B220" s="369">
        <f>B221</f>
        <v>2605500</v>
      </c>
      <c r="C220" s="369">
        <f>C221</f>
        <v>3831189</v>
      </c>
      <c r="D220" s="370">
        <f>C220-B220</f>
        <v>1225689</v>
      </c>
    </row>
    <row r="221" spans="1:4" ht="13.5" customHeight="1">
      <c r="A221" s="103" t="s">
        <v>1017</v>
      </c>
      <c r="B221" s="154">
        <v>2605500</v>
      </c>
      <c r="C221" s="154">
        <f>C222+C230+C234+C239</f>
        <v>3831189</v>
      </c>
      <c r="D221" s="201">
        <f>C221-B221</f>
        <v>1225689</v>
      </c>
    </row>
    <row r="222" spans="1:4" ht="13.5" customHeight="1">
      <c r="A222" s="520" t="s">
        <v>206</v>
      </c>
      <c r="B222" s="184"/>
      <c r="C222" s="359">
        <f>C223+C224+C226+C225+C227+C228+C229</f>
        <v>411000</v>
      </c>
      <c r="D222" s="481"/>
    </row>
    <row r="223" spans="1:4" ht="13.5" customHeight="1">
      <c r="A223" s="253" t="s">
        <v>207</v>
      </c>
      <c r="B223" s="481"/>
      <c r="C223" s="152">
        <v>100000</v>
      </c>
      <c r="D223" s="481"/>
    </row>
    <row r="224" spans="1:4" ht="13.5" customHeight="1">
      <c r="A224" s="253" t="s">
        <v>208</v>
      </c>
      <c r="B224" s="481"/>
      <c r="C224" s="152">
        <v>50000</v>
      </c>
      <c r="D224" s="481"/>
    </row>
    <row r="225" spans="1:4" ht="24.75" customHeight="1">
      <c r="A225" s="253" t="s">
        <v>209</v>
      </c>
      <c r="B225" s="481"/>
      <c r="C225" s="152">
        <v>20000</v>
      </c>
      <c r="D225" s="481"/>
    </row>
    <row r="226" spans="1:4" ht="13.5" customHeight="1">
      <c r="A226" s="253" t="s">
        <v>210</v>
      </c>
      <c r="B226" s="481"/>
      <c r="C226" s="152">
        <v>20000</v>
      </c>
      <c r="D226" s="481"/>
    </row>
    <row r="227" spans="1:4" ht="13.5" customHeight="1">
      <c r="A227" s="253" t="s">
        <v>211</v>
      </c>
      <c r="B227" s="481"/>
      <c r="C227" s="152">
        <v>20000</v>
      </c>
      <c r="D227" s="481"/>
    </row>
    <row r="228" spans="1:4" ht="13.5" customHeight="1">
      <c r="A228" s="253" t="s">
        <v>212</v>
      </c>
      <c r="B228" s="481"/>
      <c r="C228" s="152">
        <v>200000</v>
      </c>
      <c r="D228" s="481"/>
    </row>
    <row r="229" spans="1:4" ht="13.5" customHeight="1">
      <c r="A229" s="253" t="s">
        <v>213</v>
      </c>
      <c r="B229" s="481"/>
      <c r="C229" s="152">
        <v>1000</v>
      </c>
      <c r="D229" s="481"/>
    </row>
    <row r="230" spans="1:4" ht="13.5" customHeight="1">
      <c r="A230" s="520" t="s">
        <v>214</v>
      </c>
      <c r="B230" s="184"/>
      <c r="C230" s="359">
        <f>C231+C232+C233</f>
        <v>2278500</v>
      </c>
      <c r="D230" s="481"/>
    </row>
    <row r="231" spans="1:4" ht="13.5" customHeight="1">
      <c r="A231" s="253" t="s">
        <v>215</v>
      </c>
      <c r="B231" s="184"/>
      <c r="C231" s="152">
        <v>100000</v>
      </c>
      <c r="D231" s="481"/>
    </row>
    <row r="232" spans="1:4" ht="13.5" customHeight="1">
      <c r="A232" s="253" t="s">
        <v>216</v>
      </c>
      <c r="B232" s="184"/>
      <c r="C232" s="152">
        <v>178500</v>
      </c>
      <c r="D232" s="481"/>
    </row>
    <row r="233" spans="1:4" ht="13.5" customHeight="1">
      <c r="A233" s="253" t="s">
        <v>217</v>
      </c>
      <c r="B233" s="184"/>
      <c r="C233" s="152">
        <v>2000000</v>
      </c>
      <c r="D233" s="481"/>
    </row>
    <row r="234" spans="1:4" ht="13.5" customHeight="1">
      <c r="A234" s="520" t="s">
        <v>218</v>
      </c>
      <c r="B234" s="184"/>
      <c r="C234" s="359">
        <f>C235+C236+C237+C238</f>
        <v>850000</v>
      </c>
      <c r="D234" s="481"/>
    </row>
    <row r="235" spans="1:4" ht="13.5" customHeight="1">
      <c r="A235" s="253" t="s">
        <v>219</v>
      </c>
      <c r="B235" s="184"/>
      <c r="C235" s="152">
        <v>200000</v>
      </c>
      <c r="D235" s="481"/>
    </row>
    <row r="236" spans="1:4" ht="13.5" customHeight="1">
      <c r="A236" s="253" t="s">
        <v>220</v>
      </c>
      <c r="B236" s="184"/>
      <c r="C236" s="152">
        <v>250000</v>
      </c>
      <c r="D236" s="481"/>
    </row>
    <row r="237" spans="1:4" ht="13.5" customHeight="1">
      <c r="A237" s="253" t="s">
        <v>221</v>
      </c>
      <c r="B237" s="184"/>
      <c r="C237" s="152">
        <v>200000</v>
      </c>
      <c r="D237" s="481"/>
    </row>
    <row r="238" spans="1:4" ht="15" customHeight="1">
      <c r="A238" s="253" t="s">
        <v>222</v>
      </c>
      <c r="B238" s="184"/>
      <c r="C238" s="152">
        <v>200000</v>
      </c>
      <c r="D238" s="481"/>
    </row>
    <row r="239" spans="1:4" ht="13.5" customHeight="1">
      <c r="A239" s="520" t="s">
        <v>223</v>
      </c>
      <c r="B239" s="521"/>
      <c r="C239" s="359">
        <f>C240+C241+C242+C243+C244+C245+C246+C247+C248</f>
        <v>291689</v>
      </c>
      <c r="D239" s="481"/>
    </row>
    <row r="240" spans="1:4" ht="13.5" customHeight="1">
      <c r="A240" s="253" t="s">
        <v>224</v>
      </c>
      <c r="B240" s="184"/>
      <c r="C240" s="152">
        <v>21000</v>
      </c>
      <c r="D240" s="481"/>
    </row>
    <row r="241" spans="1:4" ht="13.5" customHeight="1">
      <c r="A241" s="253" t="s">
        <v>225</v>
      </c>
      <c r="B241" s="184"/>
      <c r="C241" s="152">
        <v>20000</v>
      </c>
      <c r="D241" s="481"/>
    </row>
    <row r="242" spans="1:4" ht="13.5" customHeight="1">
      <c r="A242" s="253" t="s">
        <v>226</v>
      </c>
      <c r="B242" s="184"/>
      <c r="C242" s="152">
        <v>30000</v>
      </c>
      <c r="D242" s="481"/>
    </row>
    <row r="243" spans="1:4" ht="13.5" customHeight="1">
      <c r="A243" s="253" t="s">
        <v>227</v>
      </c>
      <c r="B243" s="184"/>
      <c r="C243" s="152">
        <v>70000</v>
      </c>
      <c r="D243" s="481"/>
    </row>
    <row r="244" spans="1:4" ht="13.5" customHeight="1">
      <c r="A244" s="253" t="s">
        <v>228</v>
      </c>
      <c r="B244" s="184"/>
      <c r="C244" s="152">
        <v>48000</v>
      </c>
      <c r="D244" s="481"/>
    </row>
    <row r="245" spans="1:4" ht="13.5" customHeight="1">
      <c r="A245" s="253" t="s">
        <v>229</v>
      </c>
      <c r="B245" s="449"/>
      <c r="C245" s="152">
        <v>100000</v>
      </c>
      <c r="D245" s="449"/>
    </row>
    <row r="246" spans="1:4" ht="13.5" customHeight="1">
      <c r="A246" s="253" t="s">
        <v>230</v>
      </c>
      <c r="B246" s="449"/>
      <c r="C246" s="152">
        <v>1020</v>
      </c>
      <c r="D246" s="449"/>
    </row>
    <row r="247" spans="1:4" ht="13.5" customHeight="1">
      <c r="A247" s="253" t="s">
        <v>231</v>
      </c>
      <c r="B247" s="449"/>
      <c r="C247" s="152">
        <v>1376</v>
      </c>
      <c r="D247" s="449"/>
    </row>
    <row r="248" spans="1:4" ht="13.5" customHeight="1">
      <c r="A248" s="253" t="s">
        <v>232</v>
      </c>
      <c r="B248" s="449"/>
      <c r="C248" s="152">
        <v>293</v>
      </c>
      <c r="D248" s="449"/>
    </row>
    <row r="249" spans="1:4" ht="13.5" customHeight="1">
      <c r="A249" s="328" t="s">
        <v>1062</v>
      </c>
      <c r="B249" s="449"/>
      <c r="C249" s="522">
        <f>C250</f>
        <v>150000</v>
      </c>
      <c r="D249" s="449"/>
    </row>
    <row r="250" spans="1:4" ht="13.5" customHeight="1">
      <c r="A250" s="116" t="s">
        <v>1017</v>
      </c>
      <c r="B250" s="127"/>
      <c r="C250" s="127">
        <f>C251</f>
        <v>150000</v>
      </c>
      <c r="D250" s="127"/>
    </row>
    <row r="251" spans="1:4" ht="13.5" customHeight="1">
      <c r="A251" s="100" t="s">
        <v>1366</v>
      </c>
      <c r="B251" s="246"/>
      <c r="C251" s="246">
        <f>C252</f>
        <v>150000</v>
      </c>
      <c r="D251" s="449"/>
    </row>
    <row r="252" spans="1:4" ht="13.5" customHeight="1">
      <c r="A252" s="253" t="s">
        <v>233</v>
      </c>
      <c r="B252" s="449"/>
      <c r="C252" s="449">
        <v>150000</v>
      </c>
      <c r="D252" s="449"/>
    </row>
    <row r="259" spans="1:4" ht="19.5" customHeight="1">
      <c r="A259" s="400" t="s">
        <v>1079</v>
      </c>
      <c r="B259" s="400"/>
      <c r="C259" s="400"/>
      <c r="D259" s="523" t="s">
        <v>234</v>
      </c>
    </row>
    <row r="260" ht="19.5" customHeight="1">
      <c r="A260" s="216" t="s">
        <v>1220</v>
      </c>
    </row>
    <row r="261" ht="9" customHeight="1"/>
    <row r="262" spans="1:4" ht="36.75" customHeight="1">
      <c r="A262" s="524" t="s">
        <v>1006</v>
      </c>
      <c r="B262" s="54" t="s">
        <v>1118</v>
      </c>
      <c r="C262" s="54" t="s">
        <v>787</v>
      </c>
      <c r="D262" s="54" t="s">
        <v>1119</v>
      </c>
    </row>
    <row r="263" spans="1:4" ht="19.5" customHeight="1">
      <c r="A263" s="524">
        <v>1</v>
      </c>
      <c r="B263" s="524">
        <v>2</v>
      </c>
      <c r="C263" s="524">
        <v>3</v>
      </c>
      <c r="D263" s="524">
        <v>4</v>
      </c>
    </row>
    <row r="264" spans="1:4" ht="19.5" customHeight="1">
      <c r="A264" s="145" t="s">
        <v>235</v>
      </c>
      <c r="B264" s="194">
        <f>B265+B266+B267+B268</f>
        <v>22166227</v>
      </c>
      <c r="C264" s="194">
        <f>C265+C266+C267+C268</f>
        <v>32854321</v>
      </c>
      <c r="D264" s="219">
        <f aca="true" t="shared" si="6" ref="D264:D273">C264-B264</f>
        <v>10688094</v>
      </c>
    </row>
    <row r="265" spans="1:4" ht="13.5" customHeight="1">
      <c r="A265" s="525" t="s">
        <v>1008</v>
      </c>
      <c r="B265" s="526">
        <v>5294288</v>
      </c>
      <c r="C265" s="526">
        <v>5611945</v>
      </c>
      <c r="D265" s="527">
        <f t="shared" si="6"/>
        <v>317657</v>
      </c>
    </row>
    <row r="266" spans="1:4" ht="13.5" customHeight="1">
      <c r="A266" s="525" t="s">
        <v>1009</v>
      </c>
      <c r="B266" s="526">
        <f>B273+B303</f>
        <v>11062539</v>
      </c>
      <c r="C266" s="526">
        <f>C273+C303</f>
        <v>14664876</v>
      </c>
      <c r="D266" s="527">
        <f t="shared" si="6"/>
        <v>3602337</v>
      </c>
    </row>
    <row r="267" spans="1:4" ht="13.5" customHeight="1">
      <c r="A267" s="528" t="s">
        <v>1074</v>
      </c>
      <c r="B267" s="529">
        <f>B304</f>
        <v>5809400</v>
      </c>
      <c r="C267" s="529">
        <f>C304</f>
        <v>12577500</v>
      </c>
      <c r="D267" s="530">
        <f t="shared" si="6"/>
        <v>6768100</v>
      </c>
    </row>
    <row r="268" spans="1:4" ht="13.5" customHeight="1">
      <c r="A268" s="528" t="s">
        <v>1081</v>
      </c>
      <c r="B268" s="531">
        <v>0</v>
      </c>
      <c r="C268" s="531">
        <v>0</v>
      </c>
      <c r="D268" s="532">
        <f t="shared" si="6"/>
        <v>0</v>
      </c>
    </row>
    <row r="269" spans="1:4" ht="13.5" customHeight="1">
      <c r="A269" s="121" t="s">
        <v>1082</v>
      </c>
      <c r="B269" s="122">
        <v>0</v>
      </c>
      <c r="C269" s="122">
        <v>0</v>
      </c>
      <c r="D269" s="123">
        <f t="shared" si="6"/>
        <v>0</v>
      </c>
    </row>
    <row r="270" spans="1:4" ht="13.5" customHeight="1">
      <c r="A270" s="114" t="s">
        <v>1083</v>
      </c>
      <c r="B270" s="115">
        <v>0</v>
      </c>
      <c r="C270" s="115">
        <v>0</v>
      </c>
      <c r="D270" s="418">
        <f t="shared" si="6"/>
        <v>0</v>
      </c>
    </row>
    <row r="271" spans="1:4" ht="13.5" customHeight="1">
      <c r="A271" s="533" t="s">
        <v>1084</v>
      </c>
      <c r="B271" s="79">
        <v>0</v>
      </c>
      <c r="C271" s="79">
        <v>0</v>
      </c>
      <c r="D271" s="220">
        <f t="shared" si="6"/>
        <v>0</v>
      </c>
    </row>
    <row r="272" spans="1:4" ht="13.5" customHeight="1">
      <c r="A272" s="533" t="s">
        <v>1085</v>
      </c>
      <c r="B272" s="79">
        <f>B273</f>
        <v>4544600</v>
      </c>
      <c r="C272" s="79">
        <f>C273</f>
        <v>8150000</v>
      </c>
      <c r="D272" s="220">
        <f t="shared" si="6"/>
        <v>3605400</v>
      </c>
    </row>
    <row r="273" spans="1:4" ht="13.5" customHeight="1">
      <c r="A273" s="116" t="s">
        <v>1053</v>
      </c>
      <c r="B273" s="135">
        <v>4544600</v>
      </c>
      <c r="C273" s="135">
        <f>C274+C275+C289+C296+C300</f>
        <v>8150000</v>
      </c>
      <c r="D273" s="223">
        <f t="shared" si="6"/>
        <v>3605400</v>
      </c>
    </row>
    <row r="274" spans="1:4" ht="13.5" customHeight="1">
      <c r="A274" s="97" t="s">
        <v>236</v>
      </c>
      <c r="B274" s="534"/>
      <c r="C274" s="457">
        <v>2100000</v>
      </c>
      <c r="D274" s="127"/>
    </row>
    <row r="275" spans="1:4" ht="13.5" customHeight="1">
      <c r="A275" s="97" t="s">
        <v>237</v>
      </c>
      <c r="B275" s="509"/>
      <c r="C275" s="457">
        <f>C276+C278+C282</f>
        <v>4950000</v>
      </c>
      <c r="D275" s="522"/>
    </row>
    <row r="276" spans="1:4" ht="13.5" customHeight="1">
      <c r="A276" s="159" t="s">
        <v>238</v>
      </c>
      <c r="B276" s="535"/>
      <c r="C276" s="440">
        <f>C277</f>
        <v>500000</v>
      </c>
      <c r="D276" s="439"/>
    </row>
    <row r="277" spans="1:4" ht="13.5" customHeight="1">
      <c r="A277" s="159" t="s">
        <v>239</v>
      </c>
      <c r="B277" s="535"/>
      <c r="C277" s="440">
        <v>500000</v>
      </c>
      <c r="D277" s="439"/>
    </row>
    <row r="278" spans="1:4" ht="26.25" customHeight="1">
      <c r="A278" s="536" t="s">
        <v>240</v>
      </c>
      <c r="B278" s="535"/>
      <c r="C278" s="440">
        <v>450000</v>
      </c>
      <c r="D278" s="439"/>
    </row>
    <row r="279" spans="1:4" ht="13.5" customHeight="1">
      <c r="A279" s="537" t="s">
        <v>241</v>
      </c>
      <c r="B279" s="535"/>
      <c r="C279" s="440">
        <v>0</v>
      </c>
      <c r="D279" s="159"/>
    </row>
    <row r="280" spans="1:4" ht="13.5" customHeight="1">
      <c r="A280" s="537" t="s">
        <v>242</v>
      </c>
      <c r="B280" s="440"/>
      <c r="C280" s="440">
        <v>0</v>
      </c>
      <c r="D280" s="159"/>
    </row>
    <row r="281" spans="1:4" ht="13.5" customHeight="1">
      <c r="A281" s="159" t="s">
        <v>243</v>
      </c>
      <c r="B281" s="440"/>
      <c r="C281" s="440">
        <v>0</v>
      </c>
      <c r="D281" s="159"/>
    </row>
    <row r="282" spans="1:4" ht="24" customHeight="1">
      <c r="A282" s="536" t="s">
        <v>244</v>
      </c>
      <c r="B282" s="440"/>
      <c r="C282" s="440">
        <v>4000000</v>
      </c>
      <c r="D282" s="159"/>
    </row>
    <row r="283" spans="1:4" ht="13.5" customHeight="1">
      <c r="A283" s="537" t="s">
        <v>245</v>
      </c>
      <c r="B283" s="440"/>
      <c r="C283" s="440"/>
      <c r="D283" s="159"/>
    </row>
    <row r="284" spans="1:4" ht="13.5" customHeight="1">
      <c r="A284" s="537" t="s">
        <v>246</v>
      </c>
      <c r="B284" s="440"/>
      <c r="C284" s="440"/>
      <c r="D284" s="159"/>
    </row>
    <row r="285" spans="1:4" ht="13.5" customHeight="1">
      <c r="A285" s="537" t="s">
        <v>247</v>
      </c>
      <c r="B285" s="440"/>
      <c r="C285" s="440"/>
      <c r="D285" s="159"/>
    </row>
    <row r="286" spans="1:4" ht="13.5" customHeight="1">
      <c r="A286" s="159" t="s">
        <v>248</v>
      </c>
      <c r="B286" s="440"/>
      <c r="C286" s="538"/>
      <c r="D286" s="159"/>
    </row>
    <row r="287" spans="1:4" ht="13.5" customHeight="1">
      <c r="A287" s="539" t="s">
        <v>249</v>
      </c>
      <c r="B287" s="440"/>
      <c r="C287" s="440"/>
      <c r="D287" s="159"/>
    </row>
    <row r="288" spans="1:4" ht="13.5" customHeight="1">
      <c r="A288" s="539" t="s">
        <v>246</v>
      </c>
      <c r="B288" s="440"/>
      <c r="C288" s="440"/>
      <c r="D288" s="159"/>
    </row>
    <row r="289" spans="1:4" ht="23.25" customHeight="1">
      <c r="A289" s="540" t="s">
        <v>250</v>
      </c>
      <c r="B289" s="440"/>
      <c r="C289" s="535">
        <f>C290+C293</f>
        <v>600000</v>
      </c>
      <c r="D289" s="159"/>
    </row>
    <row r="290" spans="1:4" ht="27.75" customHeight="1">
      <c r="A290" s="203" t="s">
        <v>251</v>
      </c>
      <c r="B290" s="440"/>
      <c r="C290" s="440">
        <v>350000</v>
      </c>
      <c r="D290" s="159"/>
    </row>
    <row r="291" spans="1:4" ht="19.5" customHeight="1">
      <c r="A291" s="204" t="s">
        <v>252</v>
      </c>
      <c r="B291" s="440"/>
      <c r="C291" s="440">
        <v>0</v>
      </c>
      <c r="D291" s="159"/>
    </row>
    <row r="292" spans="1:4" ht="13.5" customHeight="1">
      <c r="A292" s="159" t="s">
        <v>253</v>
      </c>
      <c r="B292" s="440"/>
      <c r="C292" s="440">
        <v>0</v>
      </c>
      <c r="D292" s="159"/>
    </row>
    <row r="293" spans="1:4" ht="19.5" customHeight="1">
      <c r="A293" s="204" t="s">
        <v>254</v>
      </c>
      <c r="B293" s="440"/>
      <c r="C293" s="440">
        <v>250000</v>
      </c>
      <c r="D293" s="159"/>
    </row>
    <row r="294" spans="1:4" ht="21" customHeight="1">
      <c r="A294" s="541" t="s">
        <v>255</v>
      </c>
      <c r="B294" s="440"/>
      <c r="C294" s="440">
        <v>0</v>
      </c>
      <c r="D294" s="159"/>
    </row>
    <row r="295" spans="1:4" ht="19.5" customHeight="1">
      <c r="A295" s="541" t="s">
        <v>256</v>
      </c>
      <c r="B295" s="440"/>
      <c r="C295" s="440">
        <v>0</v>
      </c>
      <c r="D295" s="159"/>
    </row>
    <row r="296" spans="1:4" ht="13.5" customHeight="1">
      <c r="A296" s="455" t="s">
        <v>257</v>
      </c>
      <c r="B296" s="440"/>
      <c r="C296" s="535">
        <f>C297+C298+C299</f>
        <v>350000</v>
      </c>
      <c r="D296" s="159"/>
    </row>
    <row r="297" spans="1:4" ht="34.5" customHeight="1">
      <c r="A297" s="103" t="s">
        <v>258</v>
      </c>
      <c r="B297" s="440"/>
      <c r="C297" s="440">
        <v>100000</v>
      </c>
      <c r="D297" s="159"/>
    </row>
    <row r="298" spans="1:4" ht="34.5" customHeight="1">
      <c r="A298" s="103" t="s">
        <v>259</v>
      </c>
      <c r="B298" s="440"/>
      <c r="C298" s="440">
        <v>200000</v>
      </c>
      <c r="D298" s="159"/>
    </row>
    <row r="299" spans="1:4" ht="24" customHeight="1">
      <c r="A299" s="542" t="s">
        <v>260</v>
      </c>
      <c r="B299" s="440"/>
      <c r="C299" s="440">
        <v>50000</v>
      </c>
      <c r="D299" s="159"/>
    </row>
    <row r="300" spans="1:4" ht="13.5" customHeight="1">
      <c r="A300" s="100" t="s">
        <v>261</v>
      </c>
      <c r="B300" s="440"/>
      <c r="C300" s="535">
        <v>150000</v>
      </c>
      <c r="D300" s="159"/>
    </row>
    <row r="301" spans="1:4" ht="26.25" customHeight="1">
      <c r="A301" s="121" t="s">
        <v>1086</v>
      </c>
      <c r="B301" s="122">
        <f>B302+B303+B304+B305</f>
        <v>17621627</v>
      </c>
      <c r="C301" s="122">
        <f>C302+C303+C304+C305</f>
        <v>24704321</v>
      </c>
      <c r="D301" s="123">
        <f aca="true" t="shared" si="7" ref="D301:D308">C301-B301</f>
        <v>7082694</v>
      </c>
    </row>
    <row r="302" spans="1:4" ht="13.5" customHeight="1">
      <c r="A302" s="99" t="s">
        <v>1008</v>
      </c>
      <c r="B302" s="85">
        <f>B307+B331+B378</f>
        <v>5294288</v>
      </c>
      <c r="C302" s="85">
        <f>C307+C331+C378</f>
        <v>5611945</v>
      </c>
      <c r="D302" s="425">
        <f t="shared" si="7"/>
        <v>317657</v>
      </c>
    </row>
    <row r="303" spans="1:4" ht="13.5" customHeight="1">
      <c r="A303" s="99" t="s">
        <v>1009</v>
      </c>
      <c r="B303" s="85">
        <f>B308+B332+B379</f>
        <v>6517939</v>
      </c>
      <c r="C303" s="85">
        <f>C308+C332+C379</f>
        <v>6514876</v>
      </c>
      <c r="D303" s="425">
        <f t="shared" si="7"/>
        <v>-3063</v>
      </c>
    </row>
    <row r="304" spans="1:4" ht="13.5" customHeight="1">
      <c r="A304" s="99" t="s">
        <v>1074</v>
      </c>
      <c r="B304" s="85">
        <f>B324+B352+B413</f>
        <v>5809400</v>
      </c>
      <c r="C304" s="85">
        <f>C324+C352+C413</f>
        <v>12577500</v>
      </c>
      <c r="D304" s="425">
        <f t="shared" si="7"/>
        <v>6768100</v>
      </c>
    </row>
    <row r="305" spans="1:4" ht="13.5" customHeight="1">
      <c r="A305" s="84" t="s">
        <v>1088</v>
      </c>
      <c r="B305" s="85">
        <v>0</v>
      </c>
      <c r="C305" s="85">
        <v>0</v>
      </c>
      <c r="D305" s="425">
        <f t="shared" si="7"/>
        <v>0</v>
      </c>
    </row>
    <row r="306" spans="1:4" ht="19.5" customHeight="1">
      <c r="A306" s="118" t="s">
        <v>1089</v>
      </c>
      <c r="B306" s="98">
        <f>B307+B308+B324</f>
        <v>2376981</v>
      </c>
      <c r="C306" s="98">
        <f>C307+C308+C324</f>
        <v>1967900</v>
      </c>
      <c r="D306" s="321">
        <f t="shared" si="7"/>
        <v>-409081</v>
      </c>
    </row>
    <row r="307" spans="1:4" ht="13.5" customHeight="1">
      <c r="A307" s="99" t="s">
        <v>1008</v>
      </c>
      <c r="B307" s="76">
        <v>615434</v>
      </c>
      <c r="C307" s="76">
        <v>652360</v>
      </c>
      <c r="D307" s="380">
        <f t="shared" si="7"/>
        <v>36926</v>
      </c>
    </row>
    <row r="308" spans="1:5" ht="13.5" customHeight="1">
      <c r="A308" s="99" t="s">
        <v>1009</v>
      </c>
      <c r="B308" s="76">
        <v>816547</v>
      </c>
      <c r="C308" s="76">
        <f>C309+C310+C311+C312+C313+C314+C315+C316+C317+C318+C319+C320+C321+C322+C323</f>
        <v>865540</v>
      </c>
      <c r="D308" s="380">
        <f t="shared" si="7"/>
        <v>48993</v>
      </c>
      <c r="E308" s="480"/>
    </row>
    <row r="309" spans="1:4" ht="13.5" customHeight="1">
      <c r="A309" s="543" t="s">
        <v>122</v>
      </c>
      <c r="B309" s="506"/>
      <c r="C309" s="506">
        <v>100000</v>
      </c>
      <c r="D309" s="506"/>
    </row>
    <row r="310" spans="1:4" ht="13.5" customHeight="1">
      <c r="A310" s="543" t="s">
        <v>123</v>
      </c>
      <c r="B310" s="506"/>
      <c r="C310" s="506">
        <v>10000</v>
      </c>
      <c r="D310" s="506"/>
    </row>
    <row r="311" spans="1:4" ht="13.5" customHeight="1">
      <c r="A311" s="543" t="s">
        <v>262</v>
      </c>
      <c r="B311" s="506"/>
      <c r="C311" s="506">
        <v>200000</v>
      </c>
      <c r="D311" s="506"/>
    </row>
    <row r="312" spans="1:4" ht="13.5" customHeight="1">
      <c r="A312" s="543" t="s">
        <v>1224</v>
      </c>
      <c r="B312" s="506"/>
      <c r="C312" s="506">
        <v>150000</v>
      </c>
      <c r="D312" s="506"/>
    </row>
    <row r="313" spans="1:4" ht="13.5" customHeight="1">
      <c r="A313" s="543" t="s">
        <v>263</v>
      </c>
      <c r="B313" s="506"/>
      <c r="C313" s="506">
        <v>15000</v>
      </c>
      <c r="D313" s="506"/>
    </row>
    <row r="314" spans="1:4" ht="13.5" customHeight="1">
      <c r="A314" s="543" t="s">
        <v>264</v>
      </c>
      <c r="B314" s="506"/>
      <c r="C314" s="506">
        <v>5000</v>
      </c>
      <c r="D314" s="506"/>
    </row>
    <row r="315" spans="1:4" ht="13.5" customHeight="1">
      <c r="A315" s="543" t="s">
        <v>1222</v>
      </c>
      <c r="B315" s="506"/>
      <c r="C315" s="506">
        <v>5000</v>
      </c>
      <c r="D315" s="506"/>
    </row>
    <row r="316" spans="1:4" ht="13.5" customHeight="1">
      <c r="A316" s="543" t="s">
        <v>1230</v>
      </c>
      <c r="B316" s="506"/>
      <c r="C316" s="506">
        <v>1000</v>
      </c>
      <c r="D316" s="506"/>
    </row>
    <row r="317" spans="1:4" ht="13.5" customHeight="1">
      <c r="A317" s="543" t="s">
        <v>265</v>
      </c>
      <c r="B317" s="506"/>
      <c r="C317" s="506">
        <v>50000</v>
      </c>
      <c r="D317" s="506"/>
    </row>
    <row r="318" spans="1:4" ht="13.5" customHeight="1">
      <c r="A318" s="543" t="s">
        <v>266</v>
      </c>
      <c r="B318" s="506"/>
      <c r="C318" s="506">
        <v>60000</v>
      </c>
      <c r="D318" s="506"/>
    </row>
    <row r="319" spans="1:4" ht="13.5" customHeight="1">
      <c r="A319" s="543" t="s">
        <v>1247</v>
      </c>
      <c r="B319" s="506"/>
      <c r="C319" s="506">
        <v>30000</v>
      </c>
      <c r="D319" s="506"/>
    </row>
    <row r="320" spans="1:4" ht="13.5" customHeight="1">
      <c r="A320" s="543" t="s">
        <v>1185</v>
      </c>
      <c r="B320" s="506"/>
      <c r="C320" s="506">
        <v>10000</v>
      </c>
      <c r="D320" s="506"/>
    </row>
    <row r="321" spans="1:4" ht="13.5" customHeight="1">
      <c r="A321" s="543" t="s">
        <v>267</v>
      </c>
      <c r="B321" s="506"/>
      <c r="C321" s="506">
        <v>5000</v>
      </c>
      <c r="D321" s="506"/>
    </row>
    <row r="322" spans="1:5" ht="13.5" customHeight="1">
      <c r="A322" s="543" t="s">
        <v>268</v>
      </c>
      <c r="B322" s="506"/>
      <c r="C322" s="506">
        <v>219540</v>
      </c>
      <c r="D322" s="506"/>
      <c r="E322" s="480"/>
    </row>
    <row r="323" spans="1:4" ht="13.5" customHeight="1">
      <c r="A323" s="543" t="s">
        <v>1231</v>
      </c>
      <c r="B323" s="506"/>
      <c r="C323" s="506">
        <v>5000</v>
      </c>
      <c r="D323" s="506"/>
    </row>
    <row r="324" spans="1:4" ht="13.5" customHeight="1">
      <c r="A324" s="99" t="s">
        <v>1074</v>
      </c>
      <c r="B324" s="76">
        <v>945000</v>
      </c>
      <c r="C324" s="76">
        <f>C325+C326+C327+C328+C329</f>
        <v>450000</v>
      </c>
      <c r="D324" s="380">
        <f>C324-B324</f>
        <v>-495000</v>
      </c>
    </row>
    <row r="325" spans="1:4" ht="13.5" customHeight="1">
      <c r="A325" s="543" t="s">
        <v>269</v>
      </c>
      <c r="B325" s="506"/>
      <c r="C325" s="506">
        <v>100000</v>
      </c>
      <c r="D325" s="380"/>
    </row>
    <row r="326" spans="1:4" ht="13.5" customHeight="1">
      <c r="A326" s="543" t="s">
        <v>270</v>
      </c>
      <c r="B326" s="506"/>
      <c r="C326" s="506">
        <v>50000</v>
      </c>
      <c r="D326" s="380"/>
    </row>
    <row r="327" spans="1:4" ht="13.5" customHeight="1">
      <c r="A327" s="543" t="s">
        <v>271</v>
      </c>
      <c r="B327" s="506"/>
      <c r="C327" s="506">
        <v>50000</v>
      </c>
      <c r="D327" s="380"/>
    </row>
    <row r="328" spans="1:4" ht="13.5" customHeight="1">
      <c r="A328" s="543" t="s">
        <v>272</v>
      </c>
      <c r="B328" s="506"/>
      <c r="C328" s="506">
        <v>200000</v>
      </c>
      <c r="D328" s="380"/>
    </row>
    <row r="329" spans="1:4" ht="13.5" customHeight="1">
      <c r="A329" s="543" t="s">
        <v>273</v>
      </c>
      <c r="B329" s="506"/>
      <c r="C329" s="506">
        <v>50000</v>
      </c>
      <c r="D329" s="380"/>
    </row>
    <row r="330" spans="1:4" ht="16.5" customHeight="1">
      <c r="A330" s="118" t="s">
        <v>1090</v>
      </c>
      <c r="B330" s="98">
        <f>B331+B332+B352</f>
        <v>4901006</v>
      </c>
      <c r="C330" s="98">
        <f>C331+C332+C352</f>
        <v>5164503</v>
      </c>
      <c r="D330" s="321">
        <f>C330-B330</f>
        <v>263497</v>
      </c>
    </row>
    <row r="331" spans="1:4" ht="13.5" customHeight="1">
      <c r="A331" s="99" t="s">
        <v>1008</v>
      </c>
      <c r="B331" s="76">
        <v>2199214</v>
      </c>
      <c r="C331" s="76">
        <v>2331167</v>
      </c>
      <c r="D331" s="380">
        <f>C331-B331</f>
        <v>131953</v>
      </c>
    </row>
    <row r="332" spans="1:5" ht="13.5" customHeight="1">
      <c r="A332" s="99" t="s">
        <v>1009</v>
      </c>
      <c r="B332" s="76">
        <v>1307392</v>
      </c>
      <c r="C332" s="76">
        <f>C333+C340+C343+C344+C348+C349+C350+C351</f>
        <v>1385836</v>
      </c>
      <c r="D332" s="380">
        <f>C332-B332</f>
        <v>78444</v>
      </c>
      <c r="E332" s="480"/>
    </row>
    <row r="333" spans="1:4" ht="13.5" customHeight="1">
      <c r="A333" s="116" t="s">
        <v>274</v>
      </c>
      <c r="B333" s="135"/>
      <c r="C333" s="135">
        <f>C334+C335+C336+C337+C338+C339</f>
        <v>960000</v>
      </c>
      <c r="D333" s="223"/>
    </row>
    <row r="334" spans="1:4" ht="13.5" customHeight="1">
      <c r="A334" s="103" t="s">
        <v>275</v>
      </c>
      <c r="B334" s="104"/>
      <c r="C334" s="104">
        <v>400000</v>
      </c>
      <c r="D334" s="474"/>
    </row>
    <row r="335" spans="1:4" ht="13.5" customHeight="1">
      <c r="A335" s="103" t="s">
        <v>276</v>
      </c>
      <c r="B335" s="104"/>
      <c r="C335" s="104">
        <v>260000</v>
      </c>
      <c r="D335" s="474"/>
    </row>
    <row r="336" spans="1:4" ht="13.5" customHeight="1">
      <c r="A336" s="103" t="s">
        <v>277</v>
      </c>
      <c r="B336" s="104"/>
      <c r="C336" s="104">
        <v>40000</v>
      </c>
      <c r="D336" s="474"/>
    </row>
    <row r="337" spans="1:4" ht="13.5" customHeight="1">
      <c r="A337" s="103" t="s">
        <v>264</v>
      </c>
      <c r="B337" s="104"/>
      <c r="C337" s="104">
        <v>20000</v>
      </c>
      <c r="D337" s="474"/>
    </row>
    <row r="338" spans="1:4" ht="13.5" customHeight="1">
      <c r="A338" s="103" t="s">
        <v>278</v>
      </c>
      <c r="B338" s="104"/>
      <c r="C338" s="104">
        <v>40000</v>
      </c>
      <c r="D338" s="474"/>
    </row>
    <row r="339" spans="1:4" ht="13.5" customHeight="1">
      <c r="A339" s="103" t="s">
        <v>279</v>
      </c>
      <c r="B339" s="104"/>
      <c r="C339" s="104">
        <v>200000</v>
      </c>
      <c r="D339" s="474"/>
    </row>
    <row r="340" spans="1:4" ht="13.5" customHeight="1">
      <c r="A340" s="116" t="s">
        <v>280</v>
      </c>
      <c r="B340" s="135"/>
      <c r="C340" s="135">
        <f>C341+C342</f>
        <v>150000</v>
      </c>
      <c r="D340" s="223"/>
    </row>
    <row r="341" spans="1:4" ht="13.5" customHeight="1">
      <c r="A341" s="103" t="s">
        <v>281</v>
      </c>
      <c r="B341" s="104"/>
      <c r="C341" s="104">
        <v>50000</v>
      </c>
      <c r="D341" s="474"/>
    </row>
    <row r="342" spans="1:4" ht="13.5" customHeight="1">
      <c r="A342" s="103" t="s">
        <v>282</v>
      </c>
      <c r="B342" s="104"/>
      <c r="C342" s="104">
        <v>100000</v>
      </c>
      <c r="D342" s="474"/>
    </row>
    <row r="343" spans="1:4" ht="13.5" customHeight="1">
      <c r="A343" s="116" t="s">
        <v>1185</v>
      </c>
      <c r="B343" s="135"/>
      <c r="C343" s="135">
        <v>120736</v>
      </c>
      <c r="D343" s="223"/>
    </row>
    <row r="344" spans="1:4" ht="13.5" customHeight="1">
      <c r="A344" s="116" t="s">
        <v>1347</v>
      </c>
      <c r="B344" s="135"/>
      <c r="C344" s="135">
        <f>C345+C346+C347</f>
        <v>54200</v>
      </c>
      <c r="D344" s="223"/>
    </row>
    <row r="345" spans="1:4" ht="13.5" customHeight="1">
      <c r="A345" s="103" t="s">
        <v>283</v>
      </c>
      <c r="B345" s="104"/>
      <c r="C345" s="104">
        <v>1000</v>
      </c>
      <c r="D345" s="474"/>
    </row>
    <row r="346" spans="1:4" ht="13.5" customHeight="1">
      <c r="A346" s="103" t="s">
        <v>284</v>
      </c>
      <c r="B346" s="104"/>
      <c r="C346" s="104">
        <v>3200</v>
      </c>
      <c r="D346" s="474"/>
    </row>
    <row r="347" spans="1:4" ht="13.5" customHeight="1">
      <c r="A347" s="103" t="s">
        <v>285</v>
      </c>
      <c r="B347" s="104"/>
      <c r="C347" s="104">
        <v>50000</v>
      </c>
      <c r="D347" s="474"/>
    </row>
    <row r="348" spans="1:4" ht="13.5" customHeight="1">
      <c r="A348" s="544" t="s">
        <v>123</v>
      </c>
      <c r="B348" s="135"/>
      <c r="C348" s="135">
        <v>300</v>
      </c>
      <c r="D348" s="223"/>
    </row>
    <row r="349" spans="1:4" ht="13.5" customHeight="1">
      <c r="A349" s="116" t="s">
        <v>1230</v>
      </c>
      <c r="B349" s="135"/>
      <c r="C349" s="135">
        <v>600</v>
      </c>
      <c r="D349" s="223"/>
    </row>
    <row r="350" spans="1:4" ht="13.5" customHeight="1">
      <c r="A350" s="545" t="s">
        <v>286</v>
      </c>
      <c r="B350" s="546"/>
      <c r="C350" s="546">
        <v>50000</v>
      </c>
      <c r="D350" s="547"/>
    </row>
    <row r="351" spans="1:4" ht="25.5" customHeight="1">
      <c r="A351" s="545" t="s">
        <v>287</v>
      </c>
      <c r="B351" s="546"/>
      <c r="C351" s="546">
        <v>50000</v>
      </c>
      <c r="D351" s="547"/>
    </row>
    <row r="352" spans="1:4" ht="13.5" customHeight="1">
      <c r="A352" s="548" t="s">
        <v>1074</v>
      </c>
      <c r="B352" s="549">
        <v>1394400</v>
      </c>
      <c r="C352" s="549">
        <f>C353+C357+C358+C363+C364+C368+C369+C370+C371+C372+C373+C374+C375+C376</f>
        <v>1447500</v>
      </c>
      <c r="D352" s="550">
        <v>4378463</v>
      </c>
    </row>
    <row r="353" spans="1:4" ht="13.5" customHeight="1">
      <c r="A353" s="551" t="s">
        <v>288</v>
      </c>
      <c r="B353" s="552"/>
      <c r="C353" s="553">
        <f>C354+C355+C356</f>
        <v>127500</v>
      </c>
      <c r="D353" s="380"/>
    </row>
    <row r="354" spans="1:4" ht="13.5" customHeight="1">
      <c r="A354" s="554" t="s">
        <v>289</v>
      </c>
      <c r="B354" s="552"/>
      <c r="C354" s="555">
        <v>95000</v>
      </c>
      <c r="D354" s="380"/>
    </row>
    <row r="355" spans="1:4" ht="13.5" customHeight="1">
      <c r="A355" s="554" t="s">
        <v>290</v>
      </c>
      <c r="B355" s="552"/>
      <c r="C355" s="555">
        <v>20000</v>
      </c>
      <c r="D355" s="380"/>
    </row>
    <row r="356" spans="1:4" ht="13.5" customHeight="1">
      <c r="A356" s="556" t="s">
        <v>291</v>
      </c>
      <c r="B356" s="551"/>
      <c r="C356" s="557">
        <v>12500</v>
      </c>
      <c r="D356" s="380"/>
    </row>
    <row r="357" spans="1:4" ht="13.5" customHeight="1">
      <c r="A357" s="551" t="s">
        <v>292</v>
      </c>
      <c r="B357" s="552"/>
      <c r="C357" s="553">
        <v>70000</v>
      </c>
      <c r="D357" s="380"/>
    </row>
    <row r="358" spans="1:4" ht="13.5" customHeight="1">
      <c r="A358" s="551" t="s">
        <v>293</v>
      </c>
      <c r="B358" s="551"/>
      <c r="C358" s="558">
        <f>C359+C360+C361+C362</f>
        <v>221000</v>
      </c>
      <c r="D358" s="380"/>
    </row>
    <row r="359" spans="1:4" ht="13.5" customHeight="1">
      <c r="A359" s="556" t="s">
        <v>294</v>
      </c>
      <c r="B359" s="551"/>
      <c r="C359" s="555">
        <v>96000</v>
      </c>
      <c r="D359" s="380"/>
    </row>
    <row r="360" spans="1:4" ht="13.5" customHeight="1">
      <c r="A360" s="559" t="s">
        <v>295</v>
      </c>
      <c r="B360" s="551"/>
      <c r="C360" s="555">
        <v>25000</v>
      </c>
      <c r="D360" s="380"/>
    </row>
    <row r="361" spans="1:4" ht="13.5" customHeight="1">
      <c r="A361" s="559" t="s">
        <v>296</v>
      </c>
      <c r="B361" s="551"/>
      <c r="C361" s="555">
        <v>34000</v>
      </c>
      <c r="D361" s="380"/>
    </row>
    <row r="362" spans="1:4" ht="13.5" customHeight="1">
      <c r="A362" s="559" t="s">
        <v>297</v>
      </c>
      <c r="B362" s="551"/>
      <c r="C362" s="555">
        <v>66000</v>
      </c>
      <c r="D362" s="380"/>
    </row>
    <row r="363" spans="1:4" ht="13.5" customHeight="1">
      <c r="A363" s="551" t="s">
        <v>298</v>
      </c>
      <c r="B363" s="551"/>
      <c r="C363" s="553">
        <v>94000</v>
      </c>
      <c r="D363" s="380"/>
    </row>
    <row r="364" spans="1:4" ht="13.5" customHeight="1">
      <c r="A364" s="551" t="s">
        <v>299</v>
      </c>
      <c r="B364" s="551"/>
      <c r="C364" s="553">
        <f>C365+C366+C367</f>
        <v>161000</v>
      </c>
      <c r="D364" s="380"/>
    </row>
    <row r="365" spans="1:4" ht="13.5" customHeight="1">
      <c r="A365" s="559" t="s">
        <v>300</v>
      </c>
      <c r="B365" s="551"/>
      <c r="C365" s="555">
        <v>64000</v>
      </c>
      <c r="D365" s="380"/>
    </row>
    <row r="366" spans="1:4" ht="13.5" customHeight="1">
      <c r="A366" s="559" t="s">
        <v>301</v>
      </c>
      <c r="B366" s="551"/>
      <c r="C366" s="555">
        <v>45000</v>
      </c>
      <c r="D366" s="380"/>
    </row>
    <row r="367" spans="1:4" ht="13.5" customHeight="1">
      <c r="A367" s="556" t="s">
        <v>302</v>
      </c>
      <c r="B367" s="551"/>
      <c r="C367" s="555">
        <v>52000</v>
      </c>
      <c r="D367" s="380"/>
    </row>
    <row r="368" spans="1:4" ht="13.5" customHeight="1">
      <c r="A368" s="551" t="s">
        <v>303</v>
      </c>
      <c r="B368" s="556"/>
      <c r="C368" s="553">
        <v>230000</v>
      </c>
      <c r="D368" s="380"/>
    </row>
    <row r="369" spans="1:4" ht="13.5" customHeight="1">
      <c r="A369" s="551" t="s">
        <v>304</v>
      </c>
      <c r="B369" s="552"/>
      <c r="C369" s="553">
        <v>240000</v>
      </c>
      <c r="D369" s="380"/>
    </row>
    <row r="370" spans="1:4" ht="13.5" customHeight="1">
      <c r="A370" s="551" t="s">
        <v>305</v>
      </c>
      <c r="B370" s="552"/>
      <c r="C370" s="553">
        <v>67000</v>
      </c>
      <c r="D370" s="380"/>
    </row>
    <row r="371" spans="1:4" ht="13.5" customHeight="1">
      <c r="A371" s="551" t="s">
        <v>306</v>
      </c>
      <c r="B371" s="552"/>
      <c r="C371" s="553">
        <v>60000</v>
      </c>
      <c r="D371" s="380"/>
    </row>
    <row r="372" spans="1:4" ht="13.5" customHeight="1">
      <c r="A372" s="551" t="s">
        <v>307</v>
      </c>
      <c r="B372" s="552"/>
      <c r="C372" s="553">
        <v>42000</v>
      </c>
      <c r="D372" s="380"/>
    </row>
    <row r="373" spans="1:4" ht="13.5" customHeight="1">
      <c r="A373" s="551" t="s">
        <v>308</v>
      </c>
      <c r="B373" s="552"/>
      <c r="C373" s="553">
        <v>30000</v>
      </c>
      <c r="D373" s="380"/>
    </row>
    <row r="374" spans="1:4" ht="13.5" customHeight="1">
      <c r="A374" s="551" t="s">
        <v>309</v>
      </c>
      <c r="B374" s="552"/>
      <c r="C374" s="553">
        <v>50000</v>
      </c>
      <c r="D374" s="380"/>
    </row>
    <row r="375" spans="1:4" ht="13.5" customHeight="1">
      <c r="A375" s="551" t="s">
        <v>310</v>
      </c>
      <c r="B375" s="552"/>
      <c r="C375" s="553">
        <v>30000</v>
      </c>
      <c r="D375" s="380"/>
    </row>
    <row r="376" spans="1:4" ht="13.5" customHeight="1">
      <c r="A376" s="551" t="s">
        <v>311</v>
      </c>
      <c r="B376" s="552"/>
      <c r="C376" s="553">
        <v>25000</v>
      </c>
      <c r="D376" s="380"/>
    </row>
    <row r="377" spans="1:4" ht="13.5" customHeight="1">
      <c r="A377" s="118" t="s">
        <v>1092</v>
      </c>
      <c r="B377" s="98">
        <f>B378+B379+B413</f>
        <v>10343640</v>
      </c>
      <c r="C377" s="98">
        <f>C378+C379+C413</f>
        <v>17571918</v>
      </c>
      <c r="D377" s="321">
        <f>C377-B377</f>
        <v>7228278</v>
      </c>
    </row>
    <row r="378" spans="1:4" ht="13.5" customHeight="1">
      <c r="A378" s="99" t="s">
        <v>1008</v>
      </c>
      <c r="B378" s="76">
        <v>2479640</v>
      </c>
      <c r="C378" s="76">
        <v>2628418</v>
      </c>
      <c r="D378" s="380">
        <f>C378-B378</f>
        <v>148778</v>
      </c>
    </row>
    <row r="379" spans="1:4" ht="13.5" customHeight="1">
      <c r="A379" s="99" t="s">
        <v>1009</v>
      </c>
      <c r="B379" s="76">
        <v>4394000</v>
      </c>
      <c r="C379" s="76">
        <f>C380+C390+C450+C386</f>
        <v>4263500</v>
      </c>
      <c r="D379" s="380">
        <f>C379-B379</f>
        <v>-130500</v>
      </c>
    </row>
    <row r="380" spans="1:4" ht="13.5" customHeight="1">
      <c r="A380" s="560" t="s">
        <v>312</v>
      </c>
      <c r="B380" s="79"/>
      <c r="C380" s="79">
        <f>C381+C382+C383+C385+C384</f>
        <v>600000</v>
      </c>
      <c r="D380" s="534"/>
    </row>
    <row r="381" spans="1:4" ht="24.75" customHeight="1">
      <c r="A381" s="204" t="s">
        <v>313</v>
      </c>
      <c r="B381" s="561"/>
      <c r="C381" s="561">
        <v>400000</v>
      </c>
      <c r="D381" s="562"/>
    </row>
    <row r="382" spans="1:4" ht="21.75" customHeight="1">
      <c r="A382" s="204" t="s">
        <v>314</v>
      </c>
      <c r="B382" s="561"/>
      <c r="C382" s="561">
        <v>100000</v>
      </c>
      <c r="D382" s="562"/>
    </row>
    <row r="383" spans="1:4" ht="13.5" customHeight="1">
      <c r="A383" s="159" t="s">
        <v>315</v>
      </c>
      <c r="B383" s="104"/>
      <c r="C383" s="104">
        <v>20000</v>
      </c>
      <c r="D383" s="438"/>
    </row>
    <row r="384" spans="1:4" ht="13.5" customHeight="1">
      <c r="A384" s="423" t="s">
        <v>316</v>
      </c>
      <c r="B384" s="561"/>
      <c r="C384" s="561">
        <v>30000</v>
      </c>
      <c r="D384" s="562"/>
    </row>
    <row r="385" spans="1:4" ht="13.5" customHeight="1">
      <c r="A385" s="287" t="s">
        <v>317</v>
      </c>
      <c r="B385" s="561"/>
      <c r="C385" s="561">
        <v>50000</v>
      </c>
      <c r="D385" s="562"/>
    </row>
    <row r="386" spans="1:4" ht="13.5" customHeight="1">
      <c r="A386" s="563" t="s">
        <v>318</v>
      </c>
      <c r="B386" s="564"/>
      <c r="C386" s="564">
        <f>C387+C388+C389</f>
        <v>900000</v>
      </c>
      <c r="D386" s="565"/>
    </row>
    <row r="387" spans="1:4" ht="13.5" customHeight="1">
      <c r="A387" s="287" t="s">
        <v>319</v>
      </c>
      <c r="B387" s="561"/>
      <c r="C387" s="561">
        <v>300000</v>
      </c>
      <c r="D387" s="562"/>
    </row>
    <row r="388" spans="1:4" ht="13.5" customHeight="1">
      <c r="A388" s="287" t="s">
        <v>320</v>
      </c>
      <c r="B388" s="561"/>
      <c r="C388" s="561">
        <v>100000</v>
      </c>
      <c r="D388" s="562"/>
    </row>
    <row r="389" spans="1:4" ht="13.5" customHeight="1">
      <c r="A389" s="287" t="s">
        <v>321</v>
      </c>
      <c r="B389" s="561"/>
      <c r="C389" s="561">
        <v>500000</v>
      </c>
      <c r="D389" s="562"/>
    </row>
    <row r="390" spans="1:4" ht="13.5" customHeight="1">
      <c r="A390" s="566" t="s">
        <v>322</v>
      </c>
      <c r="B390" s="567"/>
      <c r="C390" s="568">
        <f>C391+C392+C393+C394+C395+C396+C398+C399+C400+C401+C402+C403+C404+C405+C406+C407+C408+C409+C397+C411+C410+C412</f>
        <v>2713500</v>
      </c>
      <c r="D390" s="569"/>
    </row>
    <row r="391" spans="1:4" ht="13.5" customHeight="1">
      <c r="A391" s="103" t="s">
        <v>323</v>
      </c>
      <c r="B391" s="104"/>
      <c r="C391" s="104">
        <v>20000</v>
      </c>
      <c r="D391" s="201"/>
    </row>
    <row r="392" spans="1:4" ht="13.5" customHeight="1">
      <c r="A392" s="103" t="s">
        <v>324</v>
      </c>
      <c r="B392" s="104"/>
      <c r="C392" s="104">
        <v>15000</v>
      </c>
      <c r="D392" s="201"/>
    </row>
    <row r="393" spans="1:4" ht="13.5" customHeight="1">
      <c r="A393" s="103" t="s">
        <v>325</v>
      </c>
      <c r="B393" s="104"/>
      <c r="C393" s="104">
        <v>50000</v>
      </c>
      <c r="D393" s="201"/>
    </row>
    <row r="394" spans="1:4" ht="13.5" customHeight="1">
      <c r="A394" s="103" t="s">
        <v>326</v>
      </c>
      <c r="B394" s="104"/>
      <c r="C394" s="104">
        <v>5000</v>
      </c>
      <c r="D394" s="201"/>
    </row>
    <row r="395" spans="1:4" ht="23.25" customHeight="1">
      <c r="A395" s="103" t="s">
        <v>327</v>
      </c>
      <c r="B395" s="104"/>
      <c r="C395" s="104">
        <v>130000</v>
      </c>
      <c r="D395" s="201"/>
    </row>
    <row r="396" spans="1:4" ht="34.5" customHeight="1">
      <c r="A396" s="103" t="s">
        <v>328</v>
      </c>
      <c r="B396" s="104"/>
      <c r="C396" s="104">
        <v>95000</v>
      </c>
      <c r="D396" s="201"/>
    </row>
    <row r="397" spans="1:4" ht="13.5" customHeight="1">
      <c r="A397" s="103" t="s">
        <v>317</v>
      </c>
      <c r="B397" s="104"/>
      <c r="C397" s="104">
        <v>100000</v>
      </c>
      <c r="D397" s="201"/>
    </row>
    <row r="398" spans="1:4" ht="13.5" customHeight="1">
      <c r="A398" s="103" t="s">
        <v>329</v>
      </c>
      <c r="B398" s="104"/>
      <c r="C398" s="104">
        <v>590000</v>
      </c>
      <c r="D398" s="201"/>
    </row>
    <row r="399" spans="1:4" ht="13.5" customHeight="1">
      <c r="A399" s="103" t="s">
        <v>330</v>
      </c>
      <c r="B399" s="104"/>
      <c r="C399" s="104">
        <v>700000</v>
      </c>
      <c r="D399" s="201"/>
    </row>
    <row r="400" spans="1:4" ht="24.75" customHeight="1">
      <c r="A400" s="103" t="s">
        <v>331</v>
      </c>
      <c r="B400" s="104"/>
      <c r="C400" s="104">
        <v>1000</v>
      </c>
      <c r="D400" s="201"/>
    </row>
    <row r="401" spans="1:4" ht="13.5" customHeight="1">
      <c r="A401" s="103" t="s">
        <v>332</v>
      </c>
      <c r="B401" s="104"/>
      <c r="C401" s="104">
        <v>220000</v>
      </c>
      <c r="D401" s="201"/>
    </row>
    <row r="402" spans="1:4" ht="13.5" customHeight="1">
      <c r="A402" s="103" t="s">
        <v>333</v>
      </c>
      <c r="B402" s="104"/>
      <c r="C402" s="104">
        <v>40000</v>
      </c>
      <c r="D402" s="201"/>
    </row>
    <row r="403" spans="1:4" ht="13.5" customHeight="1">
      <c r="A403" s="103" t="s">
        <v>334</v>
      </c>
      <c r="B403" s="104"/>
      <c r="C403" s="104">
        <v>20000</v>
      </c>
      <c r="D403" s="201"/>
    </row>
    <row r="404" spans="1:4" ht="13.5" customHeight="1">
      <c r="A404" s="103" t="s">
        <v>1123</v>
      </c>
      <c r="B404" s="104"/>
      <c r="C404" s="104">
        <v>18000</v>
      </c>
      <c r="D404" s="201"/>
    </row>
    <row r="405" spans="1:4" ht="13.5" customHeight="1">
      <c r="A405" s="103" t="s">
        <v>335</v>
      </c>
      <c r="B405" s="104"/>
      <c r="C405" s="104">
        <v>80000</v>
      </c>
      <c r="D405" s="201"/>
    </row>
    <row r="406" spans="1:4" ht="13.5" customHeight="1">
      <c r="A406" s="103" t="s">
        <v>336</v>
      </c>
      <c r="B406" s="104"/>
      <c r="C406" s="104">
        <v>10000</v>
      </c>
      <c r="D406" s="201"/>
    </row>
    <row r="407" spans="1:4" ht="13.5" customHeight="1">
      <c r="A407" s="103" t="s">
        <v>337</v>
      </c>
      <c r="B407" s="104"/>
      <c r="C407" s="104">
        <v>9500</v>
      </c>
      <c r="D407" s="201"/>
    </row>
    <row r="408" spans="1:4" ht="13.5" customHeight="1">
      <c r="A408" s="103" t="s">
        <v>338</v>
      </c>
      <c r="B408" s="201"/>
      <c r="C408" s="201">
        <v>90000</v>
      </c>
      <c r="D408" s="201"/>
    </row>
    <row r="409" spans="1:4" ht="13.5" customHeight="1">
      <c r="A409" s="103" t="s">
        <v>339</v>
      </c>
      <c r="B409" s="201"/>
      <c r="C409" s="201">
        <v>190000</v>
      </c>
      <c r="D409" s="201"/>
    </row>
    <row r="410" spans="1:4" ht="13.5" customHeight="1">
      <c r="A410" s="103" t="s">
        <v>340</v>
      </c>
      <c r="B410" s="201"/>
      <c r="C410" s="201">
        <v>200000</v>
      </c>
      <c r="D410" s="201"/>
    </row>
    <row r="411" spans="1:4" ht="13.5" customHeight="1">
      <c r="A411" s="103" t="s">
        <v>341</v>
      </c>
      <c r="B411" s="201"/>
      <c r="C411" s="201">
        <v>30000</v>
      </c>
      <c r="D411" s="201"/>
    </row>
    <row r="412" spans="1:4" ht="13.5" customHeight="1">
      <c r="A412" s="103" t="s">
        <v>342</v>
      </c>
      <c r="B412" s="201"/>
      <c r="C412" s="201">
        <v>100000</v>
      </c>
      <c r="D412" s="201"/>
    </row>
    <row r="413" spans="1:4" ht="13.5" customHeight="1">
      <c r="A413" s="99" t="s">
        <v>1074</v>
      </c>
      <c r="B413" s="76">
        <v>3470000</v>
      </c>
      <c r="C413" s="76">
        <f>C415+C424+C414+C443</f>
        <v>10680000</v>
      </c>
      <c r="D413" s="380">
        <f>C413-B413</f>
        <v>7210000</v>
      </c>
    </row>
    <row r="414" spans="1:4" ht="13.5" customHeight="1">
      <c r="A414" s="100" t="s">
        <v>343</v>
      </c>
      <c r="B414" s="101"/>
      <c r="C414" s="101">
        <v>90000</v>
      </c>
      <c r="D414" s="550"/>
    </row>
    <row r="415" spans="1:4" ht="13.5" customHeight="1">
      <c r="A415" s="570" t="s">
        <v>344</v>
      </c>
      <c r="B415" s="571"/>
      <c r="C415" s="571">
        <f>C416+C417+C418+C419+C420+C421+C422+C423</f>
        <v>1680000</v>
      </c>
      <c r="D415" s="571"/>
    </row>
    <row r="416" spans="1:4" ht="23.25" customHeight="1">
      <c r="A416" s="156" t="s">
        <v>345</v>
      </c>
      <c r="B416" s="201"/>
      <c r="C416" s="104">
        <v>200000</v>
      </c>
      <c r="D416" s="201"/>
    </row>
    <row r="417" spans="1:4" ht="13.5" customHeight="1">
      <c r="A417" s="156" t="s">
        <v>346</v>
      </c>
      <c r="B417" s="201"/>
      <c r="C417" s="104">
        <v>750000</v>
      </c>
      <c r="D417" s="201"/>
    </row>
    <row r="418" spans="1:4" ht="13.5" customHeight="1">
      <c r="A418" s="156" t="s">
        <v>347</v>
      </c>
      <c r="B418" s="201"/>
      <c r="C418" s="104">
        <v>150000</v>
      </c>
      <c r="D418" s="201"/>
    </row>
    <row r="419" spans="1:4" ht="13.5" customHeight="1">
      <c r="A419" s="156" t="s">
        <v>348</v>
      </c>
      <c r="B419" s="201"/>
      <c r="C419" s="104">
        <v>200000</v>
      </c>
      <c r="D419" s="201"/>
    </row>
    <row r="420" spans="1:4" ht="13.5" customHeight="1">
      <c r="A420" s="156" t="s">
        <v>349</v>
      </c>
      <c r="B420" s="201"/>
      <c r="C420" s="104">
        <v>50000</v>
      </c>
      <c r="D420" s="201"/>
    </row>
    <row r="421" spans="1:4" ht="13.5" customHeight="1">
      <c r="A421" s="156" t="s">
        <v>350</v>
      </c>
      <c r="B421" s="201"/>
      <c r="C421" s="104">
        <v>80000</v>
      </c>
      <c r="D421" s="201"/>
    </row>
    <row r="422" spans="1:4" ht="13.5" customHeight="1">
      <c r="A422" s="156" t="s">
        <v>351</v>
      </c>
      <c r="B422" s="201"/>
      <c r="C422" s="104">
        <v>200000</v>
      </c>
      <c r="D422" s="201"/>
    </row>
    <row r="423" spans="1:4" ht="13.5" customHeight="1">
      <c r="A423" s="156" t="s">
        <v>352</v>
      </c>
      <c r="B423" s="201"/>
      <c r="C423" s="104">
        <v>50000</v>
      </c>
      <c r="D423" s="201"/>
    </row>
    <row r="424" spans="1:4" ht="13.5" customHeight="1">
      <c r="A424" s="560" t="s">
        <v>353</v>
      </c>
      <c r="B424" s="572"/>
      <c r="C424" s="79">
        <f>C425+C426+C427+C428+C429+C430+C431+C432+C433+C434+C435+C436+C437+C438+C439+C440+C441+C442</f>
        <v>5910000</v>
      </c>
      <c r="D424" s="572"/>
    </row>
    <row r="425" spans="1:4" ht="13.5" customHeight="1">
      <c r="A425" s="103" t="s">
        <v>354</v>
      </c>
      <c r="B425" s="435"/>
      <c r="C425" s="104">
        <v>1000000</v>
      </c>
      <c r="D425" s="430"/>
    </row>
    <row r="426" spans="1:4" ht="13.5" customHeight="1">
      <c r="A426" s="103" t="s">
        <v>355</v>
      </c>
      <c r="B426" s="435"/>
      <c r="C426" s="104">
        <v>200000</v>
      </c>
      <c r="D426" s="430"/>
    </row>
    <row r="427" spans="1:4" ht="13.5" customHeight="1">
      <c r="A427" s="103" t="s">
        <v>356</v>
      </c>
      <c r="B427" s="435"/>
      <c r="C427" s="104">
        <v>300000</v>
      </c>
      <c r="D427" s="430"/>
    </row>
    <row r="428" spans="1:4" ht="26.25" customHeight="1">
      <c r="A428" s="103" t="s">
        <v>357</v>
      </c>
      <c r="B428" s="435"/>
      <c r="C428" s="104">
        <v>300000</v>
      </c>
      <c r="D428" s="430"/>
    </row>
    <row r="429" spans="1:4" ht="25.5" customHeight="1">
      <c r="A429" s="103" t="s">
        <v>358</v>
      </c>
      <c r="B429" s="435"/>
      <c r="C429" s="104">
        <v>610000</v>
      </c>
      <c r="D429" s="430"/>
    </row>
    <row r="430" spans="1:4" ht="13.5" customHeight="1">
      <c r="A430" s="573" t="s">
        <v>359</v>
      </c>
      <c r="B430" s="435"/>
      <c r="C430" s="104">
        <v>200000</v>
      </c>
      <c r="D430" s="430"/>
    </row>
    <row r="431" spans="1:4" ht="13.5" customHeight="1">
      <c r="A431" s="159" t="s">
        <v>360</v>
      </c>
      <c r="B431" s="574"/>
      <c r="C431" s="104">
        <v>200000</v>
      </c>
      <c r="D431" s="430"/>
    </row>
    <row r="432" spans="1:4" ht="13.5" customHeight="1">
      <c r="A432" s="103" t="s">
        <v>342</v>
      </c>
      <c r="B432" s="435"/>
      <c r="C432" s="104">
        <v>100000</v>
      </c>
      <c r="D432" s="430"/>
    </row>
    <row r="433" spans="1:4" ht="23.25" customHeight="1">
      <c r="A433" s="103" t="s">
        <v>361</v>
      </c>
      <c r="B433" s="575"/>
      <c r="C433" s="561">
        <v>100000</v>
      </c>
      <c r="D433" s="430"/>
    </row>
    <row r="434" spans="1:4" ht="13.5" customHeight="1">
      <c r="A434" s="103" t="s">
        <v>362</v>
      </c>
      <c r="B434" s="435"/>
      <c r="C434" s="104">
        <v>50000</v>
      </c>
      <c r="D434" s="430"/>
    </row>
    <row r="435" spans="1:4" ht="13.5" customHeight="1">
      <c r="A435" s="103" t="s">
        <v>363</v>
      </c>
      <c r="B435" s="435"/>
      <c r="C435" s="104">
        <v>500000</v>
      </c>
      <c r="D435" s="430"/>
    </row>
    <row r="436" spans="1:4" ht="25.5" customHeight="1">
      <c r="A436" s="539" t="s">
        <v>364</v>
      </c>
      <c r="B436" s="435"/>
      <c r="C436" s="104">
        <v>250000</v>
      </c>
      <c r="D436" s="430"/>
    </row>
    <row r="437" spans="1:4" ht="25.5" customHeight="1">
      <c r="A437" s="103" t="s">
        <v>365</v>
      </c>
      <c r="B437" s="435"/>
      <c r="C437" s="104">
        <v>300000</v>
      </c>
      <c r="D437" s="430"/>
    </row>
    <row r="438" spans="1:4" ht="25.5" customHeight="1">
      <c r="A438" s="103" t="s">
        <v>366</v>
      </c>
      <c r="B438" s="435"/>
      <c r="C438" s="104">
        <v>200000</v>
      </c>
      <c r="D438" s="430"/>
    </row>
    <row r="439" spans="1:4" ht="25.5" customHeight="1">
      <c r="A439" s="103" t="s">
        <v>367</v>
      </c>
      <c r="B439" s="435"/>
      <c r="C439" s="104">
        <v>1000000</v>
      </c>
      <c r="D439" s="430"/>
    </row>
    <row r="440" spans="1:4" ht="25.5" customHeight="1">
      <c r="A440" s="103" t="s">
        <v>368</v>
      </c>
      <c r="B440" s="435"/>
      <c r="C440" s="104">
        <v>300000</v>
      </c>
      <c r="D440" s="430"/>
    </row>
    <row r="441" spans="1:4" ht="17.25" customHeight="1">
      <c r="A441" s="576" t="s">
        <v>369</v>
      </c>
      <c r="B441" s="575"/>
      <c r="C441" s="561">
        <v>100000</v>
      </c>
      <c r="D441" s="430"/>
    </row>
    <row r="442" spans="1:4" ht="25.5" customHeight="1">
      <c r="A442" s="368" t="s">
        <v>370</v>
      </c>
      <c r="B442" s="364"/>
      <c r="C442" s="364">
        <v>200000</v>
      </c>
      <c r="D442" s="179"/>
    </row>
    <row r="443" spans="1:4" ht="16.5" customHeight="1">
      <c r="A443" s="563" t="s">
        <v>322</v>
      </c>
      <c r="B443" s="364"/>
      <c r="C443" s="165">
        <f>C444+C445+C446+C447+C448</f>
        <v>3000000</v>
      </c>
      <c r="D443" s="179"/>
    </row>
    <row r="444" spans="1:4" ht="25.5" customHeight="1">
      <c r="A444" s="103" t="s">
        <v>371</v>
      </c>
      <c r="B444" s="100"/>
      <c r="C444" s="104">
        <v>300000</v>
      </c>
      <c r="D444" s="370"/>
    </row>
    <row r="445" spans="1:4" ht="15.75" customHeight="1">
      <c r="A445" s="103" t="s">
        <v>372</v>
      </c>
      <c r="B445" s="103"/>
      <c r="C445" s="104">
        <v>1700000</v>
      </c>
      <c r="D445" s="201"/>
    </row>
    <row r="446" spans="1:4" ht="12.75" customHeight="1">
      <c r="A446" s="103" t="s">
        <v>373</v>
      </c>
      <c r="B446" s="103"/>
      <c r="C446" s="104">
        <v>200000</v>
      </c>
      <c r="D446" s="201"/>
    </row>
    <row r="447" spans="1:4" ht="15" customHeight="1">
      <c r="A447" s="103" t="s">
        <v>374</v>
      </c>
      <c r="B447" s="103"/>
      <c r="C447" s="104">
        <v>400000</v>
      </c>
      <c r="D447" s="201"/>
    </row>
    <row r="448" spans="1:4" ht="13.5" customHeight="1">
      <c r="A448" s="103" t="s">
        <v>375</v>
      </c>
      <c r="B448" s="438"/>
      <c r="C448" s="104">
        <v>400000</v>
      </c>
      <c r="D448" s="201"/>
    </row>
    <row r="449" spans="1:4" ht="13.5" customHeight="1">
      <c r="A449" s="97" t="s">
        <v>376</v>
      </c>
      <c r="B449" s="435"/>
      <c r="C449" s="101">
        <f>C451</f>
        <v>50000</v>
      </c>
      <c r="D449" s="430"/>
    </row>
    <row r="450" spans="1:4" ht="13.5" customHeight="1">
      <c r="A450" s="577" t="s">
        <v>1009</v>
      </c>
      <c r="B450" s="435"/>
      <c r="C450" s="101">
        <f>C451</f>
        <v>50000</v>
      </c>
      <c r="D450" s="430"/>
    </row>
    <row r="451" spans="1:4" ht="13.5" customHeight="1">
      <c r="A451" s="539" t="s">
        <v>377</v>
      </c>
      <c r="B451" s="435"/>
      <c r="C451" s="104">
        <v>50000</v>
      </c>
      <c r="D451" s="430"/>
    </row>
    <row r="452" spans="1:4" ht="15" customHeight="1">
      <c r="A452" s="114" t="s">
        <v>1094</v>
      </c>
      <c r="B452" s="115">
        <f>B453</f>
        <v>0</v>
      </c>
      <c r="C452" s="115">
        <f>C453</f>
        <v>0</v>
      </c>
      <c r="D452" s="418">
        <f>C452-B452</f>
        <v>0</v>
      </c>
    </row>
    <row r="453" spans="1:4" ht="12.75" customHeight="1">
      <c r="A453" s="84" t="s">
        <v>1088</v>
      </c>
      <c r="B453" s="85">
        <v>0</v>
      </c>
      <c r="C453" s="85">
        <v>0</v>
      </c>
      <c r="D453" s="425">
        <f>C453-B453</f>
        <v>0</v>
      </c>
    </row>
    <row r="454" spans="1:4" ht="12.75" customHeight="1">
      <c r="A454" s="578"/>
      <c r="B454" s="579"/>
      <c r="C454" s="579"/>
      <c r="D454" s="580"/>
    </row>
    <row r="455" spans="1:4" ht="12.75" customHeight="1">
      <c r="A455" s="578"/>
      <c r="B455" s="579"/>
      <c r="C455" s="579"/>
      <c r="D455" s="580"/>
    </row>
    <row r="456" spans="1:4" ht="12.75" customHeight="1">
      <c r="A456" s="578"/>
      <c r="B456" s="579"/>
      <c r="C456" s="579"/>
      <c r="D456" s="580"/>
    </row>
    <row r="457" spans="1:4" ht="12.75" customHeight="1">
      <c r="A457" s="578"/>
      <c r="B457" s="579"/>
      <c r="C457" s="579"/>
      <c r="D457" s="580"/>
    </row>
    <row r="458" spans="1:4" ht="12.75" customHeight="1">
      <c r="A458" s="578"/>
      <c r="B458" s="579"/>
      <c r="C458" s="579"/>
      <c r="D458" s="580"/>
    </row>
    <row r="459" spans="1:4" ht="12.75" customHeight="1">
      <c r="A459" s="578"/>
      <c r="B459" s="579"/>
      <c r="C459" s="579"/>
      <c r="D459" s="580"/>
    </row>
    <row r="460" spans="1:4" ht="12.75" customHeight="1">
      <c r="A460" s="578"/>
      <c r="B460" s="579"/>
      <c r="C460" s="579"/>
      <c r="D460" s="580"/>
    </row>
    <row r="461" spans="1:4" ht="12.75" customHeight="1">
      <c r="A461" s="578"/>
      <c r="B461" s="579"/>
      <c r="C461" s="579"/>
      <c r="D461" s="580"/>
    </row>
    <row r="462" spans="1:4" ht="12.75" customHeight="1">
      <c r="A462" s="578"/>
      <c r="B462" s="579"/>
      <c r="C462" s="579"/>
      <c r="D462" s="580"/>
    </row>
    <row r="464" spans="1:4" ht="19.5" customHeight="1">
      <c r="A464" s="188" t="s">
        <v>1186</v>
      </c>
      <c r="B464" s="215"/>
      <c r="C464" s="215"/>
      <c r="D464" s="215"/>
    </row>
    <row r="466" spans="1:4" ht="34.5" customHeight="1">
      <c r="A466" s="54" t="s">
        <v>1006</v>
      </c>
      <c r="B466" s="54" t="s">
        <v>1118</v>
      </c>
      <c r="C466" s="54" t="s">
        <v>787</v>
      </c>
      <c r="D466" s="54" t="s">
        <v>1119</v>
      </c>
    </row>
    <row r="467" spans="1:4" ht="14.25" customHeight="1">
      <c r="A467" s="54">
        <v>1</v>
      </c>
      <c r="B467" s="54">
        <v>2</v>
      </c>
      <c r="C467" s="54">
        <v>3</v>
      </c>
      <c r="D467" s="54">
        <v>4</v>
      </c>
    </row>
    <row r="468" spans="1:4" ht="19.5" customHeight="1">
      <c r="A468" s="145" t="s">
        <v>378</v>
      </c>
      <c r="B468" s="93">
        <f>B469</f>
        <v>12440747</v>
      </c>
      <c r="C468" s="93">
        <f>C469</f>
        <v>11278000</v>
      </c>
      <c r="D468" s="194">
        <f aca="true" t="shared" si="8" ref="D468:D473">C468-B468</f>
        <v>-1162747</v>
      </c>
    </row>
    <row r="469" spans="1:4" ht="13.5" customHeight="1">
      <c r="A469" s="67" t="s">
        <v>1017</v>
      </c>
      <c r="B469" s="278">
        <f>B470+B490+B492+B494</f>
        <v>12440747</v>
      </c>
      <c r="C469" s="278">
        <f>C470+C490+C492+C494</f>
        <v>11278000</v>
      </c>
      <c r="D469" s="451">
        <f t="shared" si="8"/>
        <v>-1162747</v>
      </c>
    </row>
    <row r="470" spans="1:4" ht="13.5" customHeight="1">
      <c r="A470" s="113" t="s">
        <v>1082</v>
      </c>
      <c r="B470" s="393">
        <f>B471</f>
        <v>4669684</v>
      </c>
      <c r="C470" s="393">
        <f>C471</f>
        <v>5503000</v>
      </c>
      <c r="D470" s="57">
        <f t="shared" si="8"/>
        <v>833316</v>
      </c>
    </row>
    <row r="471" spans="1:4" ht="13.5" customHeight="1">
      <c r="A471" s="86" t="s">
        <v>1017</v>
      </c>
      <c r="B471" s="391">
        <f>B473</f>
        <v>4669684</v>
      </c>
      <c r="C471" s="391">
        <f>C473</f>
        <v>5503000</v>
      </c>
      <c r="D471" s="137">
        <f t="shared" si="8"/>
        <v>833316</v>
      </c>
    </row>
    <row r="472" spans="1:4" ht="13.5" customHeight="1">
      <c r="A472" s="119" t="s">
        <v>1083</v>
      </c>
      <c r="B472" s="581">
        <f>B473</f>
        <v>4669684</v>
      </c>
      <c r="C472" s="581">
        <f>C473</f>
        <v>5503000</v>
      </c>
      <c r="D472" s="582">
        <f t="shared" si="8"/>
        <v>833316</v>
      </c>
    </row>
    <row r="473" spans="1:4" ht="13.5" customHeight="1">
      <c r="A473" s="583" t="s">
        <v>1017</v>
      </c>
      <c r="B473" s="584">
        <v>4669684</v>
      </c>
      <c r="C473" s="584">
        <f>C474</f>
        <v>5503000</v>
      </c>
      <c r="D473" s="138">
        <f t="shared" si="8"/>
        <v>833316</v>
      </c>
    </row>
    <row r="474" spans="1:4" ht="13.5" customHeight="1">
      <c r="A474" s="108" t="s">
        <v>379</v>
      </c>
      <c r="B474" s="585"/>
      <c r="C474" s="586">
        <f>C480+C486+C475+C483</f>
        <v>5503000</v>
      </c>
      <c r="D474" s="587"/>
    </row>
    <row r="475" spans="1:4" ht="13.5" customHeight="1">
      <c r="A475" s="588" t="s">
        <v>380</v>
      </c>
      <c r="B475" s="589"/>
      <c r="C475" s="586">
        <f>C476+C477+C478+C479</f>
        <v>203000</v>
      </c>
      <c r="D475" s="587"/>
    </row>
    <row r="476" spans="1:4" ht="13.5" customHeight="1">
      <c r="A476" s="86" t="s">
        <v>381</v>
      </c>
      <c r="B476" s="590"/>
      <c r="C476" s="391">
        <v>200000</v>
      </c>
      <c r="D476" s="587"/>
    </row>
    <row r="477" spans="1:4" ht="13.5" customHeight="1">
      <c r="A477" s="86" t="s">
        <v>382</v>
      </c>
      <c r="B477" s="590"/>
      <c r="C477" s="391">
        <v>1000</v>
      </c>
      <c r="D477" s="587"/>
    </row>
    <row r="478" spans="1:4" ht="13.5" customHeight="1">
      <c r="A478" s="86" t="s">
        <v>383</v>
      </c>
      <c r="B478" s="590"/>
      <c r="C478" s="391">
        <v>1000</v>
      </c>
      <c r="D478" s="587"/>
    </row>
    <row r="479" spans="1:4" ht="13.5" customHeight="1">
      <c r="A479" s="67" t="s">
        <v>384</v>
      </c>
      <c r="B479" s="591"/>
      <c r="C479" s="278">
        <v>1000</v>
      </c>
      <c r="D479" s="592"/>
    </row>
    <row r="480" spans="1:4" ht="13.5" customHeight="1">
      <c r="A480" s="588" t="s">
        <v>385</v>
      </c>
      <c r="B480" s="589"/>
      <c r="C480" s="581">
        <f>C481+C482</f>
        <v>3000000</v>
      </c>
      <c r="D480" s="587"/>
    </row>
    <row r="481" spans="1:4" ht="13.5" customHeight="1">
      <c r="A481" s="86" t="s">
        <v>386</v>
      </c>
      <c r="B481" s="590"/>
      <c r="C481" s="593">
        <v>1000000</v>
      </c>
      <c r="D481" s="587"/>
    </row>
    <row r="482" spans="1:4" ht="13.5" customHeight="1">
      <c r="A482" s="86" t="s">
        <v>387</v>
      </c>
      <c r="B482" s="590"/>
      <c r="C482" s="593">
        <v>2000000</v>
      </c>
      <c r="D482" s="587"/>
    </row>
    <row r="483" spans="1:4" ht="13.5" customHeight="1">
      <c r="A483" s="588" t="s">
        <v>388</v>
      </c>
      <c r="B483" s="590"/>
      <c r="C483" s="594">
        <f>C484+C485</f>
        <v>1000000</v>
      </c>
      <c r="D483" s="587"/>
    </row>
    <row r="484" spans="1:4" ht="13.5" customHeight="1">
      <c r="A484" s="86" t="s">
        <v>389</v>
      </c>
      <c r="B484" s="590"/>
      <c r="C484" s="593">
        <v>500000</v>
      </c>
      <c r="D484" s="587"/>
    </row>
    <row r="485" spans="1:4" ht="13.5" customHeight="1">
      <c r="A485" s="86" t="s">
        <v>390</v>
      </c>
      <c r="B485" s="590"/>
      <c r="C485" s="593">
        <v>500000</v>
      </c>
      <c r="D485" s="587"/>
    </row>
    <row r="486" spans="1:4" ht="13.5" customHeight="1">
      <c r="A486" s="588" t="s">
        <v>391</v>
      </c>
      <c r="B486" s="589"/>
      <c r="C486" s="586">
        <f>C487</f>
        <v>1300000</v>
      </c>
      <c r="D486" s="587"/>
    </row>
    <row r="487" spans="1:4" ht="13.5" customHeight="1">
      <c r="A487" s="583" t="s">
        <v>392</v>
      </c>
      <c r="B487" s="595"/>
      <c r="C487" s="584">
        <f>C488+C489</f>
        <v>1300000</v>
      </c>
      <c r="D487" s="587"/>
    </row>
    <row r="488" spans="1:4" ht="13.5" customHeight="1">
      <c r="A488" s="86" t="s">
        <v>393</v>
      </c>
      <c r="B488" s="590"/>
      <c r="C488" s="391">
        <v>800000</v>
      </c>
      <c r="D488" s="587"/>
    </row>
    <row r="489" spans="1:4" ht="13.5" customHeight="1">
      <c r="A489" s="86" t="s">
        <v>394</v>
      </c>
      <c r="B489" s="590"/>
      <c r="C489" s="391">
        <v>500000</v>
      </c>
      <c r="D489" s="587"/>
    </row>
    <row r="490" spans="1:4" ht="13.5" customHeight="1">
      <c r="A490" s="113" t="s">
        <v>1084</v>
      </c>
      <c r="B490" s="280">
        <f>B491</f>
        <v>2900000</v>
      </c>
      <c r="C490" s="280">
        <f>C491</f>
        <v>0</v>
      </c>
      <c r="D490" s="91"/>
    </row>
    <row r="491" spans="1:4" ht="13.5" customHeight="1">
      <c r="A491" s="86" t="s">
        <v>1017</v>
      </c>
      <c r="B491" s="391">
        <v>2900000</v>
      </c>
      <c r="C491" s="391">
        <v>0</v>
      </c>
      <c r="D491" s="137"/>
    </row>
    <row r="492" spans="1:4" ht="13.5" customHeight="1">
      <c r="A492" s="108" t="s">
        <v>395</v>
      </c>
      <c r="B492" s="393">
        <f>B493</f>
        <v>350000</v>
      </c>
      <c r="C492" s="393">
        <f>C493</f>
        <v>0</v>
      </c>
      <c r="D492" s="596"/>
    </row>
    <row r="493" spans="1:4" ht="13.5" customHeight="1">
      <c r="A493" s="86" t="s">
        <v>396</v>
      </c>
      <c r="B493" s="391">
        <v>350000</v>
      </c>
      <c r="C493" s="391">
        <v>0</v>
      </c>
      <c r="D493" s="587"/>
    </row>
    <row r="494" spans="1:4" ht="25.5" customHeight="1">
      <c r="A494" s="113" t="s">
        <v>1086</v>
      </c>
      <c r="B494" s="280">
        <f>B495</f>
        <v>4521063</v>
      </c>
      <c r="C494" s="280">
        <f>C495</f>
        <v>5775000</v>
      </c>
      <c r="D494" s="587"/>
    </row>
    <row r="495" spans="1:4" ht="13.5" customHeight="1">
      <c r="A495" s="67" t="s">
        <v>1017</v>
      </c>
      <c r="B495" s="391">
        <f>B496+B498+B523</f>
        <v>4521063</v>
      </c>
      <c r="C495" s="391">
        <f>C496+C498+C523</f>
        <v>5775000</v>
      </c>
      <c r="D495" s="587"/>
    </row>
    <row r="496" spans="1:4" ht="13.5" customHeight="1">
      <c r="A496" s="379" t="s">
        <v>1089</v>
      </c>
      <c r="B496" s="597">
        <v>1315000</v>
      </c>
      <c r="C496" s="597">
        <f>C497</f>
        <v>100000</v>
      </c>
      <c r="D496" s="592"/>
    </row>
    <row r="497" spans="1:4" ht="13.5" customHeight="1">
      <c r="A497" s="74" t="s">
        <v>397</v>
      </c>
      <c r="B497" s="598"/>
      <c r="C497" s="599">
        <v>100000</v>
      </c>
      <c r="D497" s="600"/>
    </row>
    <row r="498" spans="1:4" ht="13.5" customHeight="1">
      <c r="A498" s="379" t="s">
        <v>1090</v>
      </c>
      <c r="B498" s="597">
        <f>B499</f>
        <v>800463</v>
      </c>
      <c r="C498" s="597">
        <f>C499</f>
        <v>1547500</v>
      </c>
      <c r="D498" s="62">
        <f>C498-B498</f>
        <v>747037</v>
      </c>
    </row>
    <row r="499" spans="1:4" ht="13.5" customHeight="1">
      <c r="A499" s="74" t="s">
        <v>1017</v>
      </c>
      <c r="B499" s="601">
        <v>800463</v>
      </c>
      <c r="C499" s="601">
        <f>C500+C505+C507+C521</f>
        <v>1547500</v>
      </c>
      <c r="D499" s="602">
        <f>C499-B499</f>
        <v>747037</v>
      </c>
    </row>
    <row r="500" spans="1:4" ht="13.5" customHeight="1">
      <c r="A500" s="94" t="s">
        <v>398</v>
      </c>
      <c r="B500" s="597"/>
      <c r="C500" s="597">
        <f>C501+C502+C503+C504</f>
        <v>459000</v>
      </c>
      <c r="D500" s="62"/>
    </row>
    <row r="501" spans="1:4" ht="13.5" customHeight="1">
      <c r="A501" s="74" t="s">
        <v>399</v>
      </c>
      <c r="B501" s="601"/>
      <c r="C501" s="601">
        <v>220000</v>
      </c>
      <c r="D501" s="602"/>
    </row>
    <row r="502" spans="1:4" ht="13.5" customHeight="1">
      <c r="A502" s="74" t="s">
        <v>400</v>
      </c>
      <c r="B502" s="601"/>
      <c r="C502" s="601">
        <v>39500</v>
      </c>
      <c r="D502" s="602"/>
    </row>
    <row r="503" spans="1:4" ht="13.5" customHeight="1">
      <c r="A503" s="74" t="s">
        <v>401</v>
      </c>
      <c r="B503" s="601"/>
      <c r="C503" s="601">
        <v>29500</v>
      </c>
      <c r="D503" s="602"/>
    </row>
    <row r="504" spans="1:4" ht="13.5" customHeight="1">
      <c r="A504" s="74" t="s">
        <v>402</v>
      </c>
      <c r="B504" s="601"/>
      <c r="C504" s="601">
        <v>170000</v>
      </c>
      <c r="D504" s="602"/>
    </row>
    <row r="505" spans="1:4" ht="13.5" customHeight="1">
      <c r="A505" s="94" t="s">
        <v>403</v>
      </c>
      <c r="B505" s="597"/>
      <c r="C505" s="597">
        <f>C506</f>
        <v>324000</v>
      </c>
      <c r="D505" s="62"/>
    </row>
    <row r="506" spans="1:4" ht="13.5" customHeight="1">
      <c r="A506" s="74" t="s">
        <v>404</v>
      </c>
      <c r="B506" s="601"/>
      <c r="C506" s="601">
        <v>324000</v>
      </c>
      <c r="D506" s="602"/>
    </row>
    <row r="507" spans="1:4" ht="13.5" customHeight="1">
      <c r="A507" s="94" t="s">
        <v>405</v>
      </c>
      <c r="B507" s="597"/>
      <c r="C507" s="597">
        <f>C508+C509+C510+C511+C512+C513+C514+C515+C516+C517+C518+C519+C520</f>
        <v>664500</v>
      </c>
      <c r="D507" s="62"/>
    </row>
    <row r="508" spans="1:4" ht="13.5" customHeight="1">
      <c r="A508" s="74" t="s">
        <v>406</v>
      </c>
      <c r="B508" s="601"/>
      <c r="C508" s="601">
        <v>24000</v>
      </c>
      <c r="D508" s="602"/>
    </row>
    <row r="509" spans="1:4" ht="13.5" customHeight="1">
      <c r="A509" s="74" t="s">
        <v>407</v>
      </c>
      <c r="B509" s="601"/>
      <c r="C509" s="601">
        <v>4000</v>
      </c>
      <c r="D509" s="602"/>
    </row>
    <row r="510" spans="1:4" ht="13.5" customHeight="1">
      <c r="A510" s="74" t="s">
        <v>408</v>
      </c>
      <c r="B510" s="601"/>
      <c r="C510" s="601">
        <v>17600</v>
      </c>
      <c r="D510" s="602"/>
    </row>
    <row r="511" spans="1:4" ht="13.5" customHeight="1">
      <c r="A511" s="74" t="s">
        <v>409</v>
      </c>
      <c r="B511" s="601"/>
      <c r="C511" s="601">
        <v>2500</v>
      </c>
      <c r="D511" s="602"/>
    </row>
    <row r="512" spans="1:4" ht="13.5" customHeight="1">
      <c r="A512" s="74" t="s">
        <v>410</v>
      </c>
      <c r="B512" s="601"/>
      <c r="C512" s="601">
        <v>80000</v>
      </c>
      <c r="D512" s="602"/>
    </row>
    <row r="513" spans="1:4" ht="13.5" customHeight="1">
      <c r="A513" s="74" t="s">
        <v>411</v>
      </c>
      <c r="B513" s="601"/>
      <c r="C513" s="601">
        <v>48000</v>
      </c>
      <c r="D513" s="602"/>
    </row>
    <row r="514" spans="1:4" ht="13.5" customHeight="1">
      <c r="A514" s="74" t="s">
        <v>412</v>
      </c>
      <c r="B514" s="601"/>
      <c r="C514" s="601">
        <v>50000</v>
      </c>
      <c r="D514" s="602"/>
    </row>
    <row r="515" spans="1:4" ht="13.5" customHeight="1">
      <c r="A515" s="74" t="s">
        <v>413</v>
      </c>
      <c r="B515" s="601"/>
      <c r="C515" s="601">
        <v>8400</v>
      </c>
      <c r="D515" s="602"/>
    </row>
    <row r="516" spans="1:4" ht="13.5" customHeight="1">
      <c r="A516" s="74" t="s">
        <v>414</v>
      </c>
      <c r="B516" s="601"/>
      <c r="C516" s="601">
        <v>80000</v>
      </c>
      <c r="D516" s="602"/>
    </row>
    <row r="517" spans="1:4" ht="13.5" customHeight="1">
      <c r="A517" s="74" t="s">
        <v>415</v>
      </c>
      <c r="B517" s="601"/>
      <c r="C517" s="601">
        <v>50000</v>
      </c>
      <c r="D517" s="602"/>
    </row>
    <row r="518" spans="1:4" ht="13.5" customHeight="1">
      <c r="A518" s="74" t="s">
        <v>416</v>
      </c>
      <c r="B518" s="601"/>
      <c r="C518" s="601">
        <v>50000</v>
      </c>
      <c r="D518" s="602"/>
    </row>
    <row r="519" spans="1:4" ht="13.5" customHeight="1">
      <c r="A519" s="74" t="s">
        <v>417</v>
      </c>
      <c r="B519" s="601"/>
      <c r="C519" s="601">
        <v>150000</v>
      </c>
      <c r="D519" s="602"/>
    </row>
    <row r="520" spans="1:4" ht="13.5" customHeight="1">
      <c r="A520" s="74" t="s">
        <v>418</v>
      </c>
      <c r="B520" s="601"/>
      <c r="C520" s="601">
        <v>100000</v>
      </c>
      <c r="D520" s="602"/>
    </row>
    <row r="521" spans="1:4" ht="13.5" customHeight="1">
      <c r="A521" s="94" t="s">
        <v>419</v>
      </c>
      <c r="B521" s="597"/>
      <c r="C521" s="597">
        <f>C522</f>
        <v>100000</v>
      </c>
      <c r="D521" s="62"/>
    </row>
    <row r="522" spans="1:4" ht="13.5" customHeight="1">
      <c r="A522" s="74" t="s">
        <v>420</v>
      </c>
      <c r="B522" s="601"/>
      <c r="C522" s="601">
        <v>100000</v>
      </c>
      <c r="D522" s="602"/>
    </row>
    <row r="523" spans="1:4" ht="13.5" customHeight="1">
      <c r="A523" s="379" t="s">
        <v>1092</v>
      </c>
      <c r="B523" s="597">
        <f>B524</f>
        <v>2405600</v>
      </c>
      <c r="C523" s="597">
        <f>C524</f>
        <v>4127500</v>
      </c>
      <c r="D523" s="62">
        <f>C523-B523</f>
        <v>1721900</v>
      </c>
    </row>
    <row r="524" spans="1:4" ht="13.5" customHeight="1">
      <c r="A524" s="583" t="s">
        <v>1017</v>
      </c>
      <c r="B524" s="584">
        <v>2405600</v>
      </c>
      <c r="C524" s="584">
        <f>C525+C532+C539</f>
        <v>4127500</v>
      </c>
      <c r="D524" s="138">
        <f>C524-B524</f>
        <v>1721900</v>
      </c>
    </row>
    <row r="525" spans="1:4" ht="15" customHeight="1">
      <c r="A525" s="560" t="s">
        <v>353</v>
      </c>
      <c r="B525" s="601"/>
      <c r="C525" s="165">
        <f>C526+C529</f>
        <v>3320000</v>
      </c>
      <c r="D525" s="602"/>
    </row>
    <row r="526" spans="1:4" ht="11.25" customHeight="1">
      <c r="A526" s="94" t="s">
        <v>398</v>
      </c>
      <c r="B526" s="601"/>
      <c r="C526" s="165">
        <f>C528+C527</f>
        <v>320000</v>
      </c>
      <c r="D526" s="602"/>
    </row>
    <row r="527" spans="1:4" ht="11.25" customHeight="1">
      <c r="A527" s="368" t="s">
        <v>421</v>
      </c>
      <c r="B527" s="452"/>
      <c r="C527" s="452">
        <v>300000</v>
      </c>
      <c r="D527" s="419"/>
    </row>
    <row r="528" spans="1:4" ht="12.75" customHeight="1">
      <c r="A528" s="368" t="s">
        <v>422</v>
      </c>
      <c r="B528" s="452"/>
      <c r="C528" s="452">
        <v>20000</v>
      </c>
      <c r="D528" s="419"/>
    </row>
    <row r="529" spans="1:4" ht="12.75" customHeight="1">
      <c r="A529" s="94" t="s">
        <v>423</v>
      </c>
      <c r="B529" s="601"/>
      <c r="C529" s="165">
        <f>C530+C531</f>
        <v>3000000</v>
      </c>
      <c r="D529" s="602"/>
    </row>
    <row r="530" spans="1:4" ht="12.75" customHeight="1">
      <c r="A530" s="368" t="s">
        <v>424</v>
      </c>
      <c r="B530" s="364"/>
      <c r="C530" s="364">
        <v>500000</v>
      </c>
      <c r="D530" s="179"/>
    </row>
    <row r="531" spans="1:4" ht="12" customHeight="1">
      <c r="A531" s="368" t="s">
        <v>425</v>
      </c>
      <c r="B531" s="364"/>
      <c r="C531" s="364">
        <v>2500000</v>
      </c>
      <c r="D531" s="179"/>
    </row>
    <row r="532" spans="1:4" ht="13.5" customHeight="1">
      <c r="A532" s="94" t="s">
        <v>426</v>
      </c>
      <c r="B532" s="597"/>
      <c r="C532" s="597">
        <f>C533</f>
        <v>357500</v>
      </c>
      <c r="D532" s="602"/>
    </row>
    <row r="533" spans="1:4" ht="13.5" customHeight="1">
      <c r="A533" s="94" t="s">
        <v>427</v>
      </c>
      <c r="B533" s="94"/>
      <c r="C533" s="81">
        <f>C534+C535+C536+C537+C538</f>
        <v>357500</v>
      </c>
      <c r="D533" s="62"/>
    </row>
    <row r="534" spans="1:4" ht="13.5" customHeight="1">
      <c r="A534" s="99" t="s">
        <v>428</v>
      </c>
      <c r="B534" s="543"/>
      <c r="C534" s="506">
        <v>97500</v>
      </c>
      <c r="D534" s="506"/>
    </row>
    <row r="535" spans="1:4" ht="13.5" customHeight="1">
      <c r="A535" s="99" t="s">
        <v>429</v>
      </c>
      <c r="B535" s="543"/>
      <c r="C535" s="506">
        <v>40000</v>
      </c>
      <c r="D535" s="506"/>
    </row>
    <row r="536" spans="1:4" ht="13.5" customHeight="1">
      <c r="A536" s="99" t="s">
        <v>430</v>
      </c>
      <c r="B536" s="543"/>
      <c r="C536" s="506">
        <v>100000</v>
      </c>
      <c r="D536" s="506"/>
    </row>
    <row r="537" spans="1:4" ht="13.5" customHeight="1">
      <c r="A537" s="99" t="s">
        <v>431</v>
      </c>
      <c r="B537" s="543"/>
      <c r="C537" s="506">
        <v>20000</v>
      </c>
      <c r="D537" s="506"/>
    </row>
    <row r="538" spans="1:4" ht="13.5" customHeight="1">
      <c r="A538" s="99" t="s">
        <v>432</v>
      </c>
      <c r="B538" s="543"/>
      <c r="C538" s="506">
        <v>100000</v>
      </c>
      <c r="D538" s="506"/>
    </row>
    <row r="539" spans="1:4" ht="13.5" customHeight="1">
      <c r="A539" s="97" t="s">
        <v>376</v>
      </c>
      <c r="B539" s="127"/>
      <c r="C539" s="457">
        <f>C540+C542</f>
        <v>450000</v>
      </c>
      <c r="D539" s="226"/>
    </row>
    <row r="540" spans="1:4" ht="13.5" customHeight="1">
      <c r="A540" s="97" t="s">
        <v>1366</v>
      </c>
      <c r="B540" s="127"/>
      <c r="C540" s="457">
        <f>C541</f>
        <v>300000</v>
      </c>
      <c r="D540" s="226"/>
    </row>
    <row r="541" spans="1:4" ht="13.5" customHeight="1">
      <c r="A541" s="103" t="s">
        <v>433</v>
      </c>
      <c r="B541" s="603"/>
      <c r="C541" s="440">
        <v>300000</v>
      </c>
      <c r="D541" s="381"/>
    </row>
    <row r="542" spans="1:4" ht="13.5" customHeight="1">
      <c r="A542" s="97" t="s">
        <v>1367</v>
      </c>
      <c r="B542" s="127"/>
      <c r="C542" s="457">
        <f>C543</f>
        <v>150000</v>
      </c>
      <c r="D542" s="226"/>
    </row>
    <row r="543" spans="1:4" ht="13.5" customHeight="1">
      <c r="A543" s="103" t="s">
        <v>434</v>
      </c>
      <c r="B543" s="603"/>
      <c r="C543" s="381">
        <v>150000</v>
      </c>
      <c r="D543" s="381"/>
    </row>
  </sheetData>
  <mergeCells count="5">
    <mergeCell ref="A464:D464"/>
    <mergeCell ref="A1:B1"/>
    <mergeCell ref="C1:D1"/>
    <mergeCell ref="A207:D207"/>
    <mergeCell ref="A259:C25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E264"/>
  <sheetViews>
    <sheetView tabSelected="1" workbookViewId="0" topLeftCell="A1">
      <selection activeCell="I24" sqref="I24"/>
    </sheetView>
  </sheetViews>
  <sheetFormatPr defaultColWidth="9.140625" defaultRowHeight="12.75"/>
  <cols>
    <col min="1" max="1" width="85.140625" style="661" customWidth="1"/>
    <col min="2" max="2" width="7.57421875" style="661" customWidth="1"/>
    <col min="3" max="3" width="12.140625" style="661" customWidth="1"/>
    <col min="4" max="4" width="10.421875" style="661" customWidth="1"/>
    <col min="5" max="5" width="12.140625" style="661" customWidth="1"/>
    <col min="6" max="16384" width="9.140625" style="661" customWidth="1"/>
  </cols>
  <sheetData>
    <row r="2" spans="4:5" ht="15.75">
      <c r="D2" s="662" t="s">
        <v>548</v>
      </c>
      <c r="E2" s="662"/>
    </row>
    <row r="4" spans="1:5" ht="15.75">
      <c r="A4" s="727" t="s">
        <v>549</v>
      </c>
      <c r="B4" s="727"/>
      <c r="C4" s="727"/>
      <c r="D4" s="727"/>
      <c r="E4" s="727"/>
    </row>
    <row r="6" spans="1:5" ht="15" customHeight="1">
      <c r="A6" s="670" t="s">
        <v>473</v>
      </c>
      <c r="B6" s="670" t="s">
        <v>474</v>
      </c>
      <c r="C6" s="670" t="s">
        <v>475</v>
      </c>
      <c r="D6" s="671" t="s">
        <v>476</v>
      </c>
      <c r="E6" s="671" t="s">
        <v>477</v>
      </c>
    </row>
    <row r="7" spans="1:5" ht="26.25" customHeight="1">
      <c r="A7" s="670"/>
      <c r="B7" s="670"/>
      <c r="C7" s="670"/>
      <c r="D7" s="671"/>
      <c r="E7" s="671"/>
    </row>
    <row r="8" spans="1:5" ht="24.75" customHeight="1">
      <c r="A8" s="728" t="s">
        <v>550</v>
      </c>
      <c r="B8" s="729">
        <v>1</v>
      </c>
      <c r="C8" s="730"/>
      <c r="D8" s="731">
        <f aca="true" t="shared" si="0" ref="D8:E11">D9</f>
        <v>12547126</v>
      </c>
      <c r="E8" s="731">
        <f t="shared" si="0"/>
        <v>21506259</v>
      </c>
    </row>
    <row r="9" spans="1:5" ht="17.25" customHeight="1">
      <c r="A9" s="732" t="s">
        <v>551</v>
      </c>
      <c r="B9" s="699">
        <v>2</v>
      </c>
      <c r="C9" s="678"/>
      <c r="D9" s="679">
        <f t="shared" si="0"/>
        <v>12547126</v>
      </c>
      <c r="E9" s="679">
        <f t="shared" si="0"/>
        <v>21506259</v>
      </c>
    </row>
    <row r="10" spans="1:5" ht="17.25" customHeight="1">
      <c r="A10" s="733" t="s">
        <v>552</v>
      </c>
      <c r="B10" s="699">
        <v>3</v>
      </c>
      <c r="C10" s="678"/>
      <c r="D10" s="679">
        <f t="shared" si="0"/>
        <v>12547126</v>
      </c>
      <c r="E10" s="679">
        <f t="shared" si="0"/>
        <v>21506259</v>
      </c>
    </row>
    <row r="11" spans="1:5" ht="17.25" customHeight="1">
      <c r="A11" s="733" t="s">
        <v>553</v>
      </c>
      <c r="B11" s="699">
        <v>4</v>
      </c>
      <c r="C11" s="678"/>
      <c r="D11" s="679">
        <f t="shared" si="0"/>
        <v>12547126</v>
      </c>
      <c r="E11" s="679">
        <f t="shared" si="0"/>
        <v>21506259</v>
      </c>
    </row>
    <row r="12" spans="1:5" ht="16.5" customHeight="1">
      <c r="A12" s="734" t="s">
        <v>554</v>
      </c>
      <c r="B12" s="699">
        <v>5</v>
      </c>
      <c r="C12" s="678" t="s">
        <v>555</v>
      </c>
      <c r="D12" s="679">
        <f>D13+D14+D15+D16+D17+D18</f>
        <v>12547126</v>
      </c>
      <c r="E12" s="679">
        <f>E13+E14+E15+E16+E17+E18</f>
        <v>21506259</v>
      </c>
    </row>
    <row r="13" spans="1:5" ht="17.25" customHeight="1">
      <c r="A13" s="735" t="s">
        <v>556</v>
      </c>
      <c r="B13" s="699">
        <v>6</v>
      </c>
      <c r="C13" s="678" t="s">
        <v>557</v>
      </c>
      <c r="D13" s="679">
        <v>4500000</v>
      </c>
      <c r="E13" s="736">
        <f aca="true" t="shared" si="1" ref="E13:E76">D13*106/100</f>
        <v>4770000</v>
      </c>
    </row>
    <row r="14" spans="1:5" ht="17.25" customHeight="1">
      <c r="A14" s="735" t="s">
        <v>558</v>
      </c>
      <c r="B14" s="699">
        <v>7</v>
      </c>
      <c r="C14" s="678" t="s">
        <v>559</v>
      </c>
      <c r="D14" s="679"/>
      <c r="E14" s="736">
        <f t="shared" si="1"/>
        <v>0</v>
      </c>
    </row>
    <row r="15" spans="1:5" ht="17.25" customHeight="1">
      <c r="A15" s="735" t="s">
        <v>560</v>
      </c>
      <c r="B15" s="699">
        <v>8</v>
      </c>
      <c r="C15" s="678" t="s">
        <v>561</v>
      </c>
      <c r="D15" s="679">
        <v>1750000</v>
      </c>
      <c r="E15" s="736">
        <f t="shared" si="1"/>
        <v>1855000</v>
      </c>
    </row>
    <row r="16" spans="1:5" ht="17.25" customHeight="1">
      <c r="A16" s="735" t="s">
        <v>562</v>
      </c>
      <c r="B16" s="699">
        <v>9</v>
      </c>
      <c r="C16" s="678" t="s">
        <v>563</v>
      </c>
      <c r="D16" s="679"/>
      <c r="E16" s="736">
        <f t="shared" si="1"/>
        <v>0</v>
      </c>
    </row>
    <row r="17" spans="1:5" ht="17.25" customHeight="1">
      <c r="A17" s="735" t="s">
        <v>564</v>
      </c>
      <c r="B17" s="699">
        <v>10</v>
      </c>
      <c r="C17" s="678" t="s">
        <v>565</v>
      </c>
      <c r="D17" s="679">
        <v>4297126</v>
      </c>
      <c r="E17" s="736">
        <v>11761259</v>
      </c>
    </row>
    <row r="18" spans="1:5" ht="17.25" customHeight="1">
      <c r="A18" s="735" t="s">
        <v>566</v>
      </c>
      <c r="B18" s="699">
        <v>11</v>
      </c>
      <c r="C18" s="678" t="s">
        <v>567</v>
      </c>
      <c r="D18" s="679">
        <v>2000000</v>
      </c>
      <c r="E18" s="736">
        <v>3120000</v>
      </c>
    </row>
    <row r="19" spans="1:5" ht="14.25" customHeight="1">
      <c r="A19" s="737"/>
      <c r="B19" s="699">
        <v>12</v>
      </c>
      <c r="C19" s="678"/>
      <c r="D19" s="679"/>
      <c r="E19" s="736">
        <f t="shared" si="1"/>
        <v>0</v>
      </c>
    </row>
    <row r="20" spans="1:5" ht="42" customHeight="1">
      <c r="A20" s="738" t="s">
        <v>568</v>
      </c>
      <c r="B20" s="729">
        <v>13</v>
      </c>
      <c r="C20" s="730"/>
      <c r="D20" s="731">
        <f aca="true" t="shared" si="2" ref="D20:E26">D38+D53+D72+D98+D116+D146+D168+D189+D206+D222+D237</f>
        <v>12547126</v>
      </c>
      <c r="E20" s="731">
        <f t="shared" si="2"/>
        <v>21506259</v>
      </c>
    </row>
    <row r="21" spans="1:5" ht="17.25" customHeight="1">
      <c r="A21" s="739" t="s">
        <v>569</v>
      </c>
      <c r="B21" s="699">
        <v>14</v>
      </c>
      <c r="C21" s="740" t="s">
        <v>570</v>
      </c>
      <c r="D21" s="679">
        <f t="shared" si="2"/>
        <v>5346000</v>
      </c>
      <c r="E21" s="679">
        <v>5666760</v>
      </c>
    </row>
    <row r="22" spans="1:5" ht="15" customHeight="1">
      <c r="A22" s="733" t="s">
        <v>571</v>
      </c>
      <c r="B22" s="699">
        <v>15</v>
      </c>
      <c r="C22" s="740">
        <v>10</v>
      </c>
      <c r="D22" s="679">
        <f t="shared" si="2"/>
        <v>2000000</v>
      </c>
      <c r="E22" s="736">
        <v>3120000</v>
      </c>
    </row>
    <row r="23" spans="1:5" ht="15" customHeight="1">
      <c r="A23" s="733" t="s">
        <v>572</v>
      </c>
      <c r="B23" s="699">
        <v>16</v>
      </c>
      <c r="C23" s="741">
        <v>20</v>
      </c>
      <c r="D23" s="679">
        <f t="shared" si="2"/>
        <v>3346000</v>
      </c>
      <c r="E23" s="736">
        <v>3546760</v>
      </c>
    </row>
    <row r="24" spans="1:5" ht="15" customHeight="1">
      <c r="A24" s="742" t="s">
        <v>573</v>
      </c>
      <c r="B24" s="699">
        <v>17</v>
      </c>
      <c r="C24" s="741">
        <v>70</v>
      </c>
      <c r="D24" s="679">
        <f t="shared" si="2"/>
        <v>954000</v>
      </c>
      <c r="E24" s="736">
        <f t="shared" si="1"/>
        <v>1011240</v>
      </c>
    </row>
    <row r="25" spans="1:5" ht="15" customHeight="1">
      <c r="A25" s="743" t="s">
        <v>574</v>
      </c>
      <c r="B25" s="699">
        <v>18</v>
      </c>
      <c r="C25" s="741">
        <v>71</v>
      </c>
      <c r="D25" s="679">
        <f t="shared" si="2"/>
        <v>954000</v>
      </c>
      <c r="E25" s="736">
        <f t="shared" si="1"/>
        <v>1011240</v>
      </c>
    </row>
    <row r="26" spans="1:5" ht="15" customHeight="1">
      <c r="A26" s="744" t="s">
        <v>575</v>
      </c>
      <c r="B26" s="699">
        <v>19</v>
      </c>
      <c r="C26" s="741" t="s">
        <v>576</v>
      </c>
      <c r="D26" s="679">
        <f t="shared" si="2"/>
        <v>954000</v>
      </c>
      <c r="E26" s="736">
        <f t="shared" si="1"/>
        <v>1011240</v>
      </c>
    </row>
    <row r="27" spans="1:5" ht="15" customHeight="1">
      <c r="A27" s="745" t="s">
        <v>577</v>
      </c>
      <c r="B27" s="699">
        <v>20</v>
      </c>
      <c r="C27" s="746" t="s">
        <v>578</v>
      </c>
      <c r="D27" s="679"/>
      <c r="E27" s="736">
        <f t="shared" si="1"/>
        <v>0</v>
      </c>
    </row>
    <row r="28" spans="1:5" ht="15" customHeight="1">
      <c r="A28" s="747" t="s">
        <v>579</v>
      </c>
      <c r="B28" s="699">
        <v>21</v>
      </c>
      <c r="C28" s="746" t="s">
        <v>580</v>
      </c>
      <c r="D28" s="679"/>
      <c r="E28" s="736">
        <f t="shared" si="1"/>
        <v>0</v>
      </c>
    </row>
    <row r="29" spans="1:5" ht="15" customHeight="1">
      <c r="A29" s="747" t="s">
        <v>581</v>
      </c>
      <c r="B29" s="699">
        <v>22</v>
      </c>
      <c r="C29" s="746" t="s">
        <v>582</v>
      </c>
      <c r="D29" s="679"/>
      <c r="E29" s="736">
        <f t="shared" si="1"/>
        <v>0</v>
      </c>
    </row>
    <row r="30" spans="1:5" ht="15" customHeight="1">
      <c r="A30" s="747" t="s">
        <v>583</v>
      </c>
      <c r="B30" s="699">
        <v>23</v>
      </c>
      <c r="C30" s="748" t="s">
        <v>584</v>
      </c>
      <c r="D30" s="679">
        <f>D26</f>
        <v>954000</v>
      </c>
      <c r="E30" s="679">
        <f>E26</f>
        <v>1011240</v>
      </c>
    </row>
    <row r="31" spans="1:5" ht="15" customHeight="1">
      <c r="A31" s="742" t="s">
        <v>585</v>
      </c>
      <c r="B31" s="699">
        <v>24</v>
      </c>
      <c r="C31" s="704">
        <v>79</v>
      </c>
      <c r="D31" s="679">
        <f aca="true" t="shared" si="3" ref="D31:E33">D64</f>
        <v>4297126</v>
      </c>
      <c r="E31" s="679">
        <f t="shared" si="3"/>
        <v>11761259</v>
      </c>
    </row>
    <row r="32" spans="1:5" ht="15" customHeight="1">
      <c r="A32" s="743" t="s">
        <v>586</v>
      </c>
      <c r="B32" s="699">
        <v>25</v>
      </c>
      <c r="C32" s="704">
        <v>80</v>
      </c>
      <c r="D32" s="679">
        <f t="shared" si="3"/>
        <v>4297126</v>
      </c>
      <c r="E32" s="679">
        <f t="shared" si="3"/>
        <v>11761259</v>
      </c>
    </row>
    <row r="33" spans="1:5" ht="15" customHeight="1">
      <c r="A33" s="749" t="s">
        <v>587</v>
      </c>
      <c r="B33" s="699">
        <v>26</v>
      </c>
      <c r="C33" s="704" t="s">
        <v>588</v>
      </c>
      <c r="D33" s="679">
        <f t="shared" si="3"/>
        <v>4297126</v>
      </c>
      <c r="E33" s="679">
        <f t="shared" si="3"/>
        <v>11761259</v>
      </c>
    </row>
    <row r="34" spans="1:5" ht="15" customHeight="1">
      <c r="A34" s="750" t="s">
        <v>589</v>
      </c>
      <c r="B34" s="699">
        <v>27</v>
      </c>
      <c r="C34" s="704" t="s">
        <v>590</v>
      </c>
      <c r="D34" s="679">
        <f>D257</f>
        <v>0</v>
      </c>
      <c r="E34" s="736">
        <f t="shared" si="1"/>
        <v>0</v>
      </c>
    </row>
    <row r="35" spans="1:5" ht="15" customHeight="1">
      <c r="A35" s="751" t="s">
        <v>591</v>
      </c>
      <c r="B35" s="699">
        <v>28</v>
      </c>
      <c r="C35" s="704" t="s">
        <v>592</v>
      </c>
      <c r="D35" s="679">
        <f>D258</f>
        <v>0</v>
      </c>
      <c r="E35" s="736">
        <f t="shared" si="1"/>
        <v>0</v>
      </c>
    </row>
    <row r="36" spans="1:5" ht="15" customHeight="1">
      <c r="A36" s="751" t="s">
        <v>593</v>
      </c>
      <c r="B36" s="699">
        <v>29</v>
      </c>
      <c r="C36" s="704" t="s">
        <v>594</v>
      </c>
      <c r="D36" s="679">
        <f>D259</f>
        <v>0</v>
      </c>
      <c r="E36" s="736">
        <f t="shared" si="1"/>
        <v>0</v>
      </c>
    </row>
    <row r="37" spans="1:5" ht="15" customHeight="1">
      <c r="A37" s="751"/>
      <c r="B37" s="699">
        <v>30</v>
      </c>
      <c r="C37" s="704"/>
      <c r="D37" s="679"/>
      <c r="E37" s="736">
        <f t="shared" si="1"/>
        <v>0</v>
      </c>
    </row>
    <row r="38" spans="1:5" ht="16.5" customHeight="1">
      <c r="A38" s="738" t="s">
        <v>595</v>
      </c>
      <c r="B38" s="729">
        <v>31</v>
      </c>
      <c r="C38" s="730" t="s">
        <v>596</v>
      </c>
      <c r="D38" s="731">
        <f>D50</f>
        <v>2500000</v>
      </c>
      <c r="E38" s="731">
        <v>3650000</v>
      </c>
    </row>
    <row r="39" spans="1:5" ht="16.5" customHeight="1">
      <c r="A39" s="739" t="s">
        <v>597</v>
      </c>
      <c r="B39" s="699">
        <v>32</v>
      </c>
      <c r="C39" s="740" t="s">
        <v>570</v>
      </c>
      <c r="D39" s="679">
        <f>D40+D41</f>
        <v>2046000</v>
      </c>
      <c r="E39" s="736">
        <f t="shared" si="1"/>
        <v>2168760</v>
      </c>
    </row>
    <row r="40" spans="1:5" ht="16.5" customHeight="1">
      <c r="A40" s="733" t="s">
        <v>598</v>
      </c>
      <c r="B40" s="699">
        <v>33</v>
      </c>
      <c r="C40" s="740">
        <v>10</v>
      </c>
      <c r="D40" s="679">
        <v>2000000</v>
      </c>
      <c r="E40" s="736">
        <v>3120000</v>
      </c>
    </row>
    <row r="41" spans="1:5" ht="16.5" customHeight="1">
      <c r="A41" s="733" t="s">
        <v>599</v>
      </c>
      <c r="B41" s="699">
        <v>34</v>
      </c>
      <c r="C41" s="741">
        <v>20</v>
      </c>
      <c r="D41" s="679">
        <v>46000</v>
      </c>
      <c r="E41" s="736">
        <f t="shared" si="1"/>
        <v>48760</v>
      </c>
    </row>
    <row r="42" spans="1:5" ht="16.5" customHeight="1">
      <c r="A42" s="742" t="s">
        <v>600</v>
      </c>
      <c r="B42" s="699">
        <v>35</v>
      </c>
      <c r="C42" s="741">
        <v>70</v>
      </c>
      <c r="D42" s="679">
        <f>D43</f>
        <v>454000</v>
      </c>
      <c r="E42" s="736">
        <f t="shared" si="1"/>
        <v>481240</v>
      </c>
    </row>
    <row r="43" spans="1:5" ht="16.5" customHeight="1">
      <c r="A43" s="743" t="s">
        <v>601</v>
      </c>
      <c r="B43" s="699">
        <v>36</v>
      </c>
      <c r="C43" s="741">
        <v>71</v>
      </c>
      <c r="D43" s="679">
        <f>D44</f>
        <v>454000</v>
      </c>
      <c r="E43" s="736">
        <f t="shared" si="1"/>
        <v>481240</v>
      </c>
    </row>
    <row r="44" spans="1:5" ht="14.25" customHeight="1">
      <c r="A44" s="744" t="s">
        <v>602</v>
      </c>
      <c r="B44" s="699">
        <v>37</v>
      </c>
      <c r="C44" s="741" t="s">
        <v>576</v>
      </c>
      <c r="D44" s="679">
        <f>D45+D46+D47+D48</f>
        <v>454000</v>
      </c>
      <c r="E44" s="736">
        <f t="shared" si="1"/>
        <v>481240</v>
      </c>
    </row>
    <row r="45" spans="1:5" ht="14.25" customHeight="1">
      <c r="A45" s="745" t="s">
        <v>577</v>
      </c>
      <c r="B45" s="699">
        <v>38</v>
      </c>
      <c r="C45" s="746" t="s">
        <v>578</v>
      </c>
      <c r="D45" s="679"/>
      <c r="E45" s="736">
        <f t="shared" si="1"/>
        <v>0</v>
      </c>
    </row>
    <row r="46" spans="1:5" ht="14.25" customHeight="1">
      <c r="A46" s="747" t="s">
        <v>579</v>
      </c>
      <c r="B46" s="699">
        <v>39</v>
      </c>
      <c r="C46" s="746" t="s">
        <v>580</v>
      </c>
      <c r="D46" s="679"/>
      <c r="E46" s="736">
        <f t="shared" si="1"/>
        <v>0</v>
      </c>
    </row>
    <row r="47" spans="1:5" ht="14.25" customHeight="1">
      <c r="A47" s="747" t="s">
        <v>581</v>
      </c>
      <c r="B47" s="699">
        <v>40</v>
      </c>
      <c r="C47" s="746" t="s">
        <v>582</v>
      </c>
      <c r="D47" s="679"/>
      <c r="E47" s="736">
        <f t="shared" si="1"/>
        <v>0</v>
      </c>
    </row>
    <row r="48" spans="1:5" ht="14.25" customHeight="1">
      <c r="A48" s="747" t="s">
        <v>583</v>
      </c>
      <c r="B48" s="699">
        <v>41</v>
      </c>
      <c r="C48" s="748" t="s">
        <v>584</v>
      </c>
      <c r="D48" s="679">
        <v>454000</v>
      </c>
      <c r="E48" s="736">
        <f t="shared" si="1"/>
        <v>481240</v>
      </c>
    </row>
    <row r="49" spans="1:5" ht="17.25" customHeight="1">
      <c r="A49" s="752" t="s">
        <v>603</v>
      </c>
      <c r="B49" s="699">
        <v>42</v>
      </c>
      <c r="C49" s="678"/>
      <c r="D49" s="679">
        <f>D50</f>
        <v>2500000</v>
      </c>
      <c r="E49" s="736">
        <f t="shared" si="1"/>
        <v>2650000</v>
      </c>
    </row>
    <row r="50" spans="1:5" ht="17.25" customHeight="1">
      <c r="A50" s="753" t="s">
        <v>604</v>
      </c>
      <c r="B50" s="699">
        <v>43</v>
      </c>
      <c r="C50" s="678" t="s">
        <v>605</v>
      </c>
      <c r="D50" s="679">
        <f>D51</f>
        <v>2500000</v>
      </c>
      <c r="E50" s="736">
        <f t="shared" si="1"/>
        <v>2650000</v>
      </c>
    </row>
    <row r="51" spans="1:5" ht="12.75" customHeight="1">
      <c r="A51" s="753" t="s">
        <v>606</v>
      </c>
      <c r="B51" s="699">
        <v>44</v>
      </c>
      <c r="C51" s="678" t="s">
        <v>607</v>
      </c>
      <c r="D51" s="679">
        <v>2500000</v>
      </c>
      <c r="E51" s="736">
        <f t="shared" si="1"/>
        <v>2650000</v>
      </c>
    </row>
    <row r="52" spans="1:5" ht="12.75" customHeight="1">
      <c r="A52" s="754"/>
      <c r="B52" s="699">
        <v>45</v>
      </c>
      <c r="C52" s="678"/>
      <c r="D52" s="679"/>
      <c r="E52" s="736">
        <f t="shared" si="1"/>
        <v>0</v>
      </c>
    </row>
    <row r="53" spans="1:5" ht="17.25" customHeight="1">
      <c r="A53" s="738" t="s">
        <v>608</v>
      </c>
      <c r="B53" s="729">
        <v>46</v>
      </c>
      <c r="C53" s="730" t="s">
        <v>609</v>
      </c>
      <c r="D53" s="731">
        <f>D68+D69+D70</f>
        <v>4297126</v>
      </c>
      <c r="E53" s="731">
        <f>E68+E69+E70</f>
        <v>11761259</v>
      </c>
    </row>
    <row r="54" spans="1:5" ht="17.25" customHeight="1">
      <c r="A54" s="739" t="s">
        <v>610</v>
      </c>
      <c r="B54" s="699">
        <v>47</v>
      </c>
      <c r="C54" s="740" t="s">
        <v>570</v>
      </c>
      <c r="D54" s="679">
        <f>D55+D56</f>
        <v>0</v>
      </c>
      <c r="E54" s="736">
        <f t="shared" si="1"/>
        <v>0</v>
      </c>
    </row>
    <row r="55" spans="1:5" ht="17.25" customHeight="1">
      <c r="A55" s="733" t="s">
        <v>598</v>
      </c>
      <c r="B55" s="699">
        <v>48</v>
      </c>
      <c r="C55" s="740">
        <v>10</v>
      </c>
      <c r="D55" s="679"/>
      <c r="E55" s="736">
        <f t="shared" si="1"/>
        <v>0</v>
      </c>
    </row>
    <row r="56" spans="1:5" ht="17.25" customHeight="1">
      <c r="A56" s="733" t="s">
        <v>599</v>
      </c>
      <c r="B56" s="699">
        <v>49</v>
      </c>
      <c r="C56" s="741">
        <v>20</v>
      </c>
      <c r="D56" s="679"/>
      <c r="E56" s="736">
        <f t="shared" si="1"/>
        <v>0</v>
      </c>
    </row>
    <row r="57" spans="1:5" ht="17.25" customHeight="1">
      <c r="A57" s="742" t="s">
        <v>611</v>
      </c>
      <c r="B57" s="699">
        <v>50</v>
      </c>
      <c r="C57" s="741">
        <v>70</v>
      </c>
      <c r="D57" s="679">
        <f>D58</f>
        <v>0</v>
      </c>
      <c r="E57" s="736">
        <f t="shared" si="1"/>
        <v>0</v>
      </c>
    </row>
    <row r="58" spans="1:5" ht="17.25" customHeight="1">
      <c r="A58" s="743" t="s">
        <v>612</v>
      </c>
      <c r="B58" s="699">
        <v>51</v>
      </c>
      <c r="C58" s="741">
        <v>71</v>
      </c>
      <c r="D58" s="679">
        <f>D59</f>
        <v>0</v>
      </c>
      <c r="E58" s="736">
        <f t="shared" si="1"/>
        <v>0</v>
      </c>
    </row>
    <row r="59" spans="1:5" ht="15" customHeight="1">
      <c r="A59" s="744" t="s">
        <v>613</v>
      </c>
      <c r="B59" s="699">
        <v>52</v>
      </c>
      <c r="C59" s="741" t="s">
        <v>576</v>
      </c>
      <c r="D59" s="679">
        <f>D60+D61+D62+D63</f>
        <v>0</v>
      </c>
      <c r="E59" s="736">
        <f t="shared" si="1"/>
        <v>0</v>
      </c>
    </row>
    <row r="60" spans="1:5" ht="15" customHeight="1">
      <c r="A60" s="745" t="s">
        <v>577</v>
      </c>
      <c r="B60" s="699">
        <v>53</v>
      </c>
      <c r="C60" s="746" t="s">
        <v>578</v>
      </c>
      <c r="D60" s="679"/>
      <c r="E60" s="736">
        <f t="shared" si="1"/>
        <v>0</v>
      </c>
    </row>
    <row r="61" spans="1:5" ht="15" customHeight="1">
      <c r="A61" s="747" t="s">
        <v>579</v>
      </c>
      <c r="B61" s="699">
        <v>54</v>
      </c>
      <c r="C61" s="746" t="s">
        <v>580</v>
      </c>
      <c r="D61" s="679"/>
      <c r="E61" s="736">
        <f t="shared" si="1"/>
        <v>0</v>
      </c>
    </row>
    <row r="62" spans="1:5" ht="15" customHeight="1">
      <c r="A62" s="747" t="s">
        <v>581</v>
      </c>
      <c r="B62" s="699">
        <v>55</v>
      </c>
      <c r="C62" s="746" t="s">
        <v>582</v>
      </c>
      <c r="D62" s="679"/>
      <c r="E62" s="736">
        <f t="shared" si="1"/>
        <v>0</v>
      </c>
    </row>
    <row r="63" spans="1:5" ht="15" customHeight="1">
      <c r="A63" s="747" t="s">
        <v>583</v>
      </c>
      <c r="B63" s="699">
        <v>56</v>
      </c>
      <c r="C63" s="748" t="s">
        <v>584</v>
      </c>
      <c r="D63" s="679"/>
      <c r="E63" s="736">
        <f t="shared" si="1"/>
        <v>0</v>
      </c>
    </row>
    <row r="64" spans="1:5" ht="15" customHeight="1">
      <c r="A64" s="742" t="s">
        <v>614</v>
      </c>
      <c r="B64" s="699">
        <v>57</v>
      </c>
      <c r="C64" s="704">
        <v>79</v>
      </c>
      <c r="D64" s="679">
        <f>D65</f>
        <v>4297126</v>
      </c>
      <c r="E64" s="679">
        <f>E65</f>
        <v>11761259</v>
      </c>
    </row>
    <row r="65" spans="1:5" ht="15" customHeight="1">
      <c r="A65" s="743" t="s">
        <v>615</v>
      </c>
      <c r="B65" s="699">
        <v>58</v>
      </c>
      <c r="C65" s="704">
        <v>80</v>
      </c>
      <c r="D65" s="679">
        <f>D66</f>
        <v>4297126</v>
      </c>
      <c r="E65" s="679">
        <f>E66</f>
        <v>11761259</v>
      </c>
    </row>
    <row r="66" spans="1:5" ht="15" customHeight="1">
      <c r="A66" s="749" t="s">
        <v>616</v>
      </c>
      <c r="B66" s="699">
        <v>59</v>
      </c>
      <c r="C66" s="704" t="s">
        <v>588</v>
      </c>
      <c r="D66" s="679">
        <v>4297126</v>
      </c>
      <c r="E66" s="736">
        <v>11761259</v>
      </c>
    </row>
    <row r="67" spans="1:5" ht="17.25" customHeight="1">
      <c r="A67" s="752" t="s">
        <v>603</v>
      </c>
      <c r="B67" s="699">
        <v>60</v>
      </c>
      <c r="C67" s="678"/>
      <c r="D67" s="679">
        <f>D68+D69+D70</f>
        <v>4297126</v>
      </c>
      <c r="E67" s="679">
        <f>E68+E69+E70</f>
        <v>11761259</v>
      </c>
    </row>
    <row r="68" spans="1:5" ht="17.25" customHeight="1">
      <c r="A68" s="755" t="s">
        <v>564</v>
      </c>
      <c r="B68" s="699">
        <v>61</v>
      </c>
      <c r="C68" s="678" t="s">
        <v>617</v>
      </c>
      <c r="D68" s="679">
        <v>4297126</v>
      </c>
      <c r="E68" s="736">
        <v>11761259</v>
      </c>
    </row>
    <row r="69" spans="1:5" ht="17.25" customHeight="1">
      <c r="A69" s="755" t="s">
        <v>618</v>
      </c>
      <c r="B69" s="699">
        <v>62</v>
      </c>
      <c r="C69" s="678" t="s">
        <v>619</v>
      </c>
      <c r="D69" s="679"/>
      <c r="E69" s="736">
        <f t="shared" si="1"/>
        <v>0</v>
      </c>
    </row>
    <row r="70" spans="1:5" ht="15" customHeight="1">
      <c r="A70" s="755" t="s">
        <v>620</v>
      </c>
      <c r="B70" s="699">
        <v>63</v>
      </c>
      <c r="C70" s="678" t="s">
        <v>621</v>
      </c>
      <c r="D70" s="679"/>
      <c r="E70" s="736">
        <f t="shared" si="1"/>
        <v>0</v>
      </c>
    </row>
    <row r="71" spans="1:5" ht="12.75" customHeight="1">
      <c r="A71" s="737"/>
      <c r="B71" s="699">
        <v>64</v>
      </c>
      <c r="C71" s="678"/>
      <c r="D71" s="679"/>
      <c r="E71" s="736">
        <f t="shared" si="1"/>
        <v>0</v>
      </c>
    </row>
    <row r="72" spans="1:5" ht="17.25" customHeight="1">
      <c r="A72" s="732" t="s">
        <v>622</v>
      </c>
      <c r="B72" s="699">
        <v>65</v>
      </c>
      <c r="C72" s="756" t="s">
        <v>623</v>
      </c>
      <c r="D72" s="679">
        <f>D84+D87+D91+D92+D94</f>
        <v>0</v>
      </c>
      <c r="E72" s="736">
        <f t="shared" si="1"/>
        <v>0</v>
      </c>
    </row>
    <row r="73" spans="1:5" ht="17.25" customHeight="1">
      <c r="A73" s="739" t="s">
        <v>624</v>
      </c>
      <c r="B73" s="699">
        <v>66</v>
      </c>
      <c r="C73" s="740" t="s">
        <v>570</v>
      </c>
      <c r="D73" s="679">
        <f>D74+D75</f>
        <v>0</v>
      </c>
      <c r="E73" s="736">
        <f t="shared" si="1"/>
        <v>0</v>
      </c>
    </row>
    <row r="74" spans="1:5" ht="17.25" customHeight="1">
      <c r="A74" s="733" t="s">
        <v>598</v>
      </c>
      <c r="B74" s="699">
        <v>67</v>
      </c>
      <c r="C74" s="740">
        <v>10</v>
      </c>
      <c r="D74" s="679"/>
      <c r="E74" s="736">
        <f t="shared" si="1"/>
        <v>0</v>
      </c>
    </row>
    <row r="75" spans="1:5" ht="17.25" customHeight="1">
      <c r="A75" s="733" t="s">
        <v>599</v>
      </c>
      <c r="B75" s="699">
        <v>68</v>
      </c>
      <c r="C75" s="741">
        <v>20</v>
      </c>
      <c r="D75" s="679"/>
      <c r="E75" s="736">
        <f t="shared" si="1"/>
        <v>0</v>
      </c>
    </row>
    <row r="76" spans="1:5" ht="17.25" customHeight="1">
      <c r="A76" s="742" t="s">
        <v>625</v>
      </c>
      <c r="B76" s="699">
        <v>69</v>
      </c>
      <c r="C76" s="741">
        <v>70</v>
      </c>
      <c r="D76" s="679">
        <f>D77</f>
        <v>0</v>
      </c>
      <c r="E76" s="736">
        <f t="shared" si="1"/>
        <v>0</v>
      </c>
    </row>
    <row r="77" spans="1:5" ht="17.25" customHeight="1">
      <c r="A77" s="743" t="s">
        <v>626</v>
      </c>
      <c r="B77" s="699">
        <v>70</v>
      </c>
      <c r="C77" s="741">
        <v>71</v>
      </c>
      <c r="D77" s="679">
        <f>D78</f>
        <v>0</v>
      </c>
      <c r="E77" s="736">
        <f aca="true" t="shared" si="4" ref="E77:E140">D77*106/100</f>
        <v>0</v>
      </c>
    </row>
    <row r="78" spans="1:5" ht="17.25" customHeight="1">
      <c r="A78" s="744" t="s">
        <v>627</v>
      </c>
      <c r="B78" s="699">
        <v>71</v>
      </c>
      <c r="C78" s="741" t="s">
        <v>576</v>
      </c>
      <c r="D78" s="679">
        <f>D79+D80+D81+D82</f>
        <v>0</v>
      </c>
      <c r="E78" s="736">
        <f t="shared" si="4"/>
        <v>0</v>
      </c>
    </row>
    <row r="79" spans="1:5" ht="17.25" customHeight="1">
      <c r="A79" s="745" t="s">
        <v>577</v>
      </c>
      <c r="B79" s="699">
        <v>72</v>
      </c>
      <c r="C79" s="746" t="s">
        <v>578</v>
      </c>
      <c r="D79" s="679"/>
      <c r="E79" s="736">
        <f t="shared" si="4"/>
        <v>0</v>
      </c>
    </row>
    <row r="80" spans="1:5" ht="17.25" customHeight="1">
      <c r="A80" s="747" t="s">
        <v>579</v>
      </c>
      <c r="B80" s="699">
        <v>73</v>
      </c>
      <c r="C80" s="746" t="s">
        <v>580</v>
      </c>
      <c r="D80" s="679"/>
      <c r="E80" s="736">
        <f t="shared" si="4"/>
        <v>0</v>
      </c>
    </row>
    <row r="81" spans="1:5" ht="17.25" customHeight="1">
      <c r="A81" s="747" t="s">
        <v>581</v>
      </c>
      <c r="B81" s="699">
        <v>74</v>
      </c>
      <c r="C81" s="746" t="s">
        <v>582</v>
      </c>
      <c r="D81" s="679"/>
      <c r="E81" s="736">
        <f t="shared" si="4"/>
        <v>0</v>
      </c>
    </row>
    <row r="82" spans="1:5" ht="17.25" customHeight="1">
      <c r="A82" s="747" t="s">
        <v>583</v>
      </c>
      <c r="B82" s="699">
        <v>75</v>
      </c>
      <c r="C82" s="748" t="s">
        <v>584</v>
      </c>
      <c r="D82" s="679"/>
      <c r="E82" s="736">
        <f t="shared" si="4"/>
        <v>0</v>
      </c>
    </row>
    <row r="83" spans="1:5" ht="17.25" customHeight="1">
      <c r="A83" s="752" t="s">
        <v>603</v>
      </c>
      <c r="B83" s="699">
        <v>76</v>
      </c>
      <c r="C83" s="756"/>
      <c r="D83" s="679">
        <f>D84+D87+D91+D92+D94</f>
        <v>0</v>
      </c>
      <c r="E83" s="736">
        <f t="shared" si="4"/>
        <v>0</v>
      </c>
    </row>
    <row r="84" spans="1:5" ht="17.25" customHeight="1">
      <c r="A84" s="757" t="s">
        <v>628</v>
      </c>
      <c r="B84" s="699">
        <v>77</v>
      </c>
      <c r="C84" s="741" t="s">
        <v>629</v>
      </c>
      <c r="D84" s="679">
        <f>D85+D86</f>
        <v>0</v>
      </c>
      <c r="E84" s="736">
        <f t="shared" si="4"/>
        <v>0</v>
      </c>
    </row>
    <row r="85" spans="1:5" ht="17.25" customHeight="1">
      <c r="A85" s="757" t="s">
        <v>630</v>
      </c>
      <c r="B85" s="699">
        <v>78</v>
      </c>
      <c r="C85" s="741" t="s">
        <v>631</v>
      </c>
      <c r="D85" s="679"/>
      <c r="E85" s="736">
        <f t="shared" si="4"/>
        <v>0</v>
      </c>
    </row>
    <row r="86" spans="1:5" ht="17.25" customHeight="1">
      <c r="A86" s="757" t="s">
        <v>632</v>
      </c>
      <c r="B86" s="699">
        <v>79</v>
      </c>
      <c r="C86" s="741" t="s">
        <v>633</v>
      </c>
      <c r="D86" s="679"/>
      <c r="E86" s="736">
        <f t="shared" si="4"/>
        <v>0</v>
      </c>
    </row>
    <row r="87" spans="1:5" ht="17.25" customHeight="1">
      <c r="A87" s="757" t="s">
        <v>634</v>
      </c>
      <c r="B87" s="699">
        <v>80</v>
      </c>
      <c r="C87" s="741" t="s">
        <v>635</v>
      </c>
      <c r="D87" s="679">
        <f>D88+D89+D90</f>
        <v>0</v>
      </c>
      <c r="E87" s="736">
        <f t="shared" si="4"/>
        <v>0</v>
      </c>
    </row>
    <row r="88" spans="1:5" ht="17.25" customHeight="1">
      <c r="A88" s="753" t="s">
        <v>636</v>
      </c>
      <c r="B88" s="699">
        <v>81</v>
      </c>
      <c r="C88" s="741" t="s">
        <v>637</v>
      </c>
      <c r="D88" s="679"/>
      <c r="E88" s="736">
        <f t="shared" si="4"/>
        <v>0</v>
      </c>
    </row>
    <row r="89" spans="1:5" ht="17.25" customHeight="1">
      <c r="A89" s="753" t="s">
        <v>638</v>
      </c>
      <c r="B89" s="699">
        <v>82</v>
      </c>
      <c r="C89" s="741" t="s">
        <v>639</v>
      </c>
      <c r="D89" s="679"/>
      <c r="E89" s="736">
        <f t="shared" si="4"/>
        <v>0</v>
      </c>
    </row>
    <row r="90" spans="1:5" ht="15.75" customHeight="1">
      <c r="A90" s="755" t="s">
        <v>640</v>
      </c>
      <c r="B90" s="699">
        <v>83</v>
      </c>
      <c r="C90" s="741" t="s">
        <v>641</v>
      </c>
      <c r="D90" s="679"/>
      <c r="E90" s="736">
        <f t="shared" si="4"/>
        <v>0</v>
      </c>
    </row>
    <row r="91" spans="1:5" ht="13.5" customHeight="1">
      <c r="A91" s="753" t="s">
        <v>642</v>
      </c>
      <c r="B91" s="699">
        <v>84</v>
      </c>
      <c r="C91" s="741" t="s">
        <v>643</v>
      </c>
      <c r="D91" s="679"/>
      <c r="E91" s="736">
        <f t="shared" si="4"/>
        <v>0</v>
      </c>
    </row>
    <row r="92" spans="1:5" ht="13.5" customHeight="1">
      <c r="A92" s="753" t="s">
        <v>644</v>
      </c>
      <c r="B92" s="699">
        <v>85</v>
      </c>
      <c r="C92" s="741" t="s">
        <v>645</v>
      </c>
      <c r="D92" s="679">
        <f>D93</f>
        <v>0</v>
      </c>
      <c r="E92" s="736">
        <f t="shared" si="4"/>
        <v>0</v>
      </c>
    </row>
    <row r="93" spans="1:5" ht="13.5" customHeight="1">
      <c r="A93" s="753" t="s">
        <v>646</v>
      </c>
      <c r="B93" s="699">
        <v>86</v>
      </c>
      <c r="C93" s="741" t="s">
        <v>647</v>
      </c>
      <c r="D93" s="679"/>
      <c r="E93" s="736">
        <f t="shared" si="4"/>
        <v>0</v>
      </c>
    </row>
    <row r="94" spans="1:5" ht="13.5" customHeight="1">
      <c r="A94" s="753" t="s">
        <v>648</v>
      </c>
      <c r="B94" s="699">
        <v>87</v>
      </c>
      <c r="C94" s="741" t="s">
        <v>649</v>
      </c>
      <c r="D94" s="679">
        <f>D95+D96</f>
        <v>0</v>
      </c>
      <c r="E94" s="736">
        <f t="shared" si="4"/>
        <v>0</v>
      </c>
    </row>
    <row r="95" spans="1:5" ht="13.5" customHeight="1">
      <c r="A95" s="757" t="s">
        <v>650</v>
      </c>
      <c r="B95" s="699">
        <v>88</v>
      </c>
      <c r="C95" s="741" t="s">
        <v>651</v>
      </c>
      <c r="D95" s="679"/>
      <c r="E95" s="736">
        <f t="shared" si="4"/>
        <v>0</v>
      </c>
    </row>
    <row r="96" spans="1:5" ht="13.5" customHeight="1">
      <c r="A96" s="753" t="s">
        <v>652</v>
      </c>
      <c r="B96" s="699">
        <v>89</v>
      </c>
      <c r="C96" s="741" t="s">
        <v>653</v>
      </c>
      <c r="D96" s="679"/>
      <c r="E96" s="736">
        <f t="shared" si="4"/>
        <v>0</v>
      </c>
    </row>
    <row r="97" spans="1:5" ht="13.5" customHeight="1">
      <c r="A97" s="737"/>
      <c r="B97" s="699">
        <v>90</v>
      </c>
      <c r="C97" s="678"/>
      <c r="D97" s="679"/>
      <c r="E97" s="736">
        <f t="shared" si="4"/>
        <v>0</v>
      </c>
    </row>
    <row r="98" spans="1:5" ht="13.5" customHeight="1">
      <c r="A98" s="732" t="s">
        <v>654</v>
      </c>
      <c r="B98" s="699">
        <v>91</v>
      </c>
      <c r="C98" s="756" t="s">
        <v>655</v>
      </c>
      <c r="D98" s="679">
        <f>D110+D112</f>
        <v>0</v>
      </c>
      <c r="E98" s="736">
        <f t="shared" si="4"/>
        <v>0</v>
      </c>
    </row>
    <row r="99" spans="1:5" ht="13.5" customHeight="1">
      <c r="A99" s="739" t="s">
        <v>656</v>
      </c>
      <c r="B99" s="699">
        <v>92</v>
      </c>
      <c r="C99" s="740" t="s">
        <v>570</v>
      </c>
      <c r="D99" s="679">
        <f>D100+D101</f>
        <v>0</v>
      </c>
      <c r="E99" s="736">
        <f t="shared" si="4"/>
        <v>0</v>
      </c>
    </row>
    <row r="100" spans="1:5" ht="13.5" customHeight="1">
      <c r="A100" s="733" t="s">
        <v>598</v>
      </c>
      <c r="B100" s="699">
        <v>93</v>
      </c>
      <c r="C100" s="740">
        <v>10</v>
      </c>
      <c r="D100" s="679"/>
      <c r="E100" s="736">
        <f t="shared" si="4"/>
        <v>0</v>
      </c>
    </row>
    <row r="101" spans="1:5" ht="13.5" customHeight="1">
      <c r="A101" s="733" t="s">
        <v>599</v>
      </c>
      <c r="B101" s="699">
        <v>94</v>
      </c>
      <c r="C101" s="741">
        <v>20</v>
      </c>
      <c r="D101" s="679"/>
      <c r="E101" s="736">
        <f t="shared" si="4"/>
        <v>0</v>
      </c>
    </row>
    <row r="102" spans="1:5" ht="13.5" customHeight="1">
      <c r="A102" s="742" t="s">
        <v>657</v>
      </c>
      <c r="B102" s="699">
        <v>95</v>
      </c>
      <c r="C102" s="741">
        <v>70</v>
      </c>
      <c r="D102" s="679">
        <f>D103</f>
        <v>0</v>
      </c>
      <c r="E102" s="736">
        <f t="shared" si="4"/>
        <v>0</v>
      </c>
    </row>
    <row r="103" spans="1:5" ht="13.5" customHeight="1">
      <c r="A103" s="743" t="s">
        <v>658</v>
      </c>
      <c r="B103" s="699">
        <v>96</v>
      </c>
      <c r="C103" s="741">
        <v>71</v>
      </c>
      <c r="D103" s="679">
        <f>D104</f>
        <v>0</v>
      </c>
      <c r="E103" s="736">
        <f t="shared" si="4"/>
        <v>0</v>
      </c>
    </row>
    <row r="104" spans="1:5" ht="13.5" customHeight="1">
      <c r="A104" s="744" t="s">
        <v>659</v>
      </c>
      <c r="B104" s="699">
        <v>97</v>
      </c>
      <c r="C104" s="741" t="s">
        <v>576</v>
      </c>
      <c r="D104" s="679">
        <f>D105+D106+D107+D108</f>
        <v>0</v>
      </c>
      <c r="E104" s="736">
        <f t="shared" si="4"/>
        <v>0</v>
      </c>
    </row>
    <row r="105" spans="1:5" ht="13.5" customHeight="1">
      <c r="A105" s="745" t="s">
        <v>577</v>
      </c>
      <c r="B105" s="699">
        <v>98</v>
      </c>
      <c r="C105" s="746" t="s">
        <v>578</v>
      </c>
      <c r="D105" s="679"/>
      <c r="E105" s="736">
        <f t="shared" si="4"/>
        <v>0</v>
      </c>
    </row>
    <row r="106" spans="1:5" ht="13.5" customHeight="1">
      <c r="A106" s="747" t="s">
        <v>579</v>
      </c>
      <c r="B106" s="699">
        <v>99</v>
      </c>
      <c r="C106" s="746" t="s">
        <v>580</v>
      </c>
      <c r="D106" s="679"/>
      <c r="E106" s="736">
        <f t="shared" si="4"/>
        <v>0</v>
      </c>
    </row>
    <row r="107" spans="1:5" ht="13.5" customHeight="1">
      <c r="A107" s="747" t="s">
        <v>581</v>
      </c>
      <c r="B107" s="699">
        <v>100</v>
      </c>
      <c r="C107" s="746" t="s">
        <v>582</v>
      </c>
      <c r="D107" s="679"/>
      <c r="E107" s="736">
        <f t="shared" si="4"/>
        <v>0</v>
      </c>
    </row>
    <row r="108" spans="1:5" ht="13.5" customHeight="1">
      <c r="A108" s="747" t="s">
        <v>583</v>
      </c>
      <c r="B108" s="699">
        <v>101</v>
      </c>
      <c r="C108" s="748" t="s">
        <v>584</v>
      </c>
      <c r="D108" s="679"/>
      <c r="E108" s="736">
        <f t="shared" si="4"/>
        <v>0</v>
      </c>
    </row>
    <row r="109" spans="1:5" ht="13.5" customHeight="1">
      <c r="A109" s="752" t="s">
        <v>603</v>
      </c>
      <c r="B109" s="699">
        <v>102</v>
      </c>
      <c r="C109" s="756"/>
      <c r="D109" s="679">
        <f>D110+D112</f>
        <v>0</v>
      </c>
      <c r="E109" s="736">
        <f t="shared" si="4"/>
        <v>0</v>
      </c>
    </row>
    <row r="110" spans="1:5" ht="13.5" customHeight="1">
      <c r="A110" s="755" t="s">
        <v>660</v>
      </c>
      <c r="B110" s="699">
        <v>103</v>
      </c>
      <c r="C110" s="704" t="s">
        <v>661</v>
      </c>
      <c r="D110" s="679">
        <f>D111</f>
        <v>0</v>
      </c>
      <c r="E110" s="736">
        <f t="shared" si="4"/>
        <v>0</v>
      </c>
    </row>
    <row r="111" spans="1:5" ht="13.5" customHeight="1">
      <c r="A111" s="755" t="s">
        <v>662</v>
      </c>
      <c r="B111" s="699">
        <v>104</v>
      </c>
      <c r="C111" s="704" t="s">
        <v>663</v>
      </c>
      <c r="D111" s="679"/>
      <c r="E111" s="736">
        <f t="shared" si="4"/>
        <v>0</v>
      </c>
    </row>
    <row r="112" spans="1:5" ht="13.5" customHeight="1">
      <c r="A112" s="753" t="s">
        <v>664</v>
      </c>
      <c r="B112" s="699">
        <v>105</v>
      </c>
      <c r="C112" s="704" t="s">
        <v>665</v>
      </c>
      <c r="D112" s="679">
        <f>D113+D114</f>
        <v>0</v>
      </c>
      <c r="E112" s="736">
        <f t="shared" si="4"/>
        <v>0</v>
      </c>
    </row>
    <row r="113" spans="1:5" ht="13.5" customHeight="1">
      <c r="A113" s="755" t="s">
        <v>666</v>
      </c>
      <c r="B113" s="699">
        <v>106</v>
      </c>
      <c r="C113" s="704" t="s">
        <v>667</v>
      </c>
      <c r="D113" s="679"/>
      <c r="E113" s="736">
        <f t="shared" si="4"/>
        <v>0</v>
      </c>
    </row>
    <row r="114" spans="1:5" ht="13.5" customHeight="1">
      <c r="A114" s="755" t="s">
        <v>668</v>
      </c>
      <c r="B114" s="699">
        <v>107</v>
      </c>
      <c r="C114" s="704" t="s">
        <v>669</v>
      </c>
      <c r="D114" s="679"/>
      <c r="E114" s="736">
        <f t="shared" si="4"/>
        <v>0</v>
      </c>
    </row>
    <row r="115" spans="1:5" ht="13.5" customHeight="1">
      <c r="A115" s="737"/>
      <c r="B115" s="699">
        <v>108</v>
      </c>
      <c r="C115" s="678"/>
      <c r="D115" s="679"/>
      <c r="E115" s="736">
        <f t="shared" si="4"/>
        <v>0</v>
      </c>
    </row>
    <row r="116" spans="1:5" ht="20.25" customHeight="1">
      <c r="A116" s="728" t="s">
        <v>670</v>
      </c>
      <c r="B116" s="729">
        <v>109</v>
      </c>
      <c r="C116" s="758" t="s">
        <v>671</v>
      </c>
      <c r="D116" s="731">
        <f>D128+D139+D143+D144</f>
        <v>800000</v>
      </c>
      <c r="E116" s="731">
        <f t="shared" si="4"/>
        <v>848000</v>
      </c>
    </row>
    <row r="117" spans="1:5" ht="13.5" customHeight="1">
      <c r="A117" s="744" t="s">
        <v>672</v>
      </c>
      <c r="B117" s="699">
        <v>110</v>
      </c>
      <c r="C117" s="759" t="s">
        <v>570</v>
      </c>
      <c r="D117" s="679">
        <f>D118+D119</f>
        <v>800000</v>
      </c>
      <c r="E117" s="736">
        <f t="shared" si="4"/>
        <v>848000</v>
      </c>
    </row>
    <row r="118" spans="1:5" ht="13.5" customHeight="1">
      <c r="A118" s="733" t="s">
        <v>598</v>
      </c>
      <c r="B118" s="699">
        <v>111</v>
      </c>
      <c r="C118" s="759">
        <v>10</v>
      </c>
      <c r="D118" s="679"/>
      <c r="E118" s="736">
        <f t="shared" si="4"/>
        <v>0</v>
      </c>
    </row>
    <row r="119" spans="1:5" ht="13.5" customHeight="1">
      <c r="A119" s="733" t="s">
        <v>599</v>
      </c>
      <c r="B119" s="699">
        <v>112</v>
      </c>
      <c r="C119" s="704">
        <v>20</v>
      </c>
      <c r="D119" s="679">
        <v>800000</v>
      </c>
      <c r="E119" s="736">
        <f t="shared" si="4"/>
        <v>848000</v>
      </c>
    </row>
    <row r="120" spans="1:5" ht="13.5" customHeight="1">
      <c r="A120" s="742" t="s">
        <v>673</v>
      </c>
      <c r="B120" s="699">
        <v>113</v>
      </c>
      <c r="C120" s="704">
        <v>70</v>
      </c>
      <c r="D120" s="679">
        <f>D121</f>
        <v>0</v>
      </c>
      <c r="E120" s="736">
        <f t="shared" si="4"/>
        <v>0</v>
      </c>
    </row>
    <row r="121" spans="1:5" ht="13.5" customHeight="1">
      <c r="A121" s="743" t="s">
        <v>674</v>
      </c>
      <c r="B121" s="699">
        <v>114</v>
      </c>
      <c r="C121" s="704">
        <v>71</v>
      </c>
      <c r="D121" s="679">
        <f>D122</f>
        <v>0</v>
      </c>
      <c r="E121" s="736">
        <f t="shared" si="4"/>
        <v>0</v>
      </c>
    </row>
    <row r="122" spans="1:5" ht="13.5" customHeight="1">
      <c r="A122" s="744" t="s">
        <v>675</v>
      </c>
      <c r="B122" s="699">
        <v>115</v>
      </c>
      <c r="C122" s="704" t="s">
        <v>576</v>
      </c>
      <c r="D122" s="679">
        <f>D123+D124+D125+D126</f>
        <v>0</v>
      </c>
      <c r="E122" s="736">
        <f t="shared" si="4"/>
        <v>0</v>
      </c>
    </row>
    <row r="123" spans="1:5" ht="13.5" customHeight="1">
      <c r="A123" s="745" t="s">
        <v>577</v>
      </c>
      <c r="B123" s="699">
        <v>116</v>
      </c>
      <c r="C123" s="746" t="s">
        <v>578</v>
      </c>
      <c r="D123" s="679"/>
      <c r="E123" s="736">
        <f t="shared" si="4"/>
        <v>0</v>
      </c>
    </row>
    <row r="124" spans="1:5" ht="13.5" customHeight="1">
      <c r="A124" s="747" t="s">
        <v>579</v>
      </c>
      <c r="B124" s="699">
        <v>117</v>
      </c>
      <c r="C124" s="746" t="s">
        <v>580</v>
      </c>
      <c r="D124" s="679"/>
      <c r="E124" s="736">
        <f t="shared" si="4"/>
        <v>0</v>
      </c>
    </row>
    <row r="125" spans="1:5" ht="13.5" customHeight="1">
      <c r="A125" s="747" t="s">
        <v>581</v>
      </c>
      <c r="B125" s="699">
        <v>118</v>
      </c>
      <c r="C125" s="746" t="s">
        <v>582</v>
      </c>
      <c r="D125" s="679"/>
      <c r="E125" s="736">
        <f t="shared" si="4"/>
        <v>0</v>
      </c>
    </row>
    <row r="126" spans="1:5" ht="13.5" customHeight="1">
      <c r="A126" s="747" t="s">
        <v>583</v>
      </c>
      <c r="B126" s="699">
        <v>119</v>
      </c>
      <c r="C126" s="748" t="s">
        <v>584</v>
      </c>
      <c r="D126" s="679"/>
      <c r="E126" s="736">
        <f t="shared" si="4"/>
        <v>0</v>
      </c>
    </row>
    <row r="127" spans="1:5" ht="17.25" customHeight="1">
      <c r="A127" s="752" t="s">
        <v>603</v>
      </c>
      <c r="B127" s="699">
        <v>120</v>
      </c>
      <c r="C127" s="704"/>
      <c r="D127" s="679">
        <f>D128+D139+D143+D144</f>
        <v>800000</v>
      </c>
      <c r="E127" s="736">
        <f t="shared" si="4"/>
        <v>848000</v>
      </c>
    </row>
    <row r="128" spans="1:5" ht="17.25" customHeight="1">
      <c r="A128" s="753" t="s">
        <v>676</v>
      </c>
      <c r="B128" s="699">
        <v>121</v>
      </c>
      <c r="C128" s="704" t="s">
        <v>677</v>
      </c>
      <c r="D128" s="679">
        <f>D129+D130+D131+D132+D133+D134+D135+D136+D137+D138</f>
        <v>0</v>
      </c>
      <c r="E128" s="736">
        <f t="shared" si="4"/>
        <v>0</v>
      </c>
    </row>
    <row r="129" spans="1:5" ht="17.25" customHeight="1">
      <c r="A129" s="755" t="s">
        <v>678</v>
      </c>
      <c r="B129" s="699">
        <v>122</v>
      </c>
      <c r="C129" s="760" t="s">
        <v>679</v>
      </c>
      <c r="D129" s="679"/>
      <c r="E129" s="736">
        <f t="shared" si="4"/>
        <v>0</v>
      </c>
    </row>
    <row r="130" spans="1:5" ht="17.25" customHeight="1">
      <c r="A130" s="755" t="s">
        <v>680</v>
      </c>
      <c r="B130" s="699">
        <v>123</v>
      </c>
      <c r="C130" s="760" t="s">
        <v>681</v>
      </c>
      <c r="D130" s="679"/>
      <c r="E130" s="736">
        <f t="shared" si="4"/>
        <v>0</v>
      </c>
    </row>
    <row r="131" spans="1:5" ht="17.25" customHeight="1">
      <c r="A131" s="755" t="s">
        <v>682</v>
      </c>
      <c r="B131" s="699">
        <v>124</v>
      </c>
      <c r="C131" s="760" t="s">
        <v>683</v>
      </c>
      <c r="D131" s="679"/>
      <c r="E131" s="736">
        <f t="shared" si="4"/>
        <v>0</v>
      </c>
    </row>
    <row r="132" spans="1:5" ht="12" customHeight="1">
      <c r="A132" s="755" t="s">
        <v>684</v>
      </c>
      <c r="B132" s="699">
        <v>125</v>
      </c>
      <c r="C132" s="760" t="s">
        <v>685</v>
      </c>
      <c r="D132" s="679"/>
      <c r="E132" s="736">
        <f t="shared" si="4"/>
        <v>0</v>
      </c>
    </row>
    <row r="133" spans="1:5" ht="16.5" customHeight="1">
      <c r="A133" s="755" t="s">
        <v>686</v>
      </c>
      <c r="B133" s="699">
        <v>126</v>
      </c>
      <c r="C133" s="760" t="s">
        <v>687</v>
      </c>
      <c r="D133" s="679"/>
      <c r="E133" s="736">
        <f t="shared" si="4"/>
        <v>0</v>
      </c>
    </row>
    <row r="134" spans="1:5" ht="17.25" customHeight="1">
      <c r="A134" s="755" t="s">
        <v>688</v>
      </c>
      <c r="B134" s="699">
        <v>127</v>
      </c>
      <c r="C134" s="760" t="s">
        <v>689</v>
      </c>
      <c r="D134" s="679"/>
      <c r="E134" s="736">
        <f t="shared" si="4"/>
        <v>0</v>
      </c>
    </row>
    <row r="135" spans="1:5" ht="24" customHeight="1">
      <c r="A135" s="755" t="s">
        <v>690</v>
      </c>
      <c r="B135" s="699">
        <v>128</v>
      </c>
      <c r="C135" s="760" t="s">
        <v>691</v>
      </c>
      <c r="D135" s="679"/>
      <c r="E135" s="736">
        <f t="shared" si="4"/>
        <v>0</v>
      </c>
    </row>
    <row r="136" spans="1:5" ht="17.25" customHeight="1">
      <c r="A136" s="755" t="s">
        <v>692</v>
      </c>
      <c r="B136" s="699">
        <v>129</v>
      </c>
      <c r="C136" s="760" t="s">
        <v>693</v>
      </c>
      <c r="D136" s="679"/>
      <c r="E136" s="736">
        <f t="shared" si="4"/>
        <v>0</v>
      </c>
    </row>
    <row r="137" spans="1:5" ht="17.25" customHeight="1">
      <c r="A137" s="755" t="s">
        <v>694</v>
      </c>
      <c r="B137" s="699">
        <v>130</v>
      </c>
      <c r="C137" s="760" t="s">
        <v>695</v>
      </c>
      <c r="D137" s="679"/>
      <c r="E137" s="736">
        <f t="shared" si="4"/>
        <v>0</v>
      </c>
    </row>
    <row r="138" spans="1:5" ht="17.25" customHeight="1">
      <c r="A138" s="755" t="s">
        <v>696</v>
      </c>
      <c r="B138" s="699">
        <v>131</v>
      </c>
      <c r="C138" s="760" t="s">
        <v>697</v>
      </c>
      <c r="D138" s="679"/>
      <c r="E138" s="736">
        <f t="shared" si="4"/>
        <v>0</v>
      </c>
    </row>
    <row r="139" spans="1:5" ht="17.25" customHeight="1">
      <c r="A139" s="753" t="s">
        <v>698</v>
      </c>
      <c r="B139" s="699">
        <v>132</v>
      </c>
      <c r="C139" s="704" t="s">
        <v>699</v>
      </c>
      <c r="D139" s="679">
        <f>D140+D141+D142</f>
        <v>800000</v>
      </c>
      <c r="E139" s="736">
        <f t="shared" si="4"/>
        <v>848000</v>
      </c>
    </row>
    <row r="140" spans="1:5" ht="15" customHeight="1">
      <c r="A140" s="755" t="s">
        <v>700</v>
      </c>
      <c r="B140" s="699">
        <v>133</v>
      </c>
      <c r="C140" s="760" t="s">
        <v>701</v>
      </c>
      <c r="D140" s="679"/>
      <c r="E140" s="736">
        <f t="shared" si="4"/>
        <v>0</v>
      </c>
    </row>
    <row r="141" spans="1:5" ht="17.25" customHeight="1">
      <c r="A141" s="755" t="s">
        <v>702</v>
      </c>
      <c r="B141" s="699">
        <v>134</v>
      </c>
      <c r="C141" s="760" t="s">
        <v>703</v>
      </c>
      <c r="D141" s="679"/>
      <c r="E141" s="736">
        <f aca="true" t="shared" si="5" ref="E141:E204">D141*106/100</f>
        <v>0</v>
      </c>
    </row>
    <row r="142" spans="1:5" ht="21" customHeight="1">
      <c r="A142" s="755" t="s">
        <v>704</v>
      </c>
      <c r="B142" s="699">
        <v>135</v>
      </c>
      <c r="C142" s="760" t="s">
        <v>705</v>
      </c>
      <c r="D142" s="679">
        <v>800000</v>
      </c>
      <c r="E142" s="736">
        <f t="shared" si="5"/>
        <v>848000</v>
      </c>
    </row>
    <row r="143" spans="1:5" ht="17.25" customHeight="1">
      <c r="A143" s="753" t="s">
        <v>706</v>
      </c>
      <c r="B143" s="699">
        <v>136</v>
      </c>
      <c r="C143" s="704" t="s">
        <v>707</v>
      </c>
      <c r="D143" s="679"/>
      <c r="E143" s="736">
        <f t="shared" si="5"/>
        <v>0</v>
      </c>
    </row>
    <row r="144" spans="1:5" ht="13.5" customHeight="1">
      <c r="A144" s="753" t="s">
        <v>708</v>
      </c>
      <c r="B144" s="699">
        <v>137</v>
      </c>
      <c r="C144" s="704" t="s">
        <v>709</v>
      </c>
      <c r="D144" s="679"/>
      <c r="E144" s="736">
        <f t="shared" si="5"/>
        <v>0</v>
      </c>
    </row>
    <row r="145" spans="1:5" ht="13.5" customHeight="1">
      <c r="A145" s="755"/>
      <c r="B145" s="699">
        <v>138</v>
      </c>
      <c r="C145" s="704"/>
      <c r="D145" s="679"/>
      <c r="E145" s="736">
        <f t="shared" si="5"/>
        <v>0</v>
      </c>
    </row>
    <row r="146" spans="1:5" ht="13.5" customHeight="1">
      <c r="A146" s="732" t="s">
        <v>710</v>
      </c>
      <c r="B146" s="699">
        <v>139</v>
      </c>
      <c r="C146" s="756" t="s">
        <v>711</v>
      </c>
      <c r="D146" s="679">
        <f>D158+D159+D161+D162+D163+D166</f>
        <v>0</v>
      </c>
      <c r="E146" s="736">
        <f t="shared" si="5"/>
        <v>0</v>
      </c>
    </row>
    <row r="147" spans="1:5" ht="13.5" customHeight="1">
      <c r="A147" s="739" t="s">
        <v>712</v>
      </c>
      <c r="B147" s="699">
        <v>140</v>
      </c>
      <c r="C147" s="756" t="s">
        <v>570</v>
      </c>
      <c r="D147" s="679">
        <f>D148+D149</f>
        <v>0</v>
      </c>
      <c r="E147" s="736">
        <f t="shared" si="5"/>
        <v>0</v>
      </c>
    </row>
    <row r="148" spans="1:5" ht="13.5" customHeight="1">
      <c r="A148" s="733" t="s">
        <v>598</v>
      </c>
      <c r="B148" s="699">
        <v>141</v>
      </c>
      <c r="C148" s="756" t="s">
        <v>713</v>
      </c>
      <c r="D148" s="679"/>
      <c r="E148" s="736">
        <f t="shared" si="5"/>
        <v>0</v>
      </c>
    </row>
    <row r="149" spans="1:5" ht="13.5" customHeight="1">
      <c r="A149" s="733" t="s">
        <v>599</v>
      </c>
      <c r="B149" s="699">
        <v>142</v>
      </c>
      <c r="C149" s="756" t="s">
        <v>714</v>
      </c>
      <c r="D149" s="679"/>
      <c r="E149" s="736">
        <f t="shared" si="5"/>
        <v>0</v>
      </c>
    </row>
    <row r="150" spans="1:5" ht="13.5" customHeight="1">
      <c r="A150" s="742" t="s">
        <v>715</v>
      </c>
      <c r="B150" s="699">
        <v>143</v>
      </c>
      <c r="C150" s="741">
        <v>70</v>
      </c>
      <c r="D150" s="679">
        <f>D151</f>
        <v>0</v>
      </c>
      <c r="E150" s="736">
        <f t="shared" si="5"/>
        <v>0</v>
      </c>
    </row>
    <row r="151" spans="1:5" ht="13.5" customHeight="1">
      <c r="A151" s="743" t="s">
        <v>716</v>
      </c>
      <c r="B151" s="699">
        <v>144</v>
      </c>
      <c r="C151" s="741">
        <v>71</v>
      </c>
      <c r="D151" s="679">
        <f>D152</f>
        <v>0</v>
      </c>
      <c r="E151" s="736">
        <f t="shared" si="5"/>
        <v>0</v>
      </c>
    </row>
    <row r="152" spans="1:5" ht="13.5" customHeight="1">
      <c r="A152" s="744" t="s">
        <v>717</v>
      </c>
      <c r="B152" s="699">
        <v>145</v>
      </c>
      <c r="C152" s="741" t="s">
        <v>576</v>
      </c>
      <c r="D152" s="679">
        <f>D153+D154+D155+D156</f>
        <v>0</v>
      </c>
      <c r="E152" s="736">
        <f t="shared" si="5"/>
        <v>0</v>
      </c>
    </row>
    <row r="153" spans="1:5" ht="13.5" customHeight="1">
      <c r="A153" s="745" t="s">
        <v>577</v>
      </c>
      <c r="B153" s="699">
        <v>146</v>
      </c>
      <c r="C153" s="746" t="s">
        <v>578</v>
      </c>
      <c r="D153" s="679"/>
      <c r="E153" s="736">
        <f t="shared" si="5"/>
        <v>0</v>
      </c>
    </row>
    <row r="154" spans="1:5" ht="13.5" customHeight="1">
      <c r="A154" s="747" t="s">
        <v>579</v>
      </c>
      <c r="B154" s="699">
        <v>147</v>
      </c>
      <c r="C154" s="746" t="s">
        <v>580</v>
      </c>
      <c r="D154" s="679"/>
      <c r="E154" s="736">
        <f t="shared" si="5"/>
        <v>0</v>
      </c>
    </row>
    <row r="155" spans="1:5" ht="13.5" customHeight="1">
      <c r="A155" s="747" t="s">
        <v>581</v>
      </c>
      <c r="B155" s="699">
        <v>148</v>
      </c>
      <c r="C155" s="746" t="s">
        <v>582</v>
      </c>
      <c r="D155" s="679"/>
      <c r="E155" s="736">
        <f t="shared" si="5"/>
        <v>0</v>
      </c>
    </row>
    <row r="156" spans="1:5" ht="13.5" customHeight="1">
      <c r="A156" s="747" t="s">
        <v>583</v>
      </c>
      <c r="B156" s="699">
        <v>149</v>
      </c>
      <c r="C156" s="748" t="s">
        <v>584</v>
      </c>
      <c r="D156" s="679"/>
      <c r="E156" s="736">
        <f t="shared" si="5"/>
        <v>0</v>
      </c>
    </row>
    <row r="157" spans="1:5" ht="13.5" customHeight="1">
      <c r="A157" s="752" t="s">
        <v>603</v>
      </c>
      <c r="B157" s="699">
        <v>150</v>
      </c>
      <c r="C157" s="756"/>
      <c r="D157" s="679">
        <f>D158+D159+D161+D162+D163+D166</f>
        <v>0</v>
      </c>
      <c r="E157" s="736">
        <f t="shared" si="5"/>
        <v>0</v>
      </c>
    </row>
    <row r="158" spans="1:5" ht="13.5" customHeight="1">
      <c r="A158" s="753" t="s">
        <v>718</v>
      </c>
      <c r="B158" s="699">
        <v>151</v>
      </c>
      <c r="C158" s="704" t="s">
        <v>719</v>
      </c>
      <c r="D158" s="679"/>
      <c r="E158" s="736">
        <f t="shared" si="5"/>
        <v>0</v>
      </c>
    </row>
    <row r="159" spans="1:5" ht="13.5" customHeight="1">
      <c r="A159" s="755" t="s">
        <v>720</v>
      </c>
      <c r="B159" s="699">
        <v>152</v>
      </c>
      <c r="C159" s="704" t="s">
        <v>721</v>
      </c>
      <c r="D159" s="679">
        <f>D160</f>
        <v>0</v>
      </c>
      <c r="E159" s="736">
        <f t="shared" si="5"/>
        <v>0</v>
      </c>
    </row>
    <row r="160" spans="1:5" ht="13.5" customHeight="1">
      <c r="A160" s="753" t="s">
        <v>722</v>
      </c>
      <c r="B160" s="699">
        <v>153</v>
      </c>
      <c r="C160" s="704" t="s">
        <v>723</v>
      </c>
      <c r="D160" s="679"/>
      <c r="E160" s="736">
        <f t="shared" si="5"/>
        <v>0</v>
      </c>
    </row>
    <row r="161" spans="1:5" ht="13.5" customHeight="1">
      <c r="A161" s="755" t="s">
        <v>724</v>
      </c>
      <c r="B161" s="699">
        <v>154</v>
      </c>
      <c r="C161" s="704" t="s">
        <v>725</v>
      </c>
      <c r="D161" s="679"/>
      <c r="E161" s="736">
        <f t="shared" si="5"/>
        <v>0</v>
      </c>
    </row>
    <row r="162" spans="1:5" ht="13.5" customHeight="1">
      <c r="A162" s="755" t="s">
        <v>726</v>
      </c>
      <c r="B162" s="699">
        <v>155</v>
      </c>
      <c r="C162" s="704" t="s">
        <v>727</v>
      </c>
      <c r="D162" s="679"/>
      <c r="E162" s="736">
        <f t="shared" si="5"/>
        <v>0</v>
      </c>
    </row>
    <row r="163" spans="1:5" ht="13.5" customHeight="1">
      <c r="A163" s="755" t="s">
        <v>728</v>
      </c>
      <c r="B163" s="699">
        <v>156</v>
      </c>
      <c r="C163" s="704" t="s">
        <v>729</v>
      </c>
      <c r="D163" s="679">
        <f>D164+D165</f>
        <v>0</v>
      </c>
      <c r="E163" s="736">
        <f t="shared" si="5"/>
        <v>0</v>
      </c>
    </row>
    <row r="164" spans="1:5" ht="13.5" customHeight="1">
      <c r="A164" s="753" t="s">
        <v>730</v>
      </c>
      <c r="B164" s="699">
        <v>157</v>
      </c>
      <c r="C164" s="704" t="s">
        <v>731</v>
      </c>
      <c r="D164" s="679"/>
      <c r="E164" s="736">
        <f t="shared" si="5"/>
        <v>0</v>
      </c>
    </row>
    <row r="165" spans="1:5" ht="13.5" customHeight="1">
      <c r="A165" s="753" t="s">
        <v>732</v>
      </c>
      <c r="B165" s="699">
        <v>158</v>
      </c>
      <c r="C165" s="704" t="s">
        <v>733</v>
      </c>
      <c r="D165" s="679"/>
      <c r="E165" s="736">
        <f t="shared" si="5"/>
        <v>0</v>
      </c>
    </row>
    <row r="166" spans="1:5" ht="13.5" customHeight="1">
      <c r="A166" s="753" t="s">
        <v>734</v>
      </c>
      <c r="B166" s="699">
        <v>159</v>
      </c>
      <c r="C166" s="704" t="s">
        <v>735</v>
      </c>
      <c r="D166" s="679"/>
      <c r="E166" s="736">
        <f t="shared" si="5"/>
        <v>0</v>
      </c>
    </row>
    <row r="167" spans="1:5" ht="13.5" customHeight="1">
      <c r="A167" s="755"/>
      <c r="B167" s="699">
        <v>160</v>
      </c>
      <c r="C167" s="704"/>
      <c r="D167" s="679"/>
      <c r="E167" s="736">
        <f t="shared" si="5"/>
        <v>0</v>
      </c>
    </row>
    <row r="168" spans="1:5" ht="21.75" customHeight="1">
      <c r="A168" s="728" t="s">
        <v>736</v>
      </c>
      <c r="B168" s="729">
        <v>161</v>
      </c>
      <c r="C168" s="758" t="s">
        <v>737</v>
      </c>
      <c r="D168" s="731">
        <f>D180+D182+D185+D186+D187</f>
        <v>2750000</v>
      </c>
      <c r="E168" s="731">
        <f t="shared" si="5"/>
        <v>2915000</v>
      </c>
    </row>
    <row r="169" spans="1:5" ht="13.5" customHeight="1">
      <c r="A169" s="739" t="s">
        <v>738</v>
      </c>
      <c r="B169" s="699">
        <v>162</v>
      </c>
      <c r="C169" s="759" t="s">
        <v>570</v>
      </c>
      <c r="D169" s="679">
        <f>D170+D171</f>
        <v>1000000</v>
      </c>
      <c r="E169" s="736">
        <f t="shared" si="5"/>
        <v>1060000</v>
      </c>
    </row>
    <row r="170" spans="1:5" ht="13.5" customHeight="1">
      <c r="A170" s="733" t="s">
        <v>598</v>
      </c>
      <c r="B170" s="699">
        <v>163</v>
      </c>
      <c r="C170" s="759">
        <v>10</v>
      </c>
      <c r="D170" s="679"/>
      <c r="E170" s="736">
        <f t="shared" si="5"/>
        <v>0</v>
      </c>
    </row>
    <row r="171" spans="1:5" ht="13.5" customHeight="1">
      <c r="A171" s="733" t="s">
        <v>599</v>
      </c>
      <c r="B171" s="699">
        <v>164</v>
      </c>
      <c r="C171" s="704">
        <v>20</v>
      </c>
      <c r="D171" s="679">
        <v>1000000</v>
      </c>
      <c r="E171" s="736">
        <f t="shared" si="5"/>
        <v>1060000</v>
      </c>
    </row>
    <row r="172" spans="1:5" ht="13.5" customHeight="1">
      <c r="A172" s="742" t="s">
        <v>739</v>
      </c>
      <c r="B172" s="699">
        <v>165</v>
      </c>
      <c r="C172" s="704">
        <v>70</v>
      </c>
      <c r="D172" s="679">
        <f>D173</f>
        <v>500000</v>
      </c>
      <c r="E172" s="736">
        <f t="shared" si="5"/>
        <v>530000</v>
      </c>
    </row>
    <row r="173" spans="1:5" ht="13.5" customHeight="1">
      <c r="A173" s="743" t="s">
        <v>740</v>
      </c>
      <c r="B173" s="699">
        <v>166</v>
      </c>
      <c r="C173" s="704">
        <v>71</v>
      </c>
      <c r="D173" s="679">
        <f>D174</f>
        <v>500000</v>
      </c>
      <c r="E173" s="736">
        <f t="shared" si="5"/>
        <v>530000</v>
      </c>
    </row>
    <row r="174" spans="1:5" ht="13.5" customHeight="1">
      <c r="A174" s="744" t="s">
        <v>741</v>
      </c>
      <c r="B174" s="699">
        <v>167</v>
      </c>
      <c r="C174" s="704" t="s">
        <v>576</v>
      </c>
      <c r="D174" s="679">
        <f>D175+D176+D177+D178</f>
        <v>500000</v>
      </c>
      <c r="E174" s="736">
        <f t="shared" si="5"/>
        <v>530000</v>
      </c>
    </row>
    <row r="175" spans="1:5" ht="13.5" customHeight="1">
      <c r="A175" s="745" t="s">
        <v>577</v>
      </c>
      <c r="B175" s="699">
        <v>168</v>
      </c>
      <c r="C175" s="746" t="s">
        <v>578</v>
      </c>
      <c r="D175" s="679"/>
      <c r="E175" s="736">
        <f t="shared" si="5"/>
        <v>0</v>
      </c>
    </row>
    <row r="176" spans="1:5" ht="13.5" customHeight="1">
      <c r="A176" s="747" t="s">
        <v>579</v>
      </c>
      <c r="B176" s="699">
        <v>169</v>
      </c>
      <c r="C176" s="746" t="s">
        <v>580</v>
      </c>
      <c r="D176" s="679"/>
      <c r="E176" s="736">
        <f t="shared" si="5"/>
        <v>0</v>
      </c>
    </row>
    <row r="177" spans="1:5" ht="13.5" customHeight="1">
      <c r="A177" s="747" t="s">
        <v>581</v>
      </c>
      <c r="B177" s="699">
        <v>170</v>
      </c>
      <c r="C177" s="746" t="s">
        <v>582</v>
      </c>
      <c r="D177" s="679"/>
      <c r="E177" s="736">
        <f t="shared" si="5"/>
        <v>0</v>
      </c>
    </row>
    <row r="178" spans="1:5" ht="13.5" customHeight="1">
      <c r="A178" s="747" t="s">
        <v>583</v>
      </c>
      <c r="B178" s="699">
        <v>171</v>
      </c>
      <c r="C178" s="748" t="s">
        <v>584</v>
      </c>
      <c r="D178" s="679">
        <v>500000</v>
      </c>
      <c r="E178" s="736">
        <f t="shared" si="5"/>
        <v>530000</v>
      </c>
    </row>
    <row r="179" spans="1:5" ht="13.5" customHeight="1">
      <c r="A179" s="752" t="s">
        <v>603</v>
      </c>
      <c r="B179" s="699">
        <v>172</v>
      </c>
      <c r="C179" s="704"/>
      <c r="D179" s="679">
        <f>D180+D182+D185+D186+D187</f>
        <v>2750000</v>
      </c>
      <c r="E179" s="736">
        <f t="shared" si="5"/>
        <v>2915000</v>
      </c>
    </row>
    <row r="180" spans="1:5" ht="13.5" customHeight="1">
      <c r="A180" s="753" t="s">
        <v>742</v>
      </c>
      <c r="B180" s="699">
        <v>173</v>
      </c>
      <c r="C180" s="704" t="s">
        <v>743</v>
      </c>
      <c r="D180" s="679">
        <f>D181</f>
        <v>2750000</v>
      </c>
      <c r="E180" s="736">
        <f t="shared" si="5"/>
        <v>2915000</v>
      </c>
    </row>
    <row r="181" spans="1:5" ht="13.5" customHeight="1">
      <c r="A181" s="755" t="s">
        <v>744</v>
      </c>
      <c r="B181" s="699">
        <v>174</v>
      </c>
      <c r="C181" s="704" t="s">
        <v>745</v>
      </c>
      <c r="D181" s="679">
        <v>2750000</v>
      </c>
      <c r="E181" s="736">
        <f t="shared" si="5"/>
        <v>2915000</v>
      </c>
    </row>
    <row r="182" spans="1:5" ht="13.5" customHeight="1">
      <c r="A182" s="755" t="s">
        <v>746</v>
      </c>
      <c r="B182" s="699">
        <v>175</v>
      </c>
      <c r="C182" s="704" t="s">
        <v>747</v>
      </c>
      <c r="D182" s="679">
        <f>D183+D184</f>
        <v>0</v>
      </c>
      <c r="E182" s="736">
        <f t="shared" si="5"/>
        <v>0</v>
      </c>
    </row>
    <row r="183" spans="1:5" ht="13.5" customHeight="1">
      <c r="A183" s="753" t="s">
        <v>748</v>
      </c>
      <c r="B183" s="699">
        <v>176</v>
      </c>
      <c r="C183" s="704" t="s">
        <v>749</v>
      </c>
      <c r="D183" s="679"/>
      <c r="E183" s="736">
        <f t="shared" si="5"/>
        <v>0</v>
      </c>
    </row>
    <row r="184" spans="1:5" ht="13.5" customHeight="1">
      <c r="A184" s="753" t="s">
        <v>750</v>
      </c>
      <c r="B184" s="699">
        <v>177</v>
      </c>
      <c r="C184" s="704" t="s">
        <v>751</v>
      </c>
      <c r="D184" s="679"/>
      <c r="E184" s="736">
        <f t="shared" si="5"/>
        <v>0</v>
      </c>
    </row>
    <row r="185" spans="1:5" ht="13.5" customHeight="1">
      <c r="A185" s="753" t="s">
        <v>752</v>
      </c>
      <c r="B185" s="699">
        <v>178</v>
      </c>
      <c r="C185" s="704" t="s">
        <v>753</v>
      </c>
      <c r="D185" s="679"/>
      <c r="E185" s="736">
        <f t="shared" si="5"/>
        <v>0</v>
      </c>
    </row>
    <row r="186" spans="1:5" ht="13.5" customHeight="1">
      <c r="A186" s="753" t="s">
        <v>754</v>
      </c>
      <c r="B186" s="699">
        <v>179</v>
      </c>
      <c r="C186" s="704" t="s">
        <v>755</v>
      </c>
      <c r="D186" s="679"/>
      <c r="E186" s="736">
        <f t="shared" si="5"/>
        <v>0</v>
      </c>
    </row>
    <row r="187" spans="1:5" ht="13.5" customHeight="1">
      <c r="A187" s="753" t="s">
        <v>756</v>
      </c>
      <c r="B187" s="699">
        <v>180</v>
      </c>
      <c r="C187" s="704" t="s">
        <v>757</v>
      </c>
      <c r="D187" s="679"/>
      <c r="E187" s="736">
        <f t="shared" si="5"/>
        <v>0</v>
      </c>
    </row>
    <row r="188" spans="1:5" ht="13.5" customHeight="1">
      <c r="A188" s="755"/>
      <c r="B188" s="699">
        <v>181</v>
      </c>
      <c r="C188" s="704"/>
      <c r="D188" s="679"/>
      <c r="E188" s="736">
        <f t="shared" si="5"/>
        <v>0</v>
      </c>
    </row>
    <row r="189" spans="1:5" ht="13.5" customHeight="1">
      <c r="A189" s="728" t="s">
        <v>758</v>
      </c>
      <c r="B189" s="729">
        <v>182</v>
      </c>
      <c r="C189" s="758" t="s">
        <v>759</v>
      </c>
      <c r="D189" s="761">
        <f>D201+D204</f>
        <v>700000</v>
      </c>
      <c r="E189" s="731">
        <f t="shared" si="5"/>
        <v>742000</v>
      </c>
    </row>
    <row r="190" spans="1:5" ht="13.5" customHeight="1">
      <c r="A190" s="739" t="s">
        <v>760</v>
      </c>
      <c r="B190" s="699">
        <v>183</v>
      </c>
      <c r="C190" s="759" t="s">
        <v>570</v>
      </c>
      <c r="D190" s="762">
        <f>D191+D192</f>
        <v>0</v>
      </c>
      <c r="E190" s="736">
        <f t="shared" si="5"/>
        <v>0</v>
      </c>
    </row>
    <row r="191" spans="1:5" ht="13.5" customHeight="1">
      <c r="A191" s="733" t="s">
        <v>598</v>
      </c>
      <c r="B191" s="699">
        <v>184</v>
      </c>
      <c r="C191" s="759">
        <v>10</v>
      </c>
      <c r="D191" s="762"/>
      <c r="E191" s="736">
        <f t="shared" si="5"/>
        <v>0</v>
      </c>
    </row>
    <row r="192" spans="1:5" ht="13.5" customHeight="1">
      <c r="A192" s="733" t="s">
        <v>599</v>
      </c>
      <c r="B192" s="699">
        <v>185</v>
      </c>
      <c r="C192" s="704">
        <v>20</v>
      </c>
      <c r="D192" s="762"/>
      <c r="E192" s="736">
        <f t="shared" si="5"/>
        <v>0</v>
      </c>
    </row>
    <row r="193" spans="1:5" ht="17.25" customHeight="1">
      <c r="A193" s="742" t="s">
        <v>761</v>
      </c>
      <c r="B193" s="699">
        <v>186</v>
      </c>
      <c r="C193" s="704">
        <v>70</v>
      </c>
      <c r="D193" s="762">
        <f>D194</f>
        <v>0</v>
      </c>
      <c r="E193" s="736">
        <f t="shared" si="5"/>
        <v>0</v>
      </c>
    </row>
    <row r="194" spans="1:5" ht="17.25" customHeight="1">
      <c r="A194" s="743" t="s">
        <v>762</v>
      </c>
      <c r="B194" s="699">
        <v>187</v>
      </c>
      <c r="C194" s="704">
        <v>71</v>
      </c>
      <c r="D194" s="762">
        <f>D195</f>
        <v>0</v>
      </c>
      <c r="E194" s="736">
        <f t="shared" si="5"/>
        <v>0</v>
      </c>
    </row>
    <row r="195" spans="1:5" ht="17.25" customHeight="1">
      <c r="A195" s="744" t="s">
        <v>763</v>
      </c>
      <c r="B195" s="699">
        <v>188</v>
      </c>
      <c r="C195" s="704" t="s">
        <v>576</v>
      </c>
      <c r="D195" s="762">
        <f>D196+D197+D198+D199</f>
        <v>0</v>
      </c>
      <c r="E195" s="736">
        <f t="shared" si="5"/>
        <v>0</v>
      </c>
    </row>
    <row r="196" spans="1:5" ht="17.25" customHeight="1">
      <c r="A196" s="745" t="s">
        <v>577</v>
      </c>
      <c r="B196" s="699">
        <v>189</v>
      </c>
      <c r="C196" s="746" t="s">
        <v>578</v>
      </c>
      <c r="D196" s="762"/>
      <c r="E196" s="736">
        <f t="shared" si="5"/>
        <v>0</v>
      </c>
    </row>
    <row r="197" spans="1:5" ht="17.25" customHeight="1">
      <c r="A197" s="747" t="s">
        <v>579</v>
      </c>
      <c r="B197" s="699">
        <v>190</v>
      </c>
      <c r="C197" s="746" t="s">
        <v>580</v>
      </c>
      <c r="D197" s="762"/>
      <c r="E197" s="736">
        <f t="shared" si="5"/>
        <v>0</v>
      </c>
    </row>
    <row r="198" spans="1:5" ht="17.25" customHeight="1">
      <c r="A198" s="747" t="s">
        <v>581</v>
      </c>
      <c r="B198" s="699">
        <v>191</v>
      </c>
      <c r="C198" s="746" t="s">
        <v>582</v>
      </c>
      <c r="D198" s="762"/>
      <c r="E198" s="736">
        <f t="shared" si="5"/>
        <v>0</v>
      </c>
    </row>
    <row r="199" spans="1:5" ht="17.25" customHeight="1">
      <c r="A199" s="747" t="s">
        <v>583</v>
      </c>
      <c r="B199" s="699">
        <v>192</v>
      </c>
      <c r="C199" s="748" t="s">
        <v>584</v>
      </c>
      <c r="D199" s="762">
        <v>0</v>
      </c>
      <c r="E199" s="736">
        <f t="shared" si="5"/>
        <v>0</v>
      </c>
    </row>
    <row r="200" spans="1:5" ht="17.25" customHeight="1">
      <c r="A200" s="752" t="s">
        <v>603</v>
      </c>
      <c r="B200" s="699">
        <v>193</v>
      </c>
      <c r="C200" s="704"/>
      <c r="D200" s="762">
        <f>D201+D204</f>
        <v>700000</v>
      </c>
      <c r="E200" s="736">
        <f t="shared" si="5"/>
        <v>742000</v>
      </c>
    </row>
    <row r="201" spans="1:5" ht="17.25" customHeight="1">
      <c r="A201" s="753" t="s">
        <v>764</v>
      </c>
      <c r="B201" s="699">
        <v>194</v>
      </c>
      <c r="C201" s="704" t="s">
        <v>765</v>
      </c>
      <c r="D201" s="762">
        <f>D202+D203</f>
        <v>700000</v>
      </c>
      <c r="E201" s="736">
        <f t="shared" si="5"/>
        <v>742000</v>
      </c>
    </row>
    <row r="202" spans="1:5" ht="17.25" customHeight="1">
      <c r="A202" s="753" t="s">
        <v>766</v>
      </c>
      <c r="B202" s="699">
        <v>195</v>
      </c>
      <c r="C202" s="704" t="s">
        <v>767</v>
      </c>
      <c r="D202" s="762">
        <v>700000</v>
      </c>
      <c r="E202" s="736">
        <f t="shared" si="5"/>
        <v>742000</v>
      </c>
    </row>
    <row r="203" spans="1:5" ht="17.25" customHeight="1">
      <c r="A203" s="753" t="s">
        <v>768</v>
      </c>
      <c r="B203" s="699">
        <v>196</v>
      </c>
      <c r="C203" s="704" t="s">
        <v>769</v>
      </c>
      <c r="D203" s="762"/>
      <c r="E203" s="736">
        <f t="shared" si="5"/>
        <v>0</v>
      </c>
    </row>
    <row r="204" spans="1:5" ht="17.25" customHeight="1">
      <c r="A204" s="753" t="s">
        <v>770</v>
      </c>
      <c r="B204" s="699">
        <v>197</v>
      </c>
      <c r="C204" s="704" t="s">
        <v>771</v>
      </c>
      <c r="D204" s="762"/>
      <c r="E204" s="736">
        <f t="shared" si="5"/>
        <v>0</v>
      </c>
    </row>
    <row r="205" spans="1:5" ht="15.75" customHeight="1">
      <c r="A205" s="737"/>
      <c r="B205" s="699">
        <v>198</v>
      </c>
      <c r="C205" s="678"/>
      <c r="D205" s="679"/>
      <c r="E205" s="736">
        <f aca="true" t="shared" si="6" ref="E205:E259">D205*106/100</f>
        <v>0</v>
      </c>
    </row>
    <row r="206" spans="1:5" ht="15.75" customHeight="1">
      <c r="A206" s="732" t="s">
        <v>772</v>
      </c>
      <c r="B206" s="699">
        <v>199</v>
      </c>
      <c r="C206" s="704" t="s">
        <v>773</v>
      </c>
      <c r="D206" s="679">
        <f>D218</f>
        <v>0</v>
      </c>
      <c r="E206" s="736">
        <f t="shared" si="6"/>
        <v>0</v>
      </c>
    </row>
    <row r="207" spans="1:5" ht="15.75" customHeight="1">
      <c r="A207" s="739" t="s">
        <v>774</v>
      </c>
      <c r="B207" s="699">
        <v>200</v>
      </c>
      <c r="C207" s="759" t="s">
        <v>570</v>
      </c>
      <c r="D207" s="679">
        <f>D208+D209</f>
        <v>0</v>
      </c>
      <c r="E207" s="736">
        <f t="shared" si="6"/>
        <v>0</v>
      </c>
    </row>
    <row r="208" spans="1:5" ht="15.75" customHeight="1">
      <c r="A208" s="733" t="s">
        <v>598</v>
      </c>
      <c r="B208" s="699">
        <v>201</v>
      </c>
      <c r="C208" s="759">
        <v>10</v>
      </c>
      <c r="D208" s="679"/>
      <c r="E208" s="736">
        <f t="shared" si="6"/>
        <v>0</v>
      </c>
    </row>
    <row r="209" spans="1:5" ht="15.75" customHeight="1">
      <c r="A209" s="733" t="s">
        <v>599</v>
      </c>
      <c r="B209" s="699">
        <v>202</v>
      </c>
      <c r="C209" s="704">
        <v>20</v>
      </c>
      <c r="D209" s="679"/>
      <c r="E209" s="736">
        <f t="shared" si="6"/>
        <v>0</v>
      </c>
    </row>
    <row r="210" spans="1:5" ht="15.75" customHeight="1">
      <c r="A210" s="742" t="s">
        <v>775</v>
      </c>
      <c r="B210" s="699">
        <v>203</v>
      </c>
      <c r="C210" s="704">
        <v>70</v>
      </c>
      <c r="D210" s="679">
        <f>D211</f>
        <v>0</v>
      </c>
      <c r="E210" s="736">
        <f t="shared" si="6"/>
        <v>0</v>
      </c>
    </row>
    <row r="211" spans="1:5" ht="15.75" customHeight="1">
      <c r="A211" s="743" t="s">
        <v>776</v>
      </c>
      <c r="B211" s="699">
        <v>204</v>
      </c>
      <c r="C211" s="704">
        <v>71</v>
      </c>
      <c r="D211" s="679">
        <f>D212</f>
        <v>0</v>
      </c>
      <c r="E211" s="736">
        <f t="shared" si="6"/>
        <v>0</v>
      </c>
    </row>
    <row r="212" spans="1:5" ht="15.75" customHeight="1">
      <c r="A212" s="744" t="s">
        <v>777</v>
      </c>
      <c r="B212" s="699">
        <v>205</v>
      </c>
      <c r="C212" s="704" t="s">
        <v>576</v>
      </c>
      <c r="D212" s="679">
        <f>D213+D214+D215+D216</f>
        <v>0</v>
      </c>
      <c r="E212" s="736">
        <f t="shared" si="6"/>
        <v>0</v>
      </c>
    </row>
    <row r="213" spans="1:5" ht="15.75" customHeight="1">
      <c r="A213" s="745" t="s">
        <v>577</v>
      </c>
      <c r="B213" s="699">
        <v>206</v>
      </c>
      <c r="C213" s="746" t="s">
        <v>578</v>
      </c>
      <c r="D213" s="679"/>
      <c r="E213" s="736">
        <f t="shared" si="6"/>
        <v>0</v>
      </c>
    </row>
    <row r="214" spans="1:5" ht="15.75" customHeight="1">
      <c r="A214" s="747" t="s">
        <v>579</v>
      </c>
      <c r="B214" s="699">
        <v>207</v>
      </c>
      <c r="C214" s="746" t="s">
        <v>580</v>
      </c>
      <c r="D214" s="679"/>
      <c r="E214" s="736">
        <f t="shared" si="6"/>
        <v>0</v>
      </c>
    </row>
    <row r="215" spans="1:5" ht="15.75" customHeight="1">
      <c r="A215" s="747" t="s">
        <v>581</v>
      </c>
      <c r="B215" s="699">
        <v>208</v>
      </c>
      <c r="C215" s="746" t="s">
        <v>582</v>
      </c>
      <c r="D215" s="679"/>
      <c r="E215" s="736">
        <f t="shared" si="6"/>
        <v>0</v>
      </c>
    </row>
    <row r="216" spans="1:5" ht="15.75" customHeight="1">
      <c r="A216" s="747" t="s">
        <v>583</v>
      </c>
      <c r="B216" s="699">
        <v>209</v>
      </c>
      <c r="C216" s="748" t="s">
        <v>584</v>
      </c>
      <c r="D216" s="679"/>
      <c r="E216" s="736">
        <f t="shared" si="6"/>
        <v>0</v>
      </c>
    </row>
    <row r="217" spans="1:5" ht="15.75" customHeight="1">
      <c r="A217" s="752" t="s">
        <v>603</v>
      </c>
      <c r="B217" s="699">
        <v>210</v>
      </c>
      <c r="C217" s="704"/>
      <c r="D217" s="679">
        <f>D218</f>
        <v>0</v>
      </c>
      <c r="E217" s="736">
        <f t="shared" si="6"/>
        <v>0</v>
      </c>
    </row>
    <row r="218" spans="1:5" ht="15.75" customHeight="1">
      <c r="A218" s="753" t="s">
        <v>778</v>
      </c>
      <c r="B218" s="699">
        <v>211</v>
      </c>
      <c r="C218" s="704" t="s">
        <v>779</v>
      </c>
      <c r="D218" s="679">
        <f>D219+D220</f>
        <v>0</v>
      </c>
      <c r="E218" s="736">
        <f t="shared" si="6"/>
        <v>0</v>
      </c>
    </row>
    <row r="219" spans="1:5" ht="17.25" customHeight="1">
      <c r="A219" s="753" t="s">
        <v>780</v>
      </c>
      <c r="B219" s="699">
        <v>212</v>
      </c>
      <c r="C219" s="704" t="s">
        <v>781</v>
      </c>
      <c r="D219" s="679"/>
      <c r="E219" s="736">
        <f t="shared" si="6"/>
        <v>0</v>
      </c>
    </row>
    <row r="220" spans="1:5" ht="17.25" customHeight="1">
      <c r="A220" s="753" t="s">
        <v>782</v>
      </c>
      <c r="B220" s="699">
        <v>213</v>
      </c>
      <c r="C220" s="704" t="s">
        <v>783</v>
      </c>
      <c r="D220" s="679"/>
      <c r="E220" s="736">
        <f t="shared" si="6"/>
        <v>0</v>
      </c>
    </row>
    <row r="221" spans="1:5" ht="17.25" customHeight="1">
      <c r="A221" s="755"/>
      <c r="B221" s="699">
        <v>214</v>
      </c>
      <c r="C221" s="704"/>
      <c r="D221" s="679"/>
      <c r="E221" s="736">
        <f t="shared" si="6"/>
        <v>0</v>
      </c>
    </row>
    <row r="222" spans="1:5" ht="17.25" customHeight="1">
      <c r="A222" s="733" t="s">
        <v>0</v>
      </c>
      <c r="B222" s="699">
        <v>215</v>
      </c>
      <c r="C222" s="756" t="s">
        <v>1</v>
      </c>
      <c r="D222" s="679">
        <f>D234</f>
        <v>0</v>
      </c>
      <c r="E222" s="736">
        <f t="shared" si="6"/>
        <v>0</v>
      </c>
    </row>
    <row r="223" spans="1:5" ht="17.25" customHeight="1">
      <c r="A223" s="739" t="s">
        <v>2</v>
      </c>
      <c r="B223" s="699">
        <v>216</v>
      </c>
      <c r="C223" s="756" t="s">
        <v>570</v>
      </c>
      <c r="D223" s="679">
        <f>D224+D225</f>
        <v>0</v>
      </c>
      <c r="E223" s="736">
        <f t="shared" si="6"/>
        <v>0</v>
      </c>
    </row>
    <row r="224" spans="1:5" ht="17.25" customHeight="1">
      <c r="A224" s="733" t="s">
        <v>598</v>
      </c>
      <c r="B224" s="699">
        <v>217</v>
      </c>
      <c r="C224" s="756" t="s">
        <v>713</v>
      </c>
      <c r="D224" s="679"/>
      <c r="E224" s="736">
        <f t="shared" si="6"/>
        <v>0</v>
      </c>
    </row>
    <row r="225" spans="1:5" ht="17.25" customHeight="1">
      <c r="A225" s="733" t="s">
        <v>599</v>
      </c>
      <c r="B225" s="699">
        <v>218</v>
      </c>
      <c r="C225" s="756" t="s">
        <v>714</v>
      </c>
      <c r="D225" s="679"/>
      <c r="E225" s="736">
        <f t="shared" si="6"/>
        <v>0</v>
      </c>
    </row>
    <row r="226" spans="1:5" ht="17.25" customHeight="1">
      <c r="A226" s="742" t="s">
        <v>3</v>
      </c>
      <c r="B226" s="699">
        <v>219</v>
      </c>
      <c r="C226" s="741">
        <v>70</v>
      </c>
      <c r="D226" s="679">
        <f>D227</f>
        <v>0</v>
      </c>
      <c r="E226" s="736">
        <f t="shared" si="6"/>
        <v>0</v>
      </c>
    </row>
    <row r="227" spans="1:5" ht="17.25" customHeight="1">
      <c r="A227" s="743" t="s">
        <v>4</v>
      </c>
      <c r="B227" s="699">
        <v>220</v>
      </c>
      <c r="C227" s="741">
        <v>71</v>
      </c>
      <c r="D227" s="679">
        <f>D228</f>
        <v>0</v>
      </c>
      <c r="E227" s="736">
        <f t="shared" si="6"/>
        <v>0</v>
      </c>
    </row>
    <row r="228" spans="1:5" ht="17.25" customHeight="1">
      <c r="A228" s="744" t="s">
        <v>5</v>
      </c>
      <c r="B228" s="699">
        <v>221</v>
      </c>
      <c r="C228" s="741" t="s">
        <v>576</v>
      </c>
      <c r="D228" s="679">
        <f>D229+D230+D231+D232</f>
        <v>0</v>
      </c>
      <c r="E228" s="736">
        <f t="shared" si="6"/>
        <v>0</v>
      </c>
    </row>
    <row r="229" spans="1:5" ht="17.25" customHeight="1">
      <c r="A229" s="745" t="s">
        <v>577</v>
      </c>
      <c r="B229" s="699">
        <v>222</v>
      </c>
      <c r="C229" s="746" t="s">
        <v>578</v>
      </c>
      <c r="D229" s="679"/>
      <c r="E229" s="736">
        <f t="shared" si="6"/>
        <v>0</v>
      </c>
    </row>
    <row r="230" spans="1:5" ht="17.25" customHeight="1">
      <c r="A230" s="747" t="s">
        <v>579</v>
      </c>
      <c r="B230" s="699">
        <v>223</v>
      </c>
      <c r="C230" s="746" t="s">
        <v>580</v>
      </c>
      <c r="D230" s="679"/>
      <c r="E230" s="736">
        <f t="shared" si="6"/>
        <v>0</v>
      </c>
    </row>
    <row r="231" spans="1:5" ht="17.25" customHeight="1">
      <c r="A231" s="747" t="s">
        <v>581</v>
      </c>
      <c r="B231" s="699">
        <v>224</v>
      </c>
      <c r="C231" s="746" t="s">
        <v>582</v>
      </c>
      <c r="D231" s="679"/>
      <c r="E231" s="736">
        <f t="shared" si="6"/>
        <v>0</v>
      </c>
    </row>
    <row r="232" spans="1:5" ht="17.25" customHeight="1">
      <c r="A232" s="747" t="s">
        <v>583</v>
      </c>
      <c r="B232" s="699">
        <v>225</v>
      </c>
      <c r="C232" s="748" t="s">
        <v>584</v>
      </c>
      <c r="D232" s="679"/>
      <c r="E232" s="736">
        <f t="shared" si="6"/>
        <v>0</v>
      </c>
    </row>
    <row r="233" spans="1:5" ht="12" customHeight="1">
      <c r="A233" s="752" t="s">
        <v>603</v>
      </c>
      <c r="B233" s="699">
        <v>226</v>
      </c>
      <c r="C233" s="756"/>
      <c r="D233" s="679">
        <f>D234</f>
        <v>0</v>
      </c>
      <c r="E233" s="736">
        <f t="shared" si="6"/>
        <v>0</v>
      </c>
    </row>
    <row r="234" spans="1:5" ht="17.25" customHeight="1">
      <c r="A234" s="755" t="s">
        <v>6</v>
      </c>
      <c r="B234" s="699">
        <v>227</v>
      </c>
      <c r="C234" s="756" t="s">
        <v>7</v>
      </c>
      <c r="D234" s="679">
        <f>D235</f>
        <v>0</v>
      </c>
      <c r="E234" s="736">
        <f t="shared" si="6"/>
        <v>0</v>
      </c>
    </row>
    <row r="235" spans="1:5" ht="18.75" customHeight="1">
      <c r="A235" s="755" t="s">
        <v>8</v>
      </c>
      <c r="B235" s="699">
        <v>228</v>
      </c>
      <c r="C235" s="748" t="s">
        <v>9</v>
      </c>
      <c r="D235" s="679"/>
      <c r="E235" s="736">
        <f t="shared" si="6"/>
        <v>0</v>
      </c>
    </row>
    <row r="236" spans="1:5" ht="16.5" customHeight="1">
      <c r="A236" s="751"/>
      <c r="B236" s="699">
        <v>229</v>
      </c>
      <c r="C236" s="704"/>
      <c r="D236" s="679"/>
      <c r="E236" s="736">
        <f t="shared" si="6"/>
        <v>0</v>
      </c>
    </row>
    <row r="237" spans="1:5" ht="15" customHeight="1">
      <c r="A237" s="728" t="s">
        <v>10</v>
      </c>
      <c r="B237" s="729">
        <v>230</v>
      </c>
      <c r="C237" s="763" t="s">
        <v>11</v>
      </c>
      <c r="D237" s="731">
        <f>D249+D253+D255</f>
        <v>1500000</v>
      </c>
      <c r="E237" s="731">
        <f t="shared" si="6"/>
        <v>1590000</v>
      </c>
    </row>
    <row r="238" spans="1:5" ht="15.75" customHeight="1">
      <c r="A238" s="739" t="s">
        <v>12</v>
      </c>
      <c r="B238" s="699">
        <v>231</v>
      </c>
      <c r="C238" s="756" t="s">
        <v>570</v>
      </c>
      <c r="D238" s="679">
        <f>D239+D240</f>
        <v>1500000</v>
      </c>
      <c r="E238" s="736">
        <f t="shared" si="6"/>
        <v>1590000</v>
      </c>
    </row>
    <row r="239" spans="1:5" ht="15" customHeight="1">
      <c r="A239" s="733" t="s">
        <v>598</v>
      </c>
      <c r="B239" s="699">
        <v>232</v>
      </c>
      <c r="C239" s="756" t="s">
        <v>713</v>
      </c>
      <c r="D239" s="679"/>
      <c r="E239" s="736">
        <f t="shared" si="6"/>
        <v>0</v>
      </c>
    </row>
    <row r="240" spans="1:5" ht="14.25" customHeight="1">
      <c r="A240" s="733" t="s">
        <v>599</v>
      </c>
      <c r="B240" s="699">
        <v>233</v>
      </c>
      <c r="C240" s="756" t="s">
        <v>714</v>
      </c>
      <c r="D240" s="679">
        <v>1500000</v>
      </c>
      <c r="E240" s="736">
        <f t="shared" si="6"/>
        <v>1590000</v>
      </c>
    </row>
    <row r="241" spans="1:5" ht="15" customHeight="1">
      <c r="A241" s="742" t="s">
        <v>13</v>
      </c>
      <c r="B241" s="699">
        <v>234</v>
      </c>
      <c r="C241" s="741">
        <v>70</v>
      </c>
      <c r="D241" s="679">
        <f>D242</f>
        <v>0</v>
      </c>
      <c r="E241" s="736">
        <f t="shared" si="6"/>
        <v>0</v>
      </c>
    </row>
    <row r="242" spans="1:5" ht="17.25" customHeight="1">
      <c r="A242" s="743" t="s">
        <v>14</v>
      </c>
      <c r="B242" s="699">
        <v>235</v>
      </c>
      <c r="C242" s="741">
        <v>71</v>
      </c>
      <c r="D242" s="679">
        <f>D243</f>
        <v>0</v>
      </c>
      <c r="E242" s="736">
        <f t="shared" si="6"/>
        <v>0</v>
      </c>
    </row>
    <row r="243" spans="1:5" ht="13.5" customHeight="1">
      <c r="A243" s="744" t="s">
        <v>15</v>
      </c>
      <c r="B243" s="699">
        <v>236</v>
      </c>
      <c r="C243" s="741" t="s">
        <v>576</v>
      </c>
      <c r="D243" s="679">
        <f>D244+D245+D246+D247</f>
        <v>0</v>
      </c>
      <c r="E243" s="736">
        <f t="shared" si="6"/>
        <v>0</v>
      </c>
    </row>
    <row r="244" spans="1:5" ht="13.5" customHeight="1">
      <c r="A244" s="745" t="s">
        <v>577</v>
      </c>
      <c r="B244" s="699">
        <v>237</v>
      </c>
      <c r="C244" s="746" t="s">
        <v>578</v>
      </c>
      <c r="D244" s="679"/>
      <c r="E244" s="736">
        <f t="shared" si="6"/>
        <v>0</v>
      </c>
    </row>
    <row r="245" spans="1:5" ht="13.5" customHeight="1">
      <c r="A245" s="747" t="s">
        <v>579</v>
      </c>
      <c r="B245" s="699">
        <v>238</v>
      </c>
      <c r="C245" s="746" t="s">
        <v>580</v>
      </c>
      <c r="D245" s="679"/>
      <c r="E245" s="736">
        <f t="shared" si="6"/>
        <v>0</v>
      </c>
    </row>
    <row r="246" spans="1:5" ht="13.5" customHeight="1">
      <c r="A246" s="747" t="s">
        <v>581</v>
      </c>
      <c r="B246" s="699">
        <v>239</v>
      </c>
      <c r="C246" s="746" t="s">
        <v>582</v>
      </c>
      <c r="D246" s="679"/>
      <c r="E246" s="736">
        <f t="shared" si="6"/>
        <v>0</v>
      </c>
    </row>
    <row r="247" spans="1:5" ht="13.5" customHeight="1">
      <c r="A247" s="747" t="s">
        <v>583</v>
      </c>
      <c r="B247" s="699">
        <v>240</v>
      </c>
      <c r="C247" s="748" t="s">
        <v>584</v>
      </c>
      <c r="D247" s="679"/>
      <c r="E247" s="736">
        <f t="shared" si="6"/>
        <v>0</v>
      </c>
    </row>
    <row r="248" spans="1:5" ht="13.5" customHeight="1">
      <c r="A248" s="752" t="s">
        <v>603</v>
      </c>
      <c r="B248" s="699">
        <v>241</v>
      </c>
      <c r="C248" s="704"/>
      <c r="D248" s="679">
        <f>D249+D253+D255</f>
        <v>1500000</v>
      </c>
      <c r="E248" s="736">
        <f t="shared" si="6"/>
        <v>1590000</v>
      </c>
    </row>
    <row r="249" spans="1:5" ht="13.5" customHeight="1">
      <c r="A249" s="753" t="s">
        <v>16</v>
      </c>
      <c r="B249" s="699">
        <v>242</v>
      </c>
      <c r="C249" s="704" t="s">
        <v>17</v>
      </c>
      <c r="D249" s="679">
        <f>D250+D251+D252</f>
        <v>1500000</v>
      </c>
      <c r="E249" s="736">
        <f t="shared" si="6"/>
        <v>1590000</v>
      </c>
    </row>
    <row r="250" spans="1:5" ht="13.5" customHeight="1">
      <c r="A250" s="755" t="s">
        <v>18</v>
      </c>
      <c r="B250" s="699">
        <v>243</v>
      </c>
      <c r="C250" s="748" t="s">
        <v>19</v>
      </c>
      <c r="D250" s="679"/>
      <c r="E250" s="736">
        <f t="shared" si="6"/>
        <v>0</v>
      </c>
    </row>
    <row r="251" spans="1:5" ht="13.5" customHeight="1">
      <c r="A251" s="755" t="s">
        <v>20</v>
      </c>
      <c r="B251" s="699">
        <v>244</v>
      </c>
      <c r="C251" s="748" t="s">
        <v>21</v>
      </c>
      <c r="D251" s="679"/>
      <c r="E251" s="736">
        <f t="shared" si="6"/>
        <v>0</v>
      </c>
    </row>
    <row r="252" spans="1:5" ht="13.5" customHeight="1">
      <c r="A252" s="753" t="s">
        <v>22</v>
      </c>
      <c r="B252" s="699">
        <v>245</v>
      </c>
      <c r="C252" s="748" t="s">
        <v>23</v>
      </c>
      <c r="D252" s="679">
        <v>1500000</v>
      </c>
      <c r="E252" s="736">
        <f t="shared" si="6"/>
        <v>1590000</v>
      </c>
    </row>
    <row r="253" spans="1:5" ht="13.5" customHeight="1">
      <c r="A253" s="753" t="s">
        <v>24</v>
      </c>
      <c r="B253" s="699">
        <v>246</v>
      </c>
      <c r="C253" s="704" t="s">
        <v>25</v>
      </c>
      <c r="D253" s="679">
        <f>D254</f>
        <v>0</v>
      </c>
      <c r="E253" s="736">
        <f t="shared" si="6"/>
        <v>0</v>
      </c>
    </row>
    <row r="254" spans="1:5" ht="13.5" customHeight="1">
      <c r="A254" s="753" t="s">
        <v>26</v>
      </c>
      <c r="B254" s="699">
        <v>247</v>
      </c>
      <c r="C254" s="704" t="s">
        <v>27</v>
      </c>
      <c r="D254" s="679"/>
      <c r="E254" s="736">
        <f t="shared" si="6"/>
        <v>0</v>
      </c>
    </row>
    <row r="255" spans="1:5" ht="13.5" customHeight="1">
      <c r="A255" s="753" t="s">
        <v>28</v>
      </c>
      <c r="B255" s="699">
        <v>248</v>
      </c>
      <c r="C255" s="704" t="s">
        <v>29</v>
      </c>
      <c r="D255" s="679"/>
      <c r="E255" s="736">
        <f t="shared" si="6"/>
        <v>0</v>
      </c>
    </row>
    <row r="256" spans="1:5" ht="13.5" customHeight="1">
      <c r="A256" s="751"/>
      <c r="B256" s="699">
        <v>249</v>
      </c>
      <c r="C256" s="704"/>
      <c r="D256" s="679"/>
      <c r="E256" s="736">
        <f t="shared" si="6"/>
        <v>0</v>
      </c>
    </row>
    <row r="257" spans="1:5" ht="17.25" customHeight="1">
      <c r="A257" s="750" t="s">
        <v>30</v>
      </c>
      <c r="B257" s="699">
        <v>250</v>
      </c>
      <c r="C257" s="704" t="s">
        <v>590</v>
      </c>
      <c r="D257" s="679"/>
      <c r="E257" s="736">
        <f t="shared" si="6"/>
        <v>0</v>
      </c>
    </row>
    <row r="258" spans="1:5" ht="17.25" customHeight="1">
      <c r="A258" s="751" t="s">
        <v>31</v>
      </c>
      <c r="B258" s="699">
        <v>251</v>
      </c>
      <c r="C258" s="704" t="s">
        <v>592</v>
      </c>
      <c r="D258" s="679"/>
      <c r="E258" s="736">
        <f t="shared" si="6"/>
        <v>0</v>
      </c>
    </row>
    <row r="259" spans="1:5" ht="17.25" customHeight="1">
      <c r="A259" s="751" t="s">
        <v>32</v>
      </c>
      <c r="B259" s="699">
        <v>252</v>
      </c>
      <c r="C259" s="704" t="s">
        <v>594</v>
      </c>
      <c r="D259" s="679"/>
      <c r="E259" s="736">
        <f t="shared" si="6"/>
        <v>0</v>
      </c>
    </row>
    <row r="260" spans="1:5" ht="17.25" customHeight="1">
      <c r="A260" s="764"/>
      <c r="B260" s="765"/>
      <c r="C260" s="766"/>
      <c r="D260" s="767"/>
      <c r="E260" s="767"/>
    </row>
    <row r="261" spans="3:5" ht="15.75">
      <c r="C261" s="768"/>
      <c r="D261" s="768"/>
      <c r="E261" s="768"/>
    </row>
    <row r="262" spans="3:5" ht="15.75">
      <c r="C262" s="769"/>
      <c r="D262" s="769"/>
      <c r="E262" s="769"/>
    </row>
    <row r="263" spans="3:4" ht="12.75" customHeight="1">
      <c r="C263" s="710"/>
      <c r="D263" s="710"/>
    </row>
    <row r="264" spans="3:4" ht="12.75" customHeight="1">
      <c r="C264" s="710"/>
      <c r="D264" s="710"/>
    </row>
  </sheetData>
  <mergeCells count="10">
    <mergeCell ref="C261:E261"/>
    <mergeCell ref="C263:D263"/>
    <mergeCell ref="C264:D264"/>
    <mergeCell ref="D2:E2"/>
    <mergeCell ref="A4:E4"/>
    <mergeCell ref="A6:A7"/>
    <mergeCell ref="B6:B7"/>
    <mergeCell ref="C6:C7"/>
    <mergeCell ref="D6:D7"/>
    <mergeCell ref="E6:E7"/>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39"/>
  <sheetViews>
    <sheetView workbookViewId="0" topLeftCell="A1">
      <selection activeCell="A1" sqref="A1:IV16384"/>
    </sheetView>
  </sheetViews>
  <sheetFormatPr defaultColWidth="9.140625" defaultRowHeight="12.75"/>
  <cols>
    <col min="1" max="1" width="4.28125" style="0" customWidth="1"/>
    <col min="2" max="2" width="49.28125" style="0" customWidth="1"/>
    <col min="3" max="3" width="16.00390625" style="0" customWidth="1"/>
    <col min="4" max="4" width="19.140625" style="0" customWidth="1"/>
  </cols>
  <sheetData>
    <row r="1" ht="15">
      <c r="D1" s="604" t="s">
        <v>435</v>
      </c>
    </row>
    <row r="2" ht="15">
      <c r="D2" s="604"/>
    </row>
    <row r="3" spans="2:3" ht="18">
      <c r="B3" s="605" t="s">
        <v>436</v>
      </c>
      <c r="C3" s="605"/>
    </row>
    <row r="5" spans="1:4" ht="37.5" customHeight="1">
      <c r="A5" s="606" t="s">
        <v>437</v>
      </c>
      <c r="B5" s="607" t="s">
        <v>438</v>
      </c>
      <c r="C5" s="607" t="s">
        <v>439</v>
      </c>
      <c r="D5" s="607" t="s">
        <v>440</v>
      </c>
    </row>
    <row r="6" spans="1:4" ht="15" customHeight="1">
      <c r="A6" s="608">
        <v>1</v>
      </c>
      <c r="B6" s="609" t="s">
        <v>441</v>
      </c>
      <c r="C6" s="610" t="s">
        <v>442</v>
      </c>
      <c r="D6" s="611">
        <f>D7</f>
        <v>529703.5</v>
      </c>
    </row>
    <row r="7" spans="1:4" ht="15" customHeight="1">
      <c r="A7" s="608"/>
      <c r="B7" s="612" t="s">
        <v>1017</v>
      </c>
      <c r="C7" s="610"/>
      <c r="D7" s="613">
        <v>529703.5</v>
      </c>
    </row>
    <row r="8" spans="1:4" ht="15" customHeight="1">
      <c r="A8" s="614">
        <v>2</v>
      </c>
      <c r="B8" s="615" t="s">
        <v>443</v>
      </c>
      <c r="C8" s="610" t="s">
        <v>444</v>
      </c>
      <c r="D8" s="616">
        <f>D9</f>
        <v>384038</v>
      </c>
    </row>
    <row r="9" spans="1:4" ht="15" customHeight="1">
      <c r="A9" s="614"/>
      <c r="B9" s="612" t="s">
        <v>1017</v>
      </c>
      <c r="C9" s="610"/>
      <c r="D9" s="617">
        <v>384038</v>
      </c>
    </row>
    <row r="10" spans="1:4" ht="24" customHeight="1">
      <c r="A10" s="608">
        <v>3</v>
      </c>
      <c r="B10" s="618" t="s">
        <v>445</v>
      </c>
      <c r="C10" s="610" t="s">
        <v>446</v>
      </c>
      <c r="D10" s="616">
        <f>D11</f>
        <v>817871.28</v>
      </c>
    </row>
    <row r="11" spans="1:4" ht="15" customHeight="1">
      <c r="A11" s="608"/>
      <c r="B11" s="612" t="s">
        <v>1017</v>
      </c>
      <c r="C11" s="610"/>
      <c r="D11" s="617">
        <v>817871.28</v>
      </c>
    </row>
    <row r="12" spans="1:4" ht="24" customHeight="1">
      <c r="A12" s="608">
        <v>4</v>
      </c>
      <c r="B12" s="121" t="s">
        <v>447</v>
      </c>
      <c r="C12" s="610" t="s">
        <v>448</v>
      </c>
      <c r="D12" s="611">
        <f>D13</f>
        <v>984000</v>
      </c>
    </row>
    <row r="13" spans="1:4" ht="15" customHeight="1">
      <c r="A13" s="608"/>
      <c r="B13" s="612" t="s">
        <v>1017</v>
      </c>
      <c r="C13" s="610"/>
      <c r="D13" s="613">
        <v>984000</v>
      </c>
    </row>
    <row r="14" spans="1:4" ht="15" customHeight="1">
      <c r="A14" s="608">
        <v>5</v>
      </c>
      <c r="B14" s="618" t="s">
        <v>449</v>
      </c>
      <c r="C14" s="610" t="s">
        <v>450</v>
      </c>
      <c r="D14" s="616">
        <f>D15</f>
        <v>11042284.5</v>
      </c>
    </row>
    <row r="15" spans="1:4" ht="15" customHeight="1">
      <c r="A15" s="608"/>
      <c r="B15" s="612" t="s">
        <v>1017</v>
      </c>
      <c r="C15" s="610"/>
      <c r="D15" s="617">
        <v>11042284.5</v>
      </c>
    </row>
    <row r="16" spans="1:4" ht="15" customHeight="1">
      <c r="A16" s="608">
        <v>6</v>
      </c>
      <c r="B16" s="121" t="s">
        <v>451</v>
      </c>
      <c r="C16" s="610" t="s">
        <v>452</v>
      </c>
      <c r="D16" s="616">
        <f>D17</f>
        <v>182592.9</v>
      </c>
    </row>
    <row r="17" spans="1:4" ht="15" customHeight="1">
      <c r="A17" s="608"/>
      <c r="B17" s="612" t="s">
        <v>1017</v>
      </c>
      <c r="C17" s="610"/>
      <c r="D17" s="617">
        <v>182592.9</v>
      </c>
    </row>
    <row r="18" spans="1:4" ht="37.5" customHeight="1">
      <c r="A18" s="608">
        <v>7</v>
      </c>
      <c r="B18" s="121" t="s">
        <v>453</v>
      </c>
      <c r="C18" s="610" t="s">
        <v>454</v>
      </c>
      <c r="D18" s="611">
        <f>D19</f>
        <v>135567.7</v>
      </c>
    </row>
    <row r="19" spans="1:4" ht="15" customHeight="1">
      <c r="A19" s="608"/>
      <c r="B19" s="612" t="s">
        <v>1017</v>
      </c>
      <c r="C19" s="610"/>
      <c r="D19" s="613">
        <v>135567.7</v>
      </c>
    </row>
    <row r="20" spans="1:4" ht="15" customHeight="1">
      <c r="A20" s="614">
        <v>8</v>
      </c>
      <c r="B20" s="619" t="s">
        <v>455</v>
      </c>
      <c r="C20" s="620" t="s">
        <v>448</v>
      </c>
      <c r="D20" s="616">
        <f>D21</f>
        <v>34888000</v>
      </c>
    </row>
    <row r="21" spans="1:4" ht="15" customHeight="1">
      <c r="A21" s="614"/>
      <c r="B21" s="612" t="s">
        <v>1017</v>
      </c>
      <c r="C21" s="620"/>
      <c r="D21" s="617">
        <v>34888000</v>
      </c>
    </row>
    <row r="22" spans="1:4" ht="15" customHeight="1">
      <c r="A22" s="608">
        <v>9</v>
      </c>
      <c r="B22" s="619" t="s">
        <v>456</v>
      </c>
      <c r="C22" s="610" t="s">
        <v>457</v>
      </c>
      <c r="D22" s="616">
        <f>D23</f>
        <v>24421600</v>
      </c>
    </row>
    <row r="23" spans="1:4" ht="15" customHeight="1">
      <c r="A23" s="608"/>
      <c r="B23" s="612" t="s">
        <v>1017</v>
      </c>
      <c r="C23" s="610"/>
      <c r="D23" s="617">
        <v>24421600</v>
      </c>
    </row>
    <row r="24" spans="1:4" ht="15" customHeight="1">
      <c r="A24" s="608">
        <v>10</v>
      </c>
      <c r="B24" s="621" t="s">
        <v>458</v>
      </c>
      <c r="C24" s="622" t="s">
        <v>459</v>
      </c>
      <c r="D24" s="611">
        <f>D25</f>
        <v>15435000</v>
      </c>
    </row>
    <row r="25" spans="1:4" ht="15" customHeight="1">
      <c r="A25" s="608"/>
      <c r="B25" s="612" t="s">
        <v>1017</v>
      </c>
      <c r="C25" s="622"/>
      <c r="D25" s="613">
        <v>15435000</v>
      </c>
    </row>
    <row r="26" spans="1:4" ht="15" customHeight="1">
      <c r="A26" s="608">
        <v>11</v>
      </c>
      <c r="B26" s="618" t="s">
        <v>460</v>
      </c>
      <c r="C26" s="622" t="s">
        <v>461</v>
      </c>
      <c r="D26" s="616">
        <f>D27</f>
        <v>17444000</v>
      </c>
    </row>
    <row r="27" spans="1:4" ht="15" customHeight="1">
      <c r="A27" s="608"/>
      <c r="B27" s="612" t="s">
        <v>1017</v>
      </c>
      <c r="C27" s="622"/>
      <c r="D27" s="617">
        <v>17444000</v>
      </c>
    </row>
    <row r="28" spans="1:4" ht="15" customHeight="1">
      <c r="A28" s="608">
        <v>12</v>
      </c>
      <c r="B28" s="121" t="s">
        <v>462</v>
      </c>
      <c r="C28" s="622" t="s">
        <v>463</v>
      </c>
      <c r="D28" s="616">
        <f>D29</f>
        <v>980000</v>
      </c>
    </row>
    <row r="29" spans="1:4" ht="15" customHeight="1">
      <c r="A29" s="608"/>
      <c r="B29" s="612" t="s">
        <v>1017</v>
      </c>
      <c r="C29" s="622"/>
      <c r="D29" s="617">
        <v>980000</v>
      </c>
    </row>
    <row r="30" spans="1:4" ht="15" customHeight="1">
      <c r="A30" s="608">
        <v>13</v>
      </c>
      <c r="B30" s="121" t="s">
        <v>464</v>
      </c>
      <c r="C30" s="622" t="s">
        <v>465</v>
      </c>
      <c r="D30" s="611">
        <f>D31</f>
        <v>5145000</v>
      </c>
    </row>
    <row r="31" spans="1:4" ht="15" customHeight="1">
      <c r="A31" s="608"/>
      <c r="B31" s="612" t="s">
        <v>1017</v>
      </c>
      <c r="C31" s="622"/>
      <c r="D31" s="613">
        <v>5145000</v>
      </c>
    </row>
    <row r="32" spans="1:4" ht="15" customHeight="1">
      <c r="A32" s="608">
        <v>14</v>
      </c>
      <c r="B32" s="121" t="s">
        <v>466</v>
      </c>
      <c r="C32" s="622" t="s">
        <v>461</v>
      </c>
      <c r="D32" s="616">
        <f>D33</f>
        <v>3175200</v>
      </c>
    </row>
    <row r="33" spans="1:4" ht="15" customHeight="1">
      <c r="A33" s="608"/>
      <c r="B33" s="612" t="s">
        <v>1017</v>
      </c>
      <c r="C33" s="622"/>
      <c r="D33" s="617">
        <v>3175200</v>
      </c>
    </row>
    <row r="34" spans="1:4" ht="15" customHeight="1">
      <c r="A34" s="608">
        <v>15</v>
      </c>
      <c r="B34" s="121" t="s">
        <v>449</v>
      </c>
      <c r="C34" s="622" t="s">
        <v>450</v>
      </c>
      <c r="D34" s="616">
        <f>D35</f>
        <v>14000000</v>
      </c>
    </row>
    <row r="35" spans="1:4" ht="15" customHeight="1">
      <c r="A35" s="608"/>
      <c r="B35" s="612" t="s">
        <v>1017</v>
      </c>
      <c r="C35" s="622"/>
      <c r="D35" s="617">
        <v>14000000</v>
      </c>
    </row>
    <row r="36" spans="1:4" ht="15" customHeight="1">
      <c r="A36" s="608">
        <v>16</v>
      </c>
      <c r="B36" s="618" t="s">
        <v>467</v>
      </c>
      <c r="C36" s="622" t="s">
        <v>468</v>
      </c>
      <c r="D36" s="611">
        <f>D37</f>
        <v>70560000</v>
      </c>
    </row>
    <row r="37" spans="1:4" ht="15" customHeight="1">
      <c r="A37" s="608"/>
      <c r="B37" s="612" t="s">
        <v>1017</v>
      </c>
      <c r="C37" s="622"/>
      <c r="D37" s="613">
        <v>70560000</v>
      </c>
    </row>
    <row r="38" spans="1:4" ht="14.25">
      <c r="A38" s="623"/>
      <c r="B38" s="624" t="s">
        <v>469</v>
      </c>
      <c r="C38" s="624"/>
      <c r="D38" s="625">
        <f>D6+D8+D10+D12+D14+D16+D18+D20+D22+D24+D26+D28+D30+D32+D34+D36</f>
        <v>200124857.88</v>
      </c>
    </row>
    <row r="39" spans="1:4" ht="15.75">
      <c r="A39" s="626" t="s">
        <v>470</v>
      </c>
      <c r="B39" s="627"/>
      <c r="C39" s="628"/>
      <c r="D39" s="629">
        <f>D38</f>
        <v>200124857.88</v>
      </c>
    </row>
  </sheetData>
  <mergeCells count="1">
    <mergeCell ref="A39:C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
  <sheetViews>
    <sheetView workbookViewId="0" topLeftCell="A1">
      <selection activeCell="F38" sqref="F38"/>
    </sheetView>
  </sheetViews>
  <sheetFormatPr defaultColWidth="9.140625" defaultRowHeight="12.75"/>
  <cols>
    <col min="1" max="2" width="9.140625" style="631" customWidth="1"/>
    <col min="3" max="3" width="43.28125" style="631" customWidth="1"/>
    <col min="4" max="4" width="0.13671875" style="631" hidden="1" customWidth="1"/>
    <col min="5" max="5" width="11.00390625" style="631" customWidth="1"/>
    <col min="6" max="6" width="11.8515625" style="631" customWidth="1"/>
    <col min="7" max="7" width="13.00390625" style="631" customWidth="1"/>
    <col min="8" max="16384" width="9.140625" style="631" customWidth="1"/>
  </cols>
  <sheetData>
    <row r="1" spans="1:7" ht="12.75">
      <c r="A1" s="630"/>
      <c r="C1" s="632"/>
      <c r="D1" s="632"/>
      <c r="E1" s="632"/>
      <c r="F1" s="632"/>
      <c r="G1" s="632"/>
    </row>
    <row r="2" spans="1:7" ht="15.75">
      <c r="A2" s="630"/>
      <c r="B2" s="630"/>
      <c r="C2" s="632"/>
      <c r="D2" s="632"/>
      <c r="E2" s="632"/>
      <c r="F2" s="633" t="s">
        <v>471</v>
      </c>
      <c r="G2" s="632"/>
    </row>
    <row r="3" spans="1:7" ht="16.5" customHeight="1">
      <c r="A3" s="632"/>
      <c r="D3" s="632"/>
      <c r="E3" s="632"/>
      <c r="F3" s="632"/>
      <c r="G3" s="632"/>
    </row>
    <row r="4" spans="1:7" ht="12.75">
      <c r="A4" s="630"/>
      <c r="B4" s="630"/>
      <c r="C4" s="634"/>
      <c r="D4" s="630"/>
      <c r="E4" s="630"/>
      <c r="F4" s="630"/>
      <c r="G4" s="630"/>
    </row>
    <row r="5" spans="1:7" ht="15.75">
      <c r="A5" s="630"/>
      <c r="B5" s="630"/>
      <c r="C5" s="635" t="s">
        <v>472</v>
      </c>
      <c r="D5" s="635"/>
      <c r="E5" s="635"/>
      <c r="F5" s="635"/>
      <c r="G5" s="635"/>
    </row>
    <row r="6" spans="1:7" ht="15.75">
      <c r="A6" s="630"/>
      <c r="B6" s="630"/>
      <c r="C6" s="636"/>
      <c r="D6" s="636"/>
      <c r="E6" s="636"/>
      <c r="F6" s="636"/>
      <c r="G6" s="636"/>
    </row>
    <row r="7" spans="1:7" ht="12.75">
      <c r="A7" s="630"/>
      <c r="B7" s="630"/>
      <c r="C7" s="637"/>
      <c r="D7" s="637"/>
      <c r="E7" s="637"/>
      <c r="F7" s="637"/>
      <c r="G7" s="637"/>
    </row>
    <row r="8" spans="1:7" ht="12.75">
      <c r="A8" s="638" t="s">
        <v>473</v>
      </c>
      <c r="B8" s="638"/>
      <c r="C8" s="638"/>
      <c r="D8" s="639" t="s">
        <v>474</v>
      </c>
      <c r="E8" s="639" t="s">
        <v>475</v>
      </c>
      <c r="F8" s="639" t="s">
        <v>476</v>
      </c>
      <c r="G8" s="639" t="s">
        <v>477</v>
      </c>
    </row>
    <row r="9" spans="1:7" ht="26.25" customHeight="1">
      <c r="A9" s="638"/>
      <c r="B9" s="638"/>
      <c r="C9" s="638"/>
      <c r="D9" s="639"/>
      <c r="E9" s="639"/>
      <c r="F9" s="639"/>
      <c r="G9" s="639"/>
    </row>
    <row r="10" spans="1:7" ht="15.75">
      <c r="A10" s="640" t="s">
        <v>478</v>
      </c>
      <c r="B10" s="641"/>
      <c r="C10" s="641"/>
      <c r="D10" s="642">
        <v>124</v>
      </c>
      <c r="E10" s="643">
        <v>50.07</v>
      </c>
      <c r="F10" s="644">
        <v>20000000</v>
      </c>
      <c r="G10" s="645">
        <f>G11</f>
        <v>32000000</v>
      </c>
    </row>
    <row r="11" spans="1:7" ht="15.75">
      <c r="A11" s="646"/>
      <c r="B11" s="647" t="s">
        <v>479</v>
      </c>
      <c r="C11" s="648"/>
      <c r="D11" s="642"/>
      <c r="E11" s="649" t="s">
        <v>480</v>
      </c>
      <c r="F11" s="650">
        <v>20000000</v>
      </c>
      <c r="G11" s="645">
        <v>32000000</v>
      </c>
    </row>
    <row r="12" spans="1:7" ht="15.75">
      <c r="A12" s="646"/>
      <c r="B12" s="647" t="s">
        <v>481</v>
      </c>
      <c r="C12" s="647"/>
      <c r="D12" s="642"/>
      <c r="E12" s="651"/>
      <c r="F12" s="652">
        <v>20000000</v>
      </c>
      <c r="G12" s="653">
        <v>32000000</v>
      </c>
    </row>
    <row r="13" spans="1:7" ht="26.25">
      <c r="A13" s="646"/>
      <c r="B13" s="654"/>
      <c r="C13" s="655" t="s">
        <v>482</v>
      </c>
      <c r="D13" s="642"/>
      <c r="E13" s="656" t="s">
        <v>483</v>
      </c>
      <c r="F13" s="657" t="s">
        <v>484</v>
      </c>
      <c r="G13" s="653">
        <v>32000000</v>
      </c>
    </row>
    <row r="14" spans="1:7" ht="16.5" customHeight="1">
      <c r="A14" s="641"/>
      <c r="B14" s="658" t="s">
        <v>485</v>
      </c>
      <c r="C14" s="641"/>
      <c r="D14" s="642">
        <v>144</v>
      </c>
      <c r="E14" s="659" t="s">
        <v>486</v>
      </c>
      <c r="F14" s="660">
        <v>20000000</v>
      </c>
      <c r="G14" s="653">
        <v>32000000</v>
      </c>
    </row>
  </sheetData>
  <mergeCells count="7">
    <mergeCell ref="C5:G5"/>
    <mergeCell ref="C6:G6"/>
    <mergeCell ref="A8:C9"/>
    <mergeCell ref="D8:D9"/>
    <mergeCell ref="E8:E9"/>
    <mergeCell ref="F8:F9"/>
    <mergeCell ref="G8:G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
  <sheetViews>
    <sheetView workbookViewId="0" topLeftCell="A1">
      <selection activeCell="F32" sqref="F32"/>
    </sheetView>
  </sheetViews>
  <sheetFormatPr defaultColWidth="9.140625" defaultRowHeight="12.75"/>
  <cols>
    <col min="1" max="1" width="4.8515625" style="711" customWidth="1"/>
    <col min="2" max="2" width="33.140625" style="711" customWidth="1"/>
    <col min="3" max="3" width="15.8515625" style="711" customWidth="1"/>
    <col min="4" max="4" width="17.140625" style="711" customWidth="1"/>
    <col min="5" max="5" width="15.8515625" style="711" customWidth="1"/>
    <col min="6" max="6" width="16.00390625" style="711" customWidth="1"/>
    <col min="7" max="16384" width="10.421875" style="711" customWidth="1"/>
  </cols>
  <sheetData>
    <row r="1" ht="15.75">
      <c r="F1" s="712" t="s">
        <v>520</v>
      </c>
    </row>
    <row r="3" spans="2:5" ht="18.75">
      <c r="B3" s="713" t="s">
        <v>521</v>
      </c>
      <c r="C3" s="714"/>
      <c r="D3" s="714"/>
      <c r="E3" s="714"/>
    </row>
    <row r="4" spans="2:7" ht="18.75">
      <c r="B4" s="714"/>
      <c r="C4" s="714"/>
      <c r="D4" s="714"/>
      <c r="E4" s="714"/>
      <c r="G4" s="715"/>
    </row>
    <row r="5" ht="6.75" customHeight="1"/>
    <row r="6" spans="1:6" ht="28.5" customHeight="1">
      <c r="A6" s="716" t="s">
        <v>522</v>
      </c>
      <c r="B6" s="716" t="s">
        <v>523</v>
      </c>
      <c r="C6" s="716" t="s">
        <v>524</v>
      </c>
      <c r="D6" s="716" t="s">
        <v>525</v>
      </c>
      <c r="E6" s="716" t="s">
        <v>476</v>
      </c>
      <c r="F6" s="716" t="s">
        <v>477</v>
      </c>
    </row>
    <row r="7" spans="1:6" ht="15" customHeight="1">
      <c r="A7" s="717"/>
      <c r="B7" s="718" t="s">
        <v>526</v>
      </c>
      <c r="C7" s="719">
        <v>68000000</v>
      </c>
      <c r="D7" s="720">
        <v>12372900</v>
      </c>
      <c r="E7" s="719">
        <f>E8</f>
        <v>30645722.85</v>
      </c>
      <c r="F7" s="721">
        <f>F10</f>
        <v>24981376.15</v>
      </c>
    </row>
    <row r="8" spans="1:6" ht="15" customHeight="1">
      <c r="A8" s="722">
        <v>1</v>
      </c>
      <c r="B8" s="722" t="s">
        <v>527</v>
      </c>
      <c r="C8" s="723">
        <v>52000000</v>
      </c>
      <c r="D8" s="724">
        <v>12372900</v>
      </c>
      <c r="E8" s="723">
        <v>30645722.85</v>
      </c>
      <c r="F8" s="725">
        <v>8981376.15</v>
      </c>
    </row>
    <row r="9" spans="1:6" ht="15" customHeight="1">
      <c r="A9" s="722">
        <v>2</v>
      </c>
      <c r="B9" s="722" t="s">
        <v>528</v>
      </c>
      <c r="C9" s="723">
        <v>16000000</v>
      </c>
      <c r="D9" s="724"/>
      <c r="E9" s="723"/>
      <c r="F9" s="725">
        <v>16000000</v>
      </c>
    </row>
    <row r="10" spans="1:6" ht="15" customHeight="1">
      <c r="A10" s="717"/>
      <c r="B10" s="718" t="s">
        <v>529</v>
      </c>
      <c r="C10" s="719">
        <f>C11+C14+C15+C20+C21+C22+C23+C24+C25+C26+C27+C28+C29</f>
        <v>68000000</v>
      </c>
      <c r="D10" s="719">
        <f>D11+D14+D15+D20+D21+D22+D23+D24+D25+D26+D27+D28</f>
        <v>12372901</v>
      </c>
      <c r="E10" s="719">
        <f>E11+E14+E15+E20+E21+E22+E23+E24+E25+E26+E27+E28</f>
        <v>30645722.85</v>
      </c>
      <c r="F10" s="719">
        <f>F11+F14+F15+F20+F21+F22+F23+F24+F25+F26+F27+F28+F29</f>
        <v>24981376.15</v>
      </c>
    </row>
    <row r="11" spans="1:6" ht="15" customHeight="1">
      <c r="A11" s="726">
        <v>1</v>
      </c>
      <c r="B11" s="722" t="s">
        <v>530</v>
      </c>
      <c r="C11" s="723">
        <v>1770806.15</v>
      </c>
      <c r="D11" s="724">
        <v>283033</v>
      </c>
      <c r="E11" s="723">
        <v>838187</v>
      </c>
      <c r="F11" s="725">
        <f aca="true" t="shared" si="0" ref="F11:F28">C11-D11-E11</f>
        <v>649586.1499999999</v>
      </c>
    </row>
    <row r="12" spans="1:6" ht="15" customHeight="1">
      <c r="A12" s="726"/>
      <c r="B12" s="722" t="s">
        <v>531</v>
      </c>
      <c r="C12" s="723">
        <v>570806.15</v>
      </c>
      <c r="D12" s="724">
        <v>283033</v>
      </c>
      <c r="E12" s="723">
        <v>287773.15</v>
      </c>
      <c r="F12" s="725">
        <f t="shared" si="0"/>
        <v>0</v>
      </c>
    </row>
    <row r="13" spans="1:6" ht="15" customHeight="1">
      <c r="A13" s="726"/>
      <c r="B13" s="722" t="s">
        <v>532</v>
      </c>
      <c r="C13" s="723">
        <v>1200000</v>
      </c>
      <c r="D13" s="724">
        <v>0</v>
      </c>
      <c r="E13" s="723">
        <v>550414</v>
      </c>
      <c r="F13" s="725">
        <f t="shared" si="0"/>
        <v>649586</v>
      </c>
    </row>
    <row r="14" spans="1:6" ht="15" customHeight="1">
      <c r="A14" s="726">
        <v>2</v>
      </c>
      <c r="B14" s="722" t="s">
        <v>533</v>
      </c>
      <c r="C14" s="723">
        <v>575461</v>
      </c>
      <c r="D14" s="724">
        <v>575461</v>
      </c>
      <c r="E14" s="723"/>
      <c r="F14" s="725">
        <f t="shared" si="0"/>
        <v>0</v>
      </c>
    </row>
    <row r="15" spans="1:6" ht="15" customHeight="1">
      <c r="A15" s="726">
        <v>3</v>
      </c>
      <c r="B15" s="722" t="s">
        <v>534</v>
      </c>
      <c r="C15" s="723">
        <v>24200000</v>
      </c>
      <c r="D15" s="724">
        <v>7323967</v>
      </c>
      <c r="E15" s="723">
        <v>12157147</v>
      </c>
      <c r="F15" s="725">
        <f t="shared" si="0"/>
        <v>4718886</v>
      </c>
    </row>
    <row r="16" spans="1:6" ht="15" customHeight="1">
      <c r="A16" s="726"/>
      <c r="B16" s="722" t="s">
        <v>535</v>
      </c>
      <c r="C16" s="723">
        <v>6000000</v>
      </c>
      <c r="D16" s="724">
        <v>0</v>
      </c>
      <c r="E16" s="723">
        <v>3376836</v>
      </c>
      <c r="F16" s="725">
        <f t="shared" si="0"/>
        <v>2623164</v>
      </c>
    </row>
    <row r="17" spans="1:6" ht="15" customHeight="1">
      <c r="A17" s="726"/>
      <c r="B17" s="722" t="s">
        <v>536</v>
      </c>
      <c r="C17" s="723">
        <v>3600000</v>
      </c>
      <c r="D17" s="724">
        <v>3600000</v>
      </c>
      <c r="E17" s="723"/>
      <c r="F17" s="725">
        <f t="shared" si="0"/>
        <v>0</v>
      </c>
    </row>
    <row r="18" spans="1:6" ht="15" customHeight="1">
      <c r="A18" s="726"/>
      <c r="B18" s="722" t="s">
        <v>537</v>
      </c>
      <c r="C18" s="723">
        <v>6200000</v>
      </c>
      <c r="D18" s="724">
        <v>0</v>
      </c>
      <c r="E18" s="723">
        <v>6010258</v>
      </c>
      <c r="F18" s="725">
        <f t="shared" si="0"/>
        <v>189742</v>
      </c>
    </row>
    <row r="19" spans="1:6" ht="15" customHeight="1">
      <c r="A19" s="726"/>
      <c r="B19" s="722" t="s">
        <v>538</v>
      </c>
      <c r="C19" s="723">
        <v>8400000</v>
      </c>
      <c r="D19" s="724">
        <v>3723967</v>
      </c>
      <c r="E19" s="723">
        <v>2770052</v>
      </c>
      <c r="F19" s="725">
        <f t="shared" si="0"/>
        <v>1905981</v>
      </c>
    </row>
    <row r="20" spans="1:6" ht="15" customHeight="1">
      <c r="A20" s="726">
        <v>4</v>
      </c>
      <c r="B20" s="722" t="s">
        <v>539</v>
      </c>
      <c r="C20" s="723">
        <v>600000</v>
      </c>
      <c r="D20" s="724">
        <v>0</v>
      </c>
      <c r="E20" s="723">
        <v>266</v>
      </c>
      <c r="F20" s="725">
        <f t="shared" si="0"/>
        <v>599734</v>
      </c>
    </row>
    <row r="21" spans="1:6" ht="15" customHeight="1">
      <c r="A21" s="726">
        <v>5</v>
      </c>
      <c r="B21" s="722" t="s">
        <v>540</v>
      </c>
      <c r="C21" s="723">
        <v>450000</v>
      </c>
      <c r="D21" s="724">
        <v>0</v>
      </c>
      <c r="E21" s="723"/>
      <c r="F21" s="725">
        <f t="shared" si="0"/>
        <v>450000</v>
      </c>
    </row>
    <row r="22" spans="1:6" ht="15" customHeight="1">
      <c r="A22" s="726">
        <v>6</v>
      </c>
      <c r="B22" s="722" t="s">
        <v>541</v>
      </c>
      <c r="C22" s="723">
        <v>900000</v>
      </c>
      <c r="D22" s="724">
        <v>0</v>
      </c>
      <c r="E22" s="723"/>
      <c r="F22" s="725">
        <f t="shared" si="0"/>
        <v>900000</v>
      </c>
    </row>
    <row r="23" spans="1:6" ht="15" customHeight="1">
      <c r="A23" s="726">
        <v>7</v>
      </c>
      <c r="B23" s="722" t="s">
        <v>542</v>
      </c>
      <c r="C23" s="723">
        <v>10453732.85</v>
      </c>
      <c r="D23" s="724">
        <v>808</v>
      </c>
      <c r="E23" s="723">
        <v>10452924.85</v>
      </c>
      <c r="F23" s="725">
        <f t="shared" si="0"/>
        <v>0</v>
      </c>
    </row>
    <row r="24" spans="1:6" ht="15" customHeight="1">
      <c r="A24" s="726">
        <v>8</v>
      </c>
      <c r="B24" s="722" t="s">
        <v>543</v>
      </c>
      <c r="C24" s="723">
        <v>1500000</v>
      </c>
      <c r="D24" s="724">
        <v>0</v>
      </c>
      <c r="E24" s="723"/>
      <c r="F24" s="725">
        <f t="shared" si="0"/>
        <v>1500000</v>
      </c>
    </row>
    <row r="25" spans="1:6" ht="15" customHeight="1">
      <c r="A25" s="726">
        <v>9</v>
      </c>
      <c r="B25" s="722" t="s">
        <v>544</v>
      </c>
      <c r="C25" s="723">
        <v>2520000</v>
      </c>
      <c r="D25" s="724">
        <v>1742395</v>
      </c>
      <c r="E25" s="723">
        <v>777605</v>
      </c>
      <c r="F25" s="725">
        <f t="shared" si="0"/>
        <v>0</v>
      </c>
    </row>
    <row r="26" spans="1:6" ht="15" customHeight="1">
      <c r="A26" s="726">
        <v>10</v>
      </c>
      <c r="B26" s="722" t="s">
        <v>545</v>
      </c>
      <c r="C26" s="723">
        <v>2610000</v>
      </c>
      <c r="D26" s="724">
        <v>2385662</v>
      </c>
      <c r="E26" s="723">
        <v>224338</v>
      </c>
      <c r="F26" s="725">
        <f t="shared" si="0"/>
        <v>0</v>
      </c>
    </row>
    <row r="27" spans="1:6" ht="15" customHeight="1">
      <c r="A27" s="726">
        <v>11</v>
      </c>
      <c r="B27" s="722" t="s">
        <v>546</v>
      </c>
      <c r="C27" s="723">
        <v>720000</v>
      </c>
      <c r="D27" s="724">
        <v>61575</v>
      </c>
      <c r="E27" s="723">
        <v>658425</v>
      </c>
      <c r="F27" s="725">
        <f t="shared" si="0"/>
        <v>0</v>
      </c>
    </row>
    <row r="28" spans="1:6" ht="15" customHeight="1">
      <c r="A28" s="726">
        <v>12</v>
      </c>
      <c r="B28" s="722" t="s">
        <v>547</v>
      </c>
      <c r="C28" s="723">
        <v>5700000</v>
      </c>
      <c r="D28" s="724"/>
      <c r="E28" s="723">
        <v>5536830</v>
      </c>
      <c r="F28" s="725">
        <f t="shared" si="0"/>
        <v>163170</v>
      </c>
    </row>
    <row r="29" spans="1:6" ht="15">
      <c r="A29" s="651">
        <v>13</v>
      </c>
      <c r="B29" s="717" t="s">
        <v>425</v>
      </c>
      <c r="C29" s="725">
        <v>16000000</v>
      </c>
      <c r="D29" s="717"/>
      <c r="E29" s="717"/>
      <c r="F29" s="725">
        <v>16000000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D47"/>
  <sheetViews>
    <sheetView workbookViewId="0" topLeftCell="A1">
      <selection activeCell="A1" sqref="A1:IV16384"/>
    </sheetView>
  </sheetViews>
  <sheetFormatPr defaultColWidth="9.140625" defaultRowHeight="12.75"/>
  <cols>
    <col min="1" max="1" width="58.7109375" style="661" customWidth="1"/>
    <col min="2" max="2" width="13.421875" style="661" customWidth="1"/>
    <col min="3" max="3" width="11.8515625" style="661" customWidth="1"/>
    <col min="4" max="4" width="13.8515625" style="661" customWidth="1"/>
    <col min="5" max="16384" width="10.421875" style="661" customWidth="1"/>
  </cols>
  <sheetData>
    <row r="2" spans="3:4" ht="15.75">
      <c r="C2" s="662" t="s">
        <v>487</v>
      </c>
      <c r="D2" s="662"/>
    </row>
    <row r="4" spans="1:4" ht="18.75">
      <c r="A4" s="663" t="s">
        <v>488</v>
      </c>
      <c r="B4" s="663"/>
      <c r="C4" s="663"/>
      <c r="D4" s="663"/>
    </row>
    <row r="5" spans="1:4" ht="18.75">
      <c r="A5" s="664" t="s">
        <v>489</v>
      </c>
      <c r="B5" s="664"/>
      <c r="C5" s="664"/>
      <c r="D5" s="664"/>
    </row>
    <row r="6" ht="16.5" thickBot="1"/>
    <row r="7" spans="1:4" ht="15" customHeight="1">
      <c r="A7" s="665" t="s">
        <v>473</v>
      </c>
      <c r="B7" s="666" t="s">
        <v>475</v>
      </c>
      <c r="C7" s="667" t="s">
        <v>476</v>
      </c>
      <c r="D7" s="668" t="s">
        <v>477</v>
      </c>
    </row>
    <row r="8" spans="1:4" ht="26.25" customHeight="1">
      <c r="A8" s="669"/>
      <c r="B8" s="670"/>
      <c r="C8" s="671"/>
      <c r="D8" s="672"/>
    </row>
    <row r="9" spans="1:4" ht="24.75" customHeight="1">
      <c r="A9" s="673" t="s">
        <v>490</v>
      </c>
      <c r="B9" s="674" t="s">
        <v>491</v>
      </c>
      <c r="C9" s="675">
        <f>C10+C11+C12+C13+C14+C15+C16+C17</f>
        <v>18554558</v>
      </c>
      <c r="D9" s="676">
        <f>D10+D11+D12+D13+D14+D15+D16+D17</f>
        <v>21190000</v>
      </c>
    </row>
    <row r="10" spans="1:4" ht="17.25" customHeight="1">
      <c r="A10" s="677" t="s">
        <v>492</v>
      </c>
      <c r="B10" s="678"/>
      <c r="C10" s="679">
        <v>5444000</v>
      </c>
      <c r="D10" s="680">
        <v>5500000</v>
      </c>
    </row>
    <row r="11" spans="1:4" ht="17.25" customHeight="1">
      <c r="A11" s="681" t="s">
        <v>493</v>
      </c>
      <c r="B11" s="678"/>
      <c r="C11" s="679">
        <v>1160000</v>
      </c>
      <c r="D11" s="680">
        <v>1990000</v>
      </c>
    </row>
    <row r="12" spans="1:4" ht="17.25" customHeight="1">
      <c r="A12" s="682" t="s">
        <v>494</v>
      </c>
      <c r="B12" s="678"/>
      <c r="C12" s="679">
        <v>920558</v>
      </c>
      <c r="D12" s="683">
        <v>1100000</v>
      </c>
    </row>
    <row r="13" spans="1:4" ht="16.5" customHeight="1">
      <c r="A13" s="677" t="s">
        <v>495</v>
      </c>
      <c r="B13" s="678"/>
      <c r="C13" s="679">
        <v>400000</v>
      </c>
      <c r="D13" s="680">
        <v>450000</v>
      </c>
    </row>
    <row r="14" spans="1:4" ht="17.25" customHeight="1">
      <c r="A14" s="682" t="s">
        <v>496</v>
      </c>
      <c r="B14" s="678"/>
      <c r="C14" s="679">
        <v>440000</v>
      </c>
      <c r="D14" s="680">
        <v>450000</v>
      </c>
    </row>
    <row r="15" spans="1:4" ht="17.25" customHeight="1">
      <c r="A15" s="682" t="s">
        <v>497</v>
      </c>
      <c r="B15" s="678"/>
      <c r="C15" s="679">
        <v>5000000</v>
      </c>
      <c r="D15" s="680">
        <v>5500000</v>
      </c>
    </row>
    <row r="16" spans="1:4" ht="17.25" customHeight="1">
      <c r="A16" s="684" t="s">
        <v>498</v>
      </c>
      <c r="B16" s="678"/>
      <c r="C16" s="679">
        <v>3790000</v>
      </c>
      <c r="D16" s="680">
        <v>4500000</v>
      </c>
    </row>
    <row r="17" spans="1:4" ht="17.25" customHeight="1">
      <c r="A17" s="685" t="s">
        <v>499</v>
      </c>
      <c r="B17" s="678"/>
      <c r="C17" s="679">
        <v>1400000</v>
      </c>
      <c r="D17" s="680">
        <v>1700000</v>
      </c>
    </row>
    <row r="18" spans="1:4" ht="42" customHeight="1">
      <c r="A18" s="686" t="s">
        <v>500</v>
      </c>
      <c r="B18" s="674" t="s">
        <v>501</v>
      </c>
      <c r="C18" s="675">
        <f>C19+C23+C28+C32+C34+C36+C38+C43</f>
        <v>18554558</v>
      </c>
      <c r="D18" s="687">
        <f>D19+D23+D28+D32+D34+D36+D38+D43</f>
        <v>21190000</v>
      </c>
    </row>
    <row r="19" spans="1:4" ht="17.25" customHeight="1">
      <c r="A19" s="688" t="s">
        <v>502</v>
      </c>
      <c r="B19" s="689">
        <v>65.1</v>
      </c>
      <c r="C19" s="690">
        <f>C20+C21+C22</f>
        <v>5444000</v>
      </c>
      <c r="D19" s="691">
        <f>D20+D21+D22</f>
        <v>5500000</v>
      </c>
    </row>
    <row r="20" spans="1:4" ht="17.25" customHeight="1">
      <c r="A20" s="684" t="s">
        <v>503</v>
      </c>
      <c r="B20" s="692"/>
      <c r="C20" s="679">
        <v>1200000</v>
      </c>
      <c r="D20" s="680">
        <v>1200000</v>
      </c>
    </row>
    <row r="21" spans="1:4" ht="17.25" customHeight="1">
      <c r="A21" s="693" t="s">
        <v>504</v>
      </c>
      <c r="B21" s="692"/>
      <c r="C21" s="679">
        <v>4164000</v>
      </c>
      <c r="D21" s="680">
        <v>4200000</v>
      </c>
    </row>
    <row r="22" spans="1:4" ht="17.25" customHeight="1">
      <c r="A22" s="693" t="s">
        <v>505</v>
      </c>
      <c r="B22" s="692"/>
      <c r="C22" s="679">
        <v>80000</v>
      </c>
      <c r="D22" s="680">
        <v>100000</v>
      </c>
    </row>
    <row r="23" spans="1:4" ht="15" customHeight="1">
      <c r="A23" s="694" t="s">
        <v>506</v>
      </c>
      <c r="B23" s="695" t="s">
        <v>507</v>
      </c>
      <c r="C23" s="690">
        <f>C24+C25+C27</f>
        <v>1160000</v>
      </c>
      <c r="D23" s="691">
        <f>D24+D25+D27+D26</f>
        <v>1990000</v>
      </c>
    </row>
    <row r="24" spans="1:4" ht="15" customHeight="1">
      <c r="A24" s="684" t="s">
        <v>503</v>
      </c>
      <c r="B24" s="696"/>
      <c r="C24" s="679">
        <v>536500</v>
      </c>
      <c r="D24" s="697">
        <v>672000</v>
      </c>
    </row>
    <row r="25" spans="1:4" ht="15" customHeight="1">
      <c r="A25" s="693" t="s">
        <v>504</v>
      </c>
      <c r="B25" s="696"/>
      <c r="C25" s="679">
        <v>593500</v>
      </c>
      <c r="D25" s="697">
        <v>936000</v>
      </c>
    </row>
    <row r="26" spans="1:4" ht="15" customHeight="1">
      <c r="A26" s="693" t="s">
        <v>508</v>
      </c>
      <c r="B26" s="696"/>
      <c r="C26" s="679"/>
      <c r="D26" s="697">
        <v>2000</v>
      </c>
    </row>
    <row r="27" spans="1:4" ht="15" customHeight="1">
      <c r="A27" s="693" t="s">
        <v>505</v>
      </c>
      <c r="B27" s="696"/>
      <c r="C27" s="679">
        <v>30000</v>
      </c>
      <c r="D27" s="697">
        <v>380000</v>
      </c>
    </row>
    <row r="28" spans="1:4" ht="15" customHeight="1">
      <c r="A28" s="694" t="s">
        <v>509</v>
      </c>
      <c r="B28" s="695" t="s">
        <v>510</v>
      </c>
      <c r="C28" s="690">
        <f>C29+C30+C31</f>
        <v>920558</v>
      </c>
      <c r="D28" s="691">
        <f>D29+D30+D31</f>
        <v>1100000</v>
      </c>
    </row>
    <row r="29" spans="1:4" ht="15" customHeight="1">
      <c r="A29" s="684" t="s">
        <v>503</v>
      </c>
      <c r="B29" s="696"/>
      <c r="C29" s="679">
        <v>443406</v>
      </c>
      <c r="D29" s="697">
        <v>550000</v>
      </c>
    </row>
    <row r="30" spans="1:4" ht="15" customHeight="1">
      <c r="A30" s="693" t="s">
        <v>504</v>
      </c>
      <c r="B30" s="696"/>
      <c r="C30" s="679">
        <v>245152</v>
      </c>
      <c r="D30" s="697">
        <v>300000</v>
      </c>
    </row>
    <row r="31" spans="1:4" ht="15" customHeight="1">
      <c r="A31" s="693" t="s">
        <v>505</v>
      </c>
      <c r="B31" s="696"/>
      <c r="C31" s="679">
        <v>232000</v>
      </c>
      <c r="D31" s="697">
        <v>250000</v>
      </c>
    </row>
    <row r="32" spans="1:4" ht="15" customHeight="1">
      <c r="A32" s="694" t="s">
        <v>511</v>
      </c>
      <c r="B32" s="698" t="s">
        <v>512</v>
      </c>
      <c r="C32" s="690">
        <f>C33</f>
        <v>400000</v>
      </c>
      <c r="D32" s="691">
        <f>D33</f>
        <v>450000</v>
      </c>
    </row>
    <row r="33" spans="1:4" ht="15" customHeight="1">
      <c r="A33" s="693" t="s">
        <v>504</v>
      </c>
      <c r="B33" s="699"/>
      <c r="C33" s="679">
        <v>400000</v>
      </c>
      <c r="D33" s="697">
        <v>450000</v>
      </c>
    </row>
    <row r="34" spans="1:4" ht="15" customHeight="1">
      <c r="A34" s="694" t="s">
        <v>513</v>
      </c>
      <c r="B34" s="695" t="s">
        <v>514</v>
      </c>
      <c r="C34" s="690">
        <v>440000</v>
      </c>
      <c r="D34" s="691">
        <f>D35</f>
        <v>450000</v>
      </c>
    </row>
    <row r="35" spans="1:4" ht="15" customHeight="1">
      <c r="A35" s="693" t="s">
        <v>504</v>
      </c>
      <c r="B35" s="699"/>
      <c r="C35" s="679">
        <v>440000</v>
      </c>
      <c r="D35" s="697">
        <v>450000</v>
      </c>
    </row>
    <row r="36" spans="1:4" ht="15" customHeight="1">
      <c r="A36" s="700" t="s">
        <v>515</v>
      </c>
      <c r="B36" s="698" t="s">
        <v>516</v>
      </c>
      <c r="C36" s="690">
        <f>C37</f>
        <v>5000000</v>
      </c>
      <c r="D36" s="691">
        <f>D37</f>
        <v>5500000</v>
      </c>
    </row>
    <row r="37" spans="1:4" ht="15" customHeight="1">
      <c r="A37" s="693" t="s">
        <v>504</v>
      </c>
      <c r="B37" s="696"/>
      <c r="C37" s="679">
        <v>5000000</v>
      </c>
      <c r="D37" s="697">
        <v>5500000</v>
      </c>
    </row>
    <row r="38" spans="1:4" ht="15" customHeight="1">
      <c r="A38" s="701" t="s">
        <v>517</v>
      </c>
      <c r="B38" s="695" t="s">
        <v>516</v>
      </c>
      <c r="C38" s="690">
        <f>C39+C40+C41+C42</f>
        <v>3790000</v>
      </c>
      <c r="D38" s="691">
        <f>D39+D40+D41+D42</f>
        <v>4500000</v>
      </c>
    </row>
    <row r="39" spans="1:4" ht="15" customHeight="1">
      <c r="A39" s="684" t="s">
        <v>503</v>
      </c>
      <c r="B39" s="696"/>
      <c r="C39" s="679">
        <v>1739000</v>
      </c>
      <c r="D39" s="697">
        <v>1850000</v>
      </c>
    </row>
    <row r="40" spans="1:4" ht="15" customHeight="1">
      <c r="A40" s="693" t="s">
        <v>504</v>
      </c>
      <c r="B40" s="696"/>
      <c r="C40" s="679">
        <v>1423000</v>
      </c>
      <c r="D40" s="697">
        <v>1800000</v>
      </c>
    </row>
    <row r="41" spans="1:4" ht="15" customHeight="1">
      <c r="A41" s="693" t="s">
        <v>518</v>
      </c>
      <c r="B41" s="696"/>
      <c r="C41" s="679">
        <v>288000</v>
      </c>
      <c r="D41" s="697">
        <v>350000</v>
      </c>
    </row>
    <row r="42" spans="1:4" ht="15" customHeight="1">
      <c r="A42" s="693" t="s">
        <v>505</v>
      </c>
      <c r="B42" s="696"/>
      <c r="C42" s="679">
        <v>340000</v>
      </c>
      <c r="D42" s="697">
        <v>500000</v>
      </c>
    </row>
    <row r="43" spans="1:4" ht="15" customHeight="1">
      <c r="A43" s="702" t="s">
        <v>519</v>
      </c>
      <c r="B43" s="703">
        <v>80.1</v>
      </c>
      <c r="C43" s="690">
        <f>C44+C45</f>
        <v>1400000</v>
      </c>
      <c r="D43" s="691">
        <f>D44+D45</f>
        <v>1700000</v>
      </c>
    </row>
    <row r="44" spans="1:4" ht="17.25" customHeight="1">
      <c r="A44" s="684" t="s">
        <v>503</v>
      </c>
      <c r="B44" s="704"/>
      <c r="C44" s="705">
        <v>700000</v>
      </c>
      <c r="D44" s="680">
        <v>750000</v>
      </c>
    </row>
    <row r="45" spans="1:4" ht="16.5" thickBot="1">
      <c r="A45" s="706" t="s">
        <v>504</v>
      </c>
      <c r="B45" s="707"/>
      <c r="C45" s="708">
        <v>700000</v>
      </c>
      <c r="D45" s="709">
        <v>950000</v>
      </c>
    </row>
    <row r="46" spans="2:3" ht="12.75" customHeight="1">
      <c r="B46" s="710"/>
      <c r="C46" s="710"/>
    </row>
    <row r="47" spans="2:3" ht="12.75" customHeight="1">
      <c r="B47" s="710"/>
      <c r="C47" s="710"/>
    </row>
  </sheetData>
  <mergeCells count="8">
    <mergeCell ref="B46:C46"/>
    <mergeCell ref="B47:C47"/>
    <mergeCell ref="C2:D2"/>
    <mergeCell ref="A4:D4"/>
    <mergeCell ref="A7:A8"/>
    <mergeCell ref="B7:B8"/>
    <mergeCell ref="C7:C8"/>
    <mergeCell ref="D7:D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Primarie</dc:creator>
  <cp:keywords/>
  <dc:description/>
  <cp:lastModifiedBy>Primarie</cp:lastModifiedBy>
  <dcterms:created xsi:type="dcterms:W3CDTF">2008-01-21T11:03:52Z</dcterms:created>
  <dcterms:modified xsi:type="dcterms:W3CDTF">2008-01-21T11:11:58Z</dcterms:modified>
  <cp:category/>
  <cp:version/>
  <cp:contentType/>
  <cp:contentStatus/>
</cp:coreProperties>
</file>