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20730" windowHeight="11700" tabRatio="765" activeTab="5"/>
  </bookViews>
  <sheets>
    <sheet name="Pagina introductiva" sheetId="10" r:id="rId1"/>
    <sheet name="Metoda Agregata" sheetId="4" r:id="rId2"/>
    <sheet name="Metoda Dezagregata" sheetId="8" r:id="rId3"/>
    <sheet name="Calcule (Metoda Agregata)" sheetId="2" r:id="rId4"/>
    <sheet name="Calcule (Metoda Dezagregata)" sheetId="9" r:id="rId5"/>
    <sheet name="Valorile Parametrilor" sheetId="1" r:id="rId6"/>
  </sheets>
  <externalReferences>
    <externalReference r:id="rId7"/>
  </externalReferences>
  <definedNames>
    <definedName name="_xlnm._FilterDatabase" localSheetId="5" hidden="1">'Valorile Parametrilor'!$B$1:$B$231</definedName>
    <definedName name="UKRoadType">[1]Constants!$AO$5:$AO$11</definedName>
  </definedNames>
  <calcPr calcId="145621"/>
</workbook>
</file>

<file path=xl/calcChain.xml><?xml version="1.0" encoding="utf-8"?>
<calcChain xmlns="http://schemas.openxmlformats.org/spreadsheetml/2006/main">
  <c r="D46" i="2" l="1"/>
  <c r="D47" i="2"/>
  <c r="D48" i="2"/>
  <c r="B54" i="2"/>
  <c r="B30" i="2"/>
  <c r="B23" i="2"/>
  <c r="B16" i="2"/>
  <c r="B9" i="2"/>
  <c r="Q22" i="8"/>
  <c r="B14" i="8"/>
  <c r="B14" i="4"/>
  <c r="B9" i="8"/>
  <c r="B9" i="4"/>
  <c r="AC13" i="9" l="1"/>
  <c r="AC14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8" i="9"/>
  <c r="AC49" i="9"/>
  <c r="AC50" i="9"/>
  <c r="AC51" i="9"/>
  <c r="AC52" i="9"/>
  <c r="AC53" i="9"/>
  <c r="AC54" i="9"/>
  <c r="AC55" i="9"/>
  <c r="AC56" i="9"/>
  <c r="AC57" i="9"/>
  <c r="AC58" i="9"/>
  <c r="AC59" i="9"/>
  <c r="AC60" i="9"/>
  <c r="AC61" i="9"/>
  <c r="AC62" i="9"/>
  <c r="AC63" i="9"/>
  <c r="AC64" i="9"/>
  <c r="AC65" i="9"/>
  <c r="AC66" i="9"/>
  <c r="AC67" i="9"/>
  <c r="AC68" i="9"/>
  <c r="AC69" i="9"/>
  <c r="AC70" i="9"/>
  <c r="AC71" i="9"/>
  <c r="AC72" i="9"/>
  <c r="AC73" i="9"/>
  <c r="AC74" i="9"/>
  <c r="AC75" i="9"/>
  <c r="AC76" i="9"/>
  <c r="AC77" i="9"/>
  <c r="AC78" i="9"/>
  <c r="AC79" i="9"/>
  <c r="AC80" i="9"/>
  <c r="AC81" i="9"/>
  <c r="AC82" i="9"/>
  <c r="AC83" i="9"/>
  <c r="AC84" i="9"/>
  <c r="AC85" i="9"/>
  <c r="AC86" i="9"/>
  <c r="AC87" i="9"/>
  <c r="AC88" i="9"/>
  <c r="AC89" i="9"/>
  <c r="AC90" i="9"/>
  <c r="AC91" i="9"/>
  <c r="AC92" i="9"/>
  <c r="AC93" i="9"/>
  <c r="AC94" i="9"/>
  <c r="AC95" i="9"/>
  <c r="AC96" i="9"/>
  <c r="AC97" i="9"/>
  <c r="AC98" i="9"/>
  <c r="AC99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B13" i="9"/>
  <c r="AB14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A13" i="9"/>
  <c r="AA14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H8" i="2"/>
  <c r="G8" i="2"/>
  <c r="F8" i="2"/>
  <c r="E8" i="2"/>
  <c r="H29" i="2"/>
  <c r="G29" i="2"/>
  <c r="H22" i="2"/>
  <c r="G22" i="2"/>
  <c r="H15" i="2"/>
  <c r="G15" i="2"/>
  <c r="W13" i="9"/>
  <c r="W14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V13" i="9"/>
  <c r="V14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H37" i="1" l="1"/>
  <c r="G37" i="1"/>
  <c r="F37" i="1"/>
  <c r="D37" i="1" l="1"/>
  <c r="F13" i="9"/>
  <c r="G13" i="9"/>
  <c r="H13" i="9"/>
  <c r="I13" i="9"/>
  <c r="J13" i="9"/>
  <c r="K13" i="9"/>
  <c r="F14" i="9"/>
  <c r="G14" i="9"/>
  <c r="H14" i="9"/>
  <c r="I14" i="9"/>
  <c r="J14" i="9"/>
  <c r="K14" i="9"/>
  <c r="F15" i="9"/>
  <c r="G15" i="9"/>
  <c r="H15" i="9"/>
  <c r="I15" i="9"/>
  <c r="J15" i="9"/>
  <c r="K15" i="9"/>
  <c r="F16" i="9"/>
  <c r="G16" i="9"/>
  <c r="H16" i="9"/>
  <c r="I16" i="9"/>
  <c r="J16" i="9"/>
  <c r="K16" i="9"/>
  <c r="F17" i="9"/>
  <c r="G17" i="9"/>
  <c r="H17" i="9"/>
  <c r="I17" i="9"/>
  <c r="J17" i="9"/>
  <c r="K17" i="9"/>
  <c r="F18" i="9"/>
  <c r="G18" i="9"/>
  <c r="H18" i="9"/>
  <c r="I18" i="9"/>
  <c r="J18" i="9"/>
  <c r="K18" i="9"/>
  <c r="F19" i="9"/>
  <c r="G19" i="9"/>
  <c r="H19" i="9"/>
  <c r="I19" i="9"/>
  <c r="J19" i="9"/>
  <c r="K19" i="9"/>
  <c r="F20" i="9"/>
  <c r="G20" i="9"/>
  <c r="H20" i="9"/>
  <c r="I20" i="9"/>
  <c r="J20" i="9"/>
  <c r="K20" i="9"/>
  <c r="F21" i="9"/>
  <c r="G21" i="9"/>
  <c r="H21" i="9"/>
  <c r="I21" i="9"/>
  <c r="J21" i="9"/>
  <c r="K21" i="9"/>
  <c r="F22" i="9"/>
  <c r="G22" i="9"/>
  <c r="H22" i="9"/>
  <c r="I22" i="9"/>
  <c r="J22" i="9"/>
  <c r="K22" i="9"/>
  <c r="F23" i="9"/>
  <c r="G23" i="9"/>
  <c r="H23" i="9"/>
  <c r="I23" i="9"/>
  <c r="J23" i="9"/>
  <c r="K23" i="9"/>
  <c r="F24" i="9"/>
  <c r="G24" i="9"/>
  <c r="H24" i="9"/>
  <c r="I24" i="9"/>
  <c r="J24" i="9"/>
  <c r="K24" i="9"/>
  <c r="F25" i="9"/>
  <c r="G25" i="9"/>
  <c r="H25" i="9"/>
  <c r="I25" i="9"/>
  <c r="J25" i="9"/>
  <c r="K25" i="9"/>
  <c r="F26" i="9"/>
  <c r="G26" i="9"/>
  <c r="H26" i="9"/>
  <c r="I26" i="9"/>
  <c r="J26" i="9"/>
  <c r="K26" i="9"/>
  <c r="F27" i="9"/>
  <c r="G27" i="9"/>
  <c r="H27" i="9"/>
  <c r="I27" i="9"/>
  <c r="J27" i="9"/>
  <c r="K27" i="9"/>
  <c r="F28" i="9"/>
  <c r="G28" i="9"/>
  <c r="H28" i="9"/>
  <c r="I28" i="9"/>
  <c r="J28" i="9"/>
  <c r="K28" i="9"/>
  <c r="F29" i="9"/>
  <c r="G29" i="9"/>
  <c r="H29" i="9"/>
  <c r="I29" i="9"/>
  <c r="J29" i="9"/>
  <c r="K29" i="9"/>
  <c r="F30" i="9"/>
  <c r="G30" i="9"/>
  <c r="H30" i="9"/>
  <c r="I30" i="9"/>
  <c r="J30" i="9"/>
  <c r="K30" i="9"/>
  <c r="F31" i="9"/>
  <c r="G31" i="9"/>
  <c r="H31" i="9"/>
  <c r="I31" i="9"/>
  <c r="J31" i="9"/>
  <c r="K31" i="9"/>
  <c r="F32" i="9"/>
  <c r="G32" i="9"/>
  <c r="H32" i="9"/>
  <c r="I32" i="9"/>
  <c r="J32" i="9"/>
  <c r="K32" i="9"/>
  <c r="F33" i="9"/>
  <c r="G33" i="9"/>
  <c r="H33" i="9"/>
  <c r="I33" i="9"/>
  <c r="J33" i="9"/>
  <c r="K33" i="9"/>
  <c r="F34" i="9"/>
  <c r="G34" i="9"/>
  <c r="H34" i="9"/>
  <c r="I34" i="9"/>
  <c r="J34" i="9"/>
  <c r="K34" i="9"/>
  <c r="F35" i="9"/>
  <c r="G35" i="9"/>
  <c r="H35" i="9"/>
  <c r="I35" i="9"/>
  <c r="J35" i="9"/>
  <c r="K35" i="9"/>
  <c r="F36" i="9"/>
  <c r="G36" i="9"/>
  <c r="H36" i="9"/>
  <c r="I36" i="9"/>
  <c r="J36" i="9"/>
  <c r="K36" i="9"/>
  <c r="F37" i="9"/>
  <c r="G37" i="9"/>
  <c r="H37" i="9"/>
  <c r="I37" i="9"/>
  <c r="J37" i="9"/>
  <c r="K37" i="9"/>
  <c r="F38" i="9"/>
  <c r="G38" i="9"/>
  <c r="H38" i="9"/>
  <c r="I38" i="9"/>
  <c r="J38" i="9"/>
  <c r="K38" i="9"/>
  <c r="F39" i="9"/>
  <c r="G39" i="9"/>
  <c r="H39" i="9"/>
  <c r="I39" i="9"/>
  <c r="J39" i="9"/>
  <c r="K39" i="9"/>
  <c r="F40" i="9"/>
  <c r="G40" i="9"/>
  <c r="H40" i="9"/>
  <c r="I40" i="9"/>
  <c r="J40" i="9"/>
  <c r="K40" i="9"/>
  <c r="F41" i="9"/>
  <c r="G41" i="9"/>
  <c r="H41" i="9"/>
  <c r="I41" i="9"/>
  <c r="J41" i="9"/>
  <c r="K41" i="9"/>
  <c r="F42" i="9"/>
  <c r="G42" i="9"/>
  <c r="H42" i="9"/>
  <c r="I42" i="9"/>
  <c r="J42" i="9"/>
  <c r="K42" i="9"/>
  <c r="F43" i="9"/>
  <c r="G43" i="9"/>
  <c r="H43" i="9"/>
  <c r="I43" i="9"/>
  <c r="J43" i="9"/>
  <c r="K43" i="9"/>
  <c r="F44" i="9"/>
  <c r="G44" i="9"/>
  <c r="H44" i="9"/>
  <c r="I44" i="9"/>
  <c r="J44" i="9"/>
  <c r="K44" i="9"/>
  <c r="F45" i="9"/>
  <c r="G45" i="9"/>
  <c r="H45" i="9"/>
  <c r="I45" i="9"/>
  <c r="J45" i="9"/>
  <c r="K45" i="9"/>
  <c r="F46" i="9"/>
  <c r="G46" i="9"/>
  <c r="H46" i="9"/>
  <c r="I46" i="9"/>
  <c r="J46" i="9"/>
  <c r="K46" i="9"/>
  <c r="F47" i="9"/>
  <c r="G47" i="9"/>
  <c r="H47" i="9"/>
  <c r="I47" i="9"/>
  <c r="J47" i="9"/>
  <c r="K47" i="9"/>
  <c r="F48" i="9"/>
  <c r="G48" i="9"/>
  <c r="H48" i="9"/>
  <c r="I48" i="9"/>
  <c r="J48" i="9"/>
  <c r="K48" i="9"/>
  <c r="F49" i="9"/>
  <c r="G49" i="9"/>
  <c r="H49" i="9"/>
  <c r="I49" i="9"/>
  <c r="J49" i="9"/>
  <c r="K49" i="9"/>
  <c r="F50" i="9"/>
  <c r="G50" i="9"/>
  <c r="H50" i="9"/>
  <c r="I50" i="9"/>
  <c r="J50" i="9"/>
  <c r="K50" i="9"/>
  <c r="F51" i="9"/>
  <c r="G51" i="9"/>
  <c r="H51" i="9"/>
  <c r="I51" i="9"/>
  <c r="J51" i="9"/>
  <c r="K51" i="9"/>
  <c r="F52" i="9"/>
  <c r="G52" i="9"/>
  <c r="H52" i="9"/>
  <c r="I52" i="9"/>
  <c r="J52" i="9"/>
  <c r="K52" i="9"/>
  <c r="F53" i="9"/>
  <c r="G53" i="9"/>
  <c r="H53" i="9"/>
  <c r="I53" i="9"/>
  <c r="J53" i="9"/>
  <c r="K53" i="9"/>
  <c r="F54" i="9"/>
  <c r="G54" i="9"/>
  <c r="H54" i="9"/>
  <c r="I54" i="9"/>
  <c r="J54" i="9"/>
  <c r="K54" i="9"/>
  <c r="F55" i="9"/>
  <c r="G55" i="9"/>
  <c r="H55" i="9"/>
  <c r="I55" i="9"/>
  <c r="J55" i="9"/>
  <c r="K55" i="9"/>
  <c r="F56" i="9"/>
  <c r="G56" i="9"/>
  <c r="H56" i="9"/>
  <c r="I56" i="9"/>
  <c r="J56" i="9"/>
  <c r="K56" i="9"/>
  <c r="F57" i="9"/>
  <c r="G57" i="9"/>
  <c r="H57" i="9"/>
  <c r="I57" i="9"/>
  <c r="J57" i="9"/>
  <c r="K57" i="9"/>
  <c r="F58" i="9"/>
  <c r="G58" i="9"/>
  <c r="H58" i="9"/>
  <c r="I58" i="9"/>
  <c r="J58" i="9"/>
  <c r="K58" i="9"/>
  <c r="F59" i="9"/>
  <c r="G59" i="9"/>
  <c r="H59" i="9"/>
  <c r="I59" i="9"/>
  <c r="J59" i="9"/>
  <c r="K59" i="9"/>
  <c r="F60" i="9"/>
  <c r="G60" i="9"/>
  <c r="H60" i="9"/>
  <c r="I60" i="9"/>
  <c r="J60" i="9"/>
  <c r="K60" i="9"/>
  <c r="F61" i="9"/>
  <c r="G61" i="9"/>
  <c r="H61" i="9"/>
  <c r="I61" i="9"/>
  <c r="J61" i="9"/>
  <c r="K61" i="9"/>
  <c r="F62" i="9"/>
  <c r="G62" i="9"/>
  <c r="H62" i="9"/>
  <c r="I62" i="9"/>
  <c r="J62" i="9"/>
  <c r="K62" i="9"/>
  <c r="F63" i="9"/>
  <c r="G63" i="9"/>
  <c r="H63" i="9"/>
  <c r="I63" i="9"/>
  <c r="J63" i="9"/>
  <c r="K63" i="9"/>
  <c r="F64" i="9"/>
  <c r="G64" i="9"/>
  <c r="H64" i="9"/>
  <c r="I64" i="9"/>
  <c r="J64" i="9"/>
  <c r="K64" i="9"/>
  <c r="F65" i="9"/>
  <c r="G65" i="9"/>
  <c r="H65" i="9"/>
  <c r="I65" i="9"/>
  <c r="J65" i="9"/>
  <c r="K65" i="9"/>
  <c r="F66" i="9"/>
  <c r="G66" i="9"/>
  <c r="H66" i="9"/>
  <c r="I66" i="9"/>
  <c r="J66" i="9"/>
  <c r="K66" i="9"/>
  <c r="F67" i="9"/>
  <c r="G67" i="9"/>
  <c r="H67" i="9"/>
  <c r="I67" i="9"/>
  <c r="J67" i="9"/>
  <c r="K67" i="9"/>
  <c r="F68" i="9"/>
  <c r="G68" i="9"/>
  <c r="H68" i="9"/>
  <c r="I68" i="9"/>
  <c r="J68" i="9"/>
  <c r="K68" i="9"/>
  <c r="F69" i="9"/>
  <c r="G69" i="9"/>
  <c r="H69" i="9"/>
  <c r="I69" i="9"/>
  <c r="J69" i="9"/>
  <c r="K69" i="9"/>
  <c r="F70" i="9"/>
  <c r="G70" i="9"/>
  <c r="H70" i="9"/>
  <c r="I70" i="9"/>
  <c r="J70" i="9"/>
  <c r="K70" i="9"/>
  <c r="F71" i="9"/>
  <c r="G71" i="9"/>
  <c r="H71" i="9"/>
  <c r="I71" i="9"/>
  <c r="J71" i="9"/>
  <c r="K71" i="9"/>
  <c r="F72" i="9"/>
  <c r="G72" i="9"/>
  <c r="H72" i="9"/>
  <c r="I72" i="9"/>
  <c r="J72" i="9"/>
  <c r="K72" i="9"/>
  <c r="F73" i="9"/>
  <c r="G73" i="9"/>
  <c r="H73" i="9"/>
  <c r="I73" i="9"/>
  <c r="J73" i="9"/>
  <c r="K73" i="9"/>
  <c r="F74" i="9"/>
  <c r="G74" i="9"/>
  <c r="H74" i="9"/>
  <c r="I74" i="9"/>
  <c r="J74" i="9"/>
  <c r="K74" i="9"/>
  <c r="F75" i="9"/>
  <c r="G75" i="9"/>
  <c r="H75" i="9"/>
  <c r="I75" i="9"/>
  <c r="J75" i="9"/>
  <c r="K75" i="9"/>
  <c r="F76" i="9"/>
  <c r="G76" i="9"/>
  <c r="H76" i="9"/>
  <c r="I76" i="9"/>
  <c r="J76" i="9"/>
  <c r="K76" i="9"/>
  <c r="F77" i="9"/>
  <c r="G77" i="9"/>
  <c r="H77" i="9"/>
  <c r="I77" i="9"/>
  <c r="J77" i="9"/>
  <c r="K77" i="9"/>
  <c r="F78" i="9"/>
  <c r="G78" i="9"/>
  <c r="H78" i="9"/>
  <c r="I78" i="9"/>
  <c r="J78" i="9"/>
  <c r="K78" i="9"/>
  <c r="F79" i="9"/>
  <c r="G79" i="9"/>
  <c r="H79" i="9"/>
  <c r="I79" i="9"/>
  <c r="J79" i="9"/>
  <c r="K79" i="9"/>
  <c r="F80" i="9"/>
  <c r="G80" i="9"/>
  <c r="H80" i="9"/>
  <c r="I80" i="9"/>
  <c r="J80" i="9"/>
  <c r="K80" i="9"/>
  <c r="F81" i="9"/>
  <c r="G81" i="9"/>
  <c r="H81" i="9"/>
  <c r="I81" i="9"/>
  <c r="J81" i="9"/>
  <c r="K81" i="9"/>
  <c r="F82" i="9"/>
  <c r="G82" i="9"/>
  <c r="H82" i="9"/>
  <c r="I82" i="9"/>
  <c r="J82" i="9"/>
  <c r="K82" i="9"/>
  <c r="F83" i="9"/>
  <c r="G83" i="9"/>
  <c r="H83" i="9"/>
  <c r="I83" i="9"/>
  <c r="J83" i="9"/>
  <c r="K83" i="9"/>
  <c r="F84" i="9"/>
  <c r="G84" i="9"/>
  <c r="H84" i="9"/>
  <c r="I84" i="9"/>
  <c r="J84" i="9"/>
  <c r="K84" i="9"/>
  <c r="F85" i="9"/>
  <c r="G85" i="9"/>
  <c r="H85" i="9"/>
  <c r="I85" i="9"/>
  <c r="J85" i="9"/>
  <c r="K85" i="9"/>
  <c r="F86" i="9"/>
  <c r="G86" i="9"/>
  <c r="H86" i="9"/>
  <c r="I86" i="9"/>
  <c r="J86" i="9"/>
  <c r="K86" i="9"/>
  <c r="F87" i="9"/>
  <c r="G87" i="9"/>
  <c r="H87" i="9"/>
  <c r="I87" i="9"/>
  <c r="J87" i="9"/>
  <c r="K87" i="9"/>
  <c r="F88" i="9"/>
  <c r="G88" i="9"/>
  <c r="H88" i="9"/>
  <c r="I88" i="9"/>
  <c r="J88" i="9"/>
  <c r="K88" i="9"/>
  <c r="F89" i="9"/>
  <c r="G89" i="9"/>
  <c r="H89" i="9"/>
  <c r="I89" i="9"/>
  <c r="J89" i="9"/>
  <c r="K89" i="9"/>
  <c r="F90" i="9"/>
  <c r="G90" i="9"/>
  <c r="H90" i="9"/>
  <c r="I90" i="9"/>
  <c r="J90" i="9"/>
  <c r="K90" i="9"/>
  <c r="F91" i="9"/>
  <c r="G91" i="9"/>
  <c r="H91" i="9"/>
  <c r="I91" i="9"/>
  <c r="J91" i="9"/>
  <c r="K91" i="9"/>
  <c r="F92" i="9"/>
  <c r="G92" i="9"/>
  <c r="H92" i="9"/>
  <c r="I92" i="9"/>
  <c r="J92" i="9"/>
  <c r="K92" i="9"/>
  <c r="F93" i="9"/>
  <c r="G93" i="9"/>
  <c r="H93" i="9"/>
  <c r="I93" i="9"/>
  <c r="J93" i="9"/>
  <c r="K93" i="9"/>
  <c r="F94" i="9"/>
  <c r="G94" i="9"/>
  <c r="H94" i="9"/>
  <c r="I94" i="9"/>
  <c r="J94" i="9"/>
  <c r="K94" i="9"/>
  <c r="F95" i="9"/>
  <c r="G95" i="9"/>
  <c r="H95" i="9"/>
  <c r="I95" i="9"/>
  <c r="J95" i="9"/>
  <c r="K95" i="9"/>
  <c r="F96" i="9"/>
  <c r="G96" i="9"/>
  <c r="H96" i="9"/>
  <c r="I96" i="9"/>
  <c r="J96" i="9"/>
  <c r="K96" i="9"/>
  <c r="F97" i="9"/>
  <c r="G97" i="9"/>
  <c r="H97" i="9"/>
  <c r="I97" i="9"/>
  <c r="J97" i="9"/>
  <c r="K97" i="9"/>
  <c r="F98" i="9"/>
  <c r="G98" i="9"/>
  <c r="H98" i="9"/>
  <c r="I98" i="9"/>
  <c r="J98" i="9"/>
  <c r="K98" i="9"/>
  <c r="F99" i="9"/>
  <c r="G99" i="9"/>
  <c r="H99" i="9"/>
  <c r="I99" i="9"/>
  <c r="J99" i="9"/>
  <c r="K99" i="9"/>
  <c r="F100" i="9"/>
  <c r="G100" i="9"/>
  <c r="H100" i="9"/>
  <c r="I100" i="9"/>
  <c r="J100" i="9"/>
  <c r="K100" i="9"/>
  <c r="F101" i="9"/>
  <c r="G101" i="9"/>
  <c r="H101" i="9"/>
  <c r="I101" i="9"/>
  <c r="J101" i="9"/>
  <c r="K101" i="9"/>
  <c r="F102" i="9"/>
  <c r="G102" i="9"/>
  <c r="H102" i="9"/>
  <c r="I102" i="9"/>
  <c r="J102" i="9"/>
  <c r="K102" i="9"/>
  <c r="F103" i="9"/>
  <c r="G103" i="9"/>
  <c r="H103" i="9"/>
  <c r="I103" i="9"/>
  <c r="J103" i="9"/>
  <c r="K103" i="9"/>
  <c r="F104" i="9"/>
  <c r="G104" i="9"/>
  <c r="H104" i="9"/>
  <c r="I104" i="9"/>
  <c r="J104" i="9"/>
  <c r="K104" i="9"/>
  <c r="F105" i="9"/>
  <c r="G105" i="9"/>
  <c r="H105" i="9"/>
  <c r="I105" i="9"/>
  <c r="J105" i="9"/>
  <c r="K105" i="9"/>
  <c r="F106" i="9"/>
  <c r="G106" i="9"/>
  <c r="H106" i="9"/>
  <c r="I106" i="9"/>
  <c r="J106" i="9"/>
  <c r="K106" i="9"/>
  <c r="F107" i="9"/>
  <c r="G107" i="9"/>
  <c r="H107" i="9"/>
  <c r="I107" i="9"/>
  <c r="J107" i="9"/>
  <c r="K107" i="9"/>
  <c r="F108" i="9"/>
  <c r="G108" i="9"/>
  <c r="H108" i="9"/>
  <c r="I108" i="9"/>
  <c r="J108" i="9"/>
  <c r="K108" i="9"/>
  <c r="F109" i="9"/>
  <c r="G109" i="9"/>
  <c r="H109" i="9"/>
  <c r="I109" i="9"/>
  <c r="J109" i="9"/>
  <c r="K109" i="9"/>
  <c r="F110" i="9"/>
  <c r="G110" i="9"/>
  <c r="H110" i="9"/>
  <c r="I110" i="9"/>
  <c r="J110" i="9"/>
  <c r="K110" i="9"/>
  <c r="F111" i="9"/>
  <c r="G111" i="9"/>
  <c r="H111" i="9"/>
  <c r="I111" i="9"/>
  <c r="J111" i="9"/>
  <c r="K111" i="9"/>
  <c r="H12" i="9"/>
  <c r="I12" i="9"/>
  <c r="J12" i="9"/>
  <c r="K12" i="9"/>
  <c r="G12" i="9"/>
  <c r="F12" i="9"/>
  <c r="D13" i="9"/>
  <c r="E13" i="9"/>
  <c r="L13" i="9"/>
  <c r="M13" i="9"/>
  <c r="N13" i="9"/>
  <c r="D14" i="9"/>
  <c r="E14" i="9"/>
  <c r="L14" i="9"/>
  <c r="M14" i="9"/>
  <c r="N14" i="9"/>
  <c r="D15" i="9"/>
  <c r="E15" i="9"/>
  <c r="L15" i="9"/>
  <c r="AA15" i="9" s="1"/>
  <c r="M15" i="9"/>
  <c r="AB15" i="9" s="1"/>
  <c r="N15" i="9"/>
  <c r="AC15" i="9" s="1"/>
  <c r="D16" i="9"/>
  <c r="E16" i="9"/>
  <c r="L16" i="9"/>
  <c r="M16" i="9"/>
  <c r="N16" i="9"/>
  <c r="D17" i="9"/>
  <c r="E17" i="9"/>
  <c r="L17" i="9"/>
  <c r="M17" i="9"/>
  <c r="N17" i="9"/>
  <c r="D18" i="9"/>
  <c r="E18" i="9"/>
  <c r="L18" i="9"/>
  <c r="M18" i="9"/>
  <c r="N18" i="9"/>
  <c r="D19" i="9"/>
  <c r="E19" i="9"/>
  <c r="L19" i="9"/>
  <c r="M19" i="9"/>
  <c r="N19" i="9"/>
  <c r="D20" i="9"/>
  <c r="E20" i="9"/>
  <c r="L20" i="9"/>
  <c r="M20" i="9"/>
  <c r="N20" i="9"/>
  <c r="D21" i="9"/>
  <c r="E21" i="9"/>
  <c r="L21" i="9"/>
  <c r="M21" i="9"/>
  <c r="N21" i="9"/>
  <c r="D22" i="9"/>
  <c r="E22" i="9"/>
  <c r="L22" i="9"/>
  <c r="M22" i="9"/>
  <c r="N22" i="9"/>
  <c r="D23" i="9"/>
  <c r="E23" i="9"/>
  <c r="L23" i="9"/>
  <c r="M23" i="9"/>
  <c r="N23" i="9"/>
  <c r="D24" i="9"/>
  <c r="E24" i="9"/>
  <c r="L24" i="9"/>
  <c r="M24" i="9"/>
  <c r="N24" i="9"/>
  <c r="D25" i="9"/>
  <c r="E25" i="9"/>
  <c r="L25" i="9"/>
  <c r="M25" i="9"/>
  <c r="N25" i="9"/>
  <c r="D26" i="9"/>
  <c r="E26" i="9"/>
  <c r="L26" i="9"/>
  <c r="M26" i="9"/>
  <c r="N26" i="9"/>
  <c r="D27" i="9"/>
  <c r="E27" i="9"/>
  <c r="L27" i="9"/>
  <c r="M27" i="9"/>
  <c r="N27" i="9"/>
  <c r="D28" i="9"/>
  <c r="E28" i="9"/>
  <c r="L28" i="9"/>
  <c r="M28" i="9"/>
  <c r="N28" i="9"/>
  <c r="D29" i="9"/>
  <c r="E29" i="9"/>
  <c r="L29" i="9"/>
  <c r="M29" i="9"/>
  <c r="N29" i="9"/>
  <c r="D30" i="9"/>
  <c r="E30" i="9"/>
  <c r="L30" i="9"/>
  <c r="M30" i="9"/>
  <c r="N30" i="9"/>
  <c r="D31" i="9"/>
  <c r="E31" i="9"/>
  <c r="L31" i="9"/>
  <c r="M31" i="9"/>
  <c r="N31" i="9"/>
  <c r="D32" i="9"/>
  <c r="E32" i="9"/>
  <c r="L32" i="9"/>
  <c r="M32" i="9"/>
  <c r="N32" i="9"/>
  <c r="D33" i="9"/>
  <c r="E33" i="9"/>
  <c r="L33" i="9"/>
  <c r="M33" i="9"/>
  <c r="N33" i="9"/>
  <c r="D34" i="9"/>
  <c r="E34" i="9"/>
  <c r="L34" i="9"/>
  <c r="M34" i="9"/>
  <c r="N34" i="9"/>
  <c r="D35" i="9"/>
  <c r="E35" i="9"/>
  <c r="L35" i="9"/>
  <c r="M35" i="9"/>
  <c r="N35" i="9"/>
  <c r="D36" i="9"/>
  <c r="E36" i="9"/>
  <c r="L36" i="9"/>
  <c r="M36" i="9"/>
  <c r="N36" i="9"/>
  <c r="D37" i="9"/>
  <c r="E37" i="9"/>
  <c r="L37" i="9"/>
  <c r="M37" i="9"/>
  <c r="N37" i="9"/>
  <c r="D38" i="9"/>
  <c r="E38" i="9"/>
  <c r="L38" i="9"/>
  <c r="M38" i="9"/>
  <c r="N38" i="9"/>
  <c r="D39" i="9"/>
  <c r="E39" i="9"/>
  <c r="L39" i="9"/>
  <c r="M39" i="9"/>
  <c r="N39" i="9"/>
  <c r="D40" i="9"/>
  <c r="E40" i="9"/>
  <c r="L40" i="9"/>
  <c r="M40" i="9"/>
  <c r="N40" i="9"/>
  <c r="D41" i="9"/>
  <c r="E41" i="9"/>
  <c r="L41" i="9"/>
  <c r="M41" i="9"/>
  <c r="N41" i="9"/>
  <c r="D42" i="9"/>
  <c r="E42" i="9"/>
  <c r="L42" i="9"/>
  <c r="M42" i="9"/>
  <c r="N42" i="9"/>
  <c r="D43" i="9"/>
  <c r="E43" i="9"/>
  <c r="L43" i="9"/>
  <c r="M43" i="9"/>
  <c r="N43" i="9"/>
  <c r="D44" i="9"/>
  <c r="E44" i="9"/>
  <c r="L44" i="9"/>
  <c r="M44" i="9"/>
  <c r="N44" i="9"/>
  <c r="D45" i="9"/>
  <c r="E45" i="9"/>
  <c r="L45" i="9"/>
  <c r="M45" i="9"/>
  <c r="N45" i="9"/>
  <c r="D46" i="9"/>
  <c r="E46" i="9"/>
  <c r="L46" i="9"/>
  <c r="M46" i="9"/>
  <c r="N46" i="9"/>
  <c r="D47" i="9"/>
  <c r="E47" i="9"/>
  <c r="L47" i="9"/>
  <c r="M47" i="9"/>
  <c r="N47" i="9"/>
  <c r="D48" i="9"/>
  <c r="E48" i="9"/>
  <c r="L48" i="9"/>
  <c r="M48" i="9"/>
  <c r="N48" i="9"/>
  <c r="D49" i="9"/>
  <c r="E49" i="9"/>
  <c r="L49" i="9"/>
  <c r="M49" i="9"/>
  <c r="N49" i="9"/>
  <c r="D50" i="9"/>
  <c r="E50" i="9"/>
  <c r="L50" i="9"/>
  <c r="M50" i="9"/>
  <c r="N50" i="9"/>
  <c r="D51" i="9"/>
  <c r="E51" i="9"/>
  <c r="L51" i="9"/>
  <c r="M51" i="9"/>
  <c r="N51" i="9"/>
  <c r="D52" i="9"/>
  <c r="E52" i="9"/>
  <c r="L52" i="9"/>
  <c r="M52" i="9"/>
  <c r="N52" i="9"/>
  <c r="D53" i="9"/>
  <c r="E53" i="9"/>
  <c r="L53" i="9"/>
  <c r="M53" i="9"/>
  <c r="N53" i="9"/>
  <c r="D54" i="9"/>
  <c r="E54" i="9"/>
  <c r="L54" i="9"/>
  <c r="M54" i="9"/>
  <c r="N54" i="9"/>
  <c r="D55" i="9"/>
  <c r="E55" i="9"/>
  <c r="L55" i="9"/>
  <c r="M55" i="9"/>
  <c r="N55" i="9"/>
  <c r="D56" i="9"/>
  <c r="E56" i="9"/>
  <c r="L56" i="9"/>
  <c r="M56" i="9"/>
  <c r="N56" i="9"/>
  <c r="D57" i="9"/>
  <c r="E57" i="9"/>
  <c r="L57" i="9"/>
  <c r="M57" i="9"/>
  <c r="N57" i="9"/>
  <c r="D58" i="9"/>
  <c r="E58" i="9"/>
  <c r="L58" i="9"/>
  <c r="M58" i="9"/>
  <c r="N58" i="9"/>
  <c r="D59" i="9"/>
  <c r="E59" i="9"/>
  <c r="L59" i="9"/>
  <c r="M59" i="9"/>
  <c r="N59" i="9"/>
  <c r="D60" i="9"/>
  <c r="E60" i="9"/>
  <c r="L60" i="9"/>
  <c r="M60" i="9"/>
  <c r="N60" i="9"/>
  <c r="D61" i="9"/>
  <c r="E61" i="9"/>
  <c r="L61" i="9"/>
  <c r="M61" i="9"/>
  <c r="N61" i="9"/>
  <c r="D62" i="9"/>
  <c r="E62" i="9"/>
  <c r="L62" i="9"/>
  <c r="M62" i="9"/>
  <c r="N62" i="9"/>
  <c r="D63" i="9"/>
  <c r="E63" i="9"/>
  <c r="L63" i="9"/>
  <c r="M63" i="9"/>
  <c r="N63" i="9"/>
  <c r="D64" i="9"/>
  <c r="E64" i="9"/>
  <c r="L64" i="9"/>
  <c r="M64" i="9"/>
  <c r="N64" i="9"/>
  <c r="D65" i="9"/>
  <c r="E65" i="9"/>
  <c r="L65" i="9"/>
  <c r="M65" i="9"/>
  <c r="N65" i="9"/>
  <c r="D66" i="9"/>
  <c r="E66" i="9"/>
  <c r="L66" i="9"/>
  <c r="M66" i="9"/>
  <c r="N66" i="9"/>
  <c r="D67" i="9"/>
  <c r="E67" i="9"/>
  <c r="L67" i="9"/>
  <c r="M67" i="9"/>
  <c r="N67" i="9"/>
  <c r="D68" i="9"/>
  <c r="E68" i="9"/>
  <c r="L68" i="9"/>
  <c r="M68" i="9"/>
  <c r="N68" i="9"/>
  <c r="D69" i="9"/>
  <c r="E69" i="9"/>
  <c r="L69" i="9"/>
  <c r="M69" i="9"/>
  <c r="N69" i="9"/>
  <c r="D70" i="9"/>
  <c r="E70" i="9"/>
  <c r="L70" i="9"/>
  <c r="M70" i="9"/>
  <c r="N70" i="9"/>
  <c r="D71" i="9"/>
  <c r="E71" i="9"/>
  <c r="L71" i="9"/>
  <c r="M71" i="9"/>
  <c r="N71" i="9"/>
  <c r="D72" i="9"/>
  <c r="E72" i="9"/>
  <c r="L72" i="9"/>
  <c r="M72" i="9"/>
  <c r="N72" i="9"/>
  <c r="D73" i="9"/>
  <c r="E73" i="9"/>
  <c r="L73" i="9"/>
  <c r="M73" i="9"/>
  <c r="N73" i="9"/>
  <c r="D74" i="9"/>
  <c r="E74" i="9"/>
  <c r="L74" i="9"/>
  <c r="M74" i="9"/>
  <c r="N74" i="9"/>
  <c r="D75" i="9"/>
  <c r="E75" i="9"/>
  <c r="L75" i="9"/>
  <c r="M75" i="9"/>
  <c r="N75" i="9"/>
  <c r="D76" i="9"/>
  <c r="E76" i="9"/>
  <c r="L76" i="9"/>
  <c r="M76" i="9"/>
  <c r="N76" i="9"/>
  <c r="D77" i="9"/>
  <c r="E77" i="9"/>
  <c r="L77" i="9"/>
  <c r="M77" i="9"/>
  <c r="N77" i="9"/>
  <c r="D78" i="9"/>
  <c r="E78" i="9"/>
  <c r="L78" i="9"/>
  <c r="M78" i="9"/>
  <c r="N78" i="9"/>
  <c r="D79" i="9"/>
  <c r="E79" i="9"/>
  <c r="L79" i="9"/>
  <c r="M79" i="9"/>
  <c r="N79" i="9"/>
  <c r="D80" i="9"/>
  <c r="E80" i="9"/>
  <c r="L80" i="9"/>
  <c r="M80" i="9"/>
  <c r="N80" i="9"/>
  <c r="D81" i="9"/>
  <c r="E81" i="9"/>
  <c r="L81" i="9"/>
  <c r="M81" i="9"/>
  <c r="N81" i="9"/>
  <c r="D82" i="9"/>
  <c r="E82" i="9"/>
  <c r="L82" i="9"/>
  <c r="M82" i="9"/>
  <c r="N82" i="9"/>
  <c r="D83" i="9"/>
  <c r="E83" i="9"/>
  <c r="L83" i="9"/>
  <c r="M83" i="9"/>
  <c r="N83" i="9"/>
  <c r="D84" i="9"/>
  <c r="E84" i="9"/>
  <c r="L84" i="9"/>
  <c r="M84" i="9"/>
  <c r="N84" i="9"/>
  <c r="D85" i="9"/>
  <c r="E85" i="9"/>
  <c r="L85" i="9"/>
  <c r="M85" i="9"/>
  <c r="N85" i="9"/>
  <c r="D86" i="9"/>
  <c r="E86" i="9"/>
  <c r="L86" i="9"/>
  <c r="M86" i="9"/>
  <c r="N86" i="9"/>
  <c r="D87" i="9"/>
  <c r="E87" i="9"/>
  <c r="L87" i="9"/>
  <c r="M87" i="9"/>
  <c r="N87" i="9"/>
  <c r="D88" i="9"/>
  <c r="E88" i="9"/>
  <c r="L88" i="9"/>
  <c r="M88" i="9"/>
  <c r="N88" i="9"/>
  <c r="D89" i="9"/>
  <c r="E89" i="9"/>
  <c r="L89" i="9"/>
  <c r="M89" i="9"/>
  <c r="N89" i="9"/>
  <c r="D90" i="9"/>
  <c r="E90" i="9"/>
  <c r="L90" i="9"/>
  <c r="M90" i="9"/>
  <c r="N90" i="9"/>
  <c r="D91" i="9"/>
  <c r="E91" i="9"/>
  <c r="L91" i="9"/>
  <c r="M91" i="9"/>
  <c r="N91" i="9"/>
  <c r="D92" i="9"/>
  <c r="E92" i="9"/>
  <c r="L92" i="9"/>
  <c r="M92" i="9"/>
  <c r="N92" i="9"/>
  <c r="D93" i="9"/>
  <c r="E93" i="9"/>
  <c r="L93" i="9"/>
  <c r="M93" i="9"/>
  <c r="N93" i="9"/>
  <c r="D94" i="9"/>
  <c r="E94" i="9"/>
  <c r="L94" i="9"/>
  <c r="M94" i="9"/>
  <c r="N94" i="9"/>
  <c r="D95" i="9"/>
  <c r="E95" i="9"/>
  <c r="L95" i="9"/>
  <c r="M95" i="9"/>
  <c r="N95" i="9"/>
  <c r="D96" i="9"/>
  <c r="E96" i="9"/>
  <c r="L96" i="9"/>
  <c r="M96" i="9"/>
  <c r="N96" i="9"/>
  <c r="D97" i="9"/>
  <c r="E97" i="9"/>
  <c r="L97" i="9"/>
  <c r="M97" i="9"/>
  <c r="N97" i="9"/>
  <c r="D98" i="9"/>
  <c r="E98" i="9"/>
  <c r="L98" i="9"/>
  <c r="M98" i="9"/>
  <c r="N98" i="9"/>
  <c r="D99" i="9"/>
  <c r="E99" i="9"/>
  <c r="L99" i="9"/>
  <c r="M99" i="9"/>
  <c r="N99" i="9"/>
  <c r="D100" i="9"/>
  <c r="E100" i="9"/>
  <c r="L100" i="9"/>
  <c r="M100" i="9"/>
  <c r="N100" i="9"/>
  <c r="D101" i="9"/>
  <c r="E101" i="9"/>
  <c r="L101" i="9"/>
  <c r="M101" i="9"/>
  <c r="N101" i="9"/>
  <c r="D102" i="9"/>
  <c r="E102" i="9"/>
  <c r="L102" i="9"/>
  <c r="M102" i="9"/>
  <c r="N102" i="9"/>
  <c r="D103" i="9"/>
  <c r="E103" i="9"/>
  <c r="L103" i="9"/>
  <c r="M103" i="9"/>
  <c r="N103" i="9"/>
  <c r="D104" i="9"/>
  <c r="E104" i="9"/>
  <c r="L104" i="9"/>
  <c r="M104" i="9"/>
  <c r="N104" i="9"/>
  <c r="D105" i="9"/>
  <c r="E105" i="9"/>
  <c r="L105" i="9"/>
  <c r="M105" i="9"/>
  <c r="N105" i="9"/>
  <c r="D106" i="9"/>
  <c r="E106" i="9"/>
  <c r="L106" i="9"/>
  <c r="M106" i="9"/>
  <c r="N106" i="9"/>
  <c r="D107" i="9"/>
  <c r="E107" i="9"/>
  <c r="L107" i="9"/>
  <c r="M107" i="9"/>
  <c r="N107" i="9"/>
  <c r="D108" i="9"/>
  <c r="E108" i="9"/>
  <c r="L108" i="9"/>
  <c r="M108" i="9"/>
  <c r="N108" i="9"/>
  <c r="D109" i="9"/>
  <c r="E109" i="9"/>
  <c r="L109" i="9"/>
  <c r="M109" i="9"/>
  <c r="N109" i="9"/>
  <c r="D110" i="9"/>
  <c r="E110" i="9"/>
  <c r="L110" i="9"/>
  <c r="M110" i="9"/>
  <c r="N110" i="9"/>
  <c r="D111" i="9"/>
  <c r="E111" i="9"/>
  <c r="L111" i="9"/>
  <c r="M111" i="9"/>
  <c r="N111" i="9"/>
  <c r="E12" i="9"/>
  <c r="L12" i="9"/>
  <c r="AA12" i="9" s="1"/>
  <c r="M12" i="9"/>
  <c r="AB12" i="9" s="1"/>
  <c r="N12" i="9"/>
  <c r="AC12" i="9" s="1"/>
  <c r="D12" i="9"/>
  <c r="V15" i="9" l="1"/>
  <c r="W15" i="9"/>
  <c r="V12" i="9"/>
  <c r="W12" i="9"/>
  <c r="C29" i="2"/>
  <c r="C22" i="2"/>
  <c r="C15" i="2"/>
  <c r="C8" i="2"/>
  <c r="B29" i="2"/>
  <c r="B22" i="2"/>
  <c r="B15" i="2"/>
  <c r="B8" i="2"/>
  <c r="D163" i="1" l="1"/>
  <c r="I164" i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H164" i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G164" i="1"/>
  <c r="G165" i="1" s="1"/>
  <c r="G166" i="1" s="1"/>
  <c r="G167" i="1" s="1"/>
  <c r="G168" i="1" s="1"/>
  <c r="F164" i="1"/>
  <c r="D164" i="1" l="1"/>
  <c r="F165" i="1"/>
  <c r="I184" i="1"/>
  <c r="I185" i="1" s="1"/>
  <c r="I186" i="1" s="1"/>
  <c r="I187" i="1" s="1"/>
  <c r="I188" i="1" s="1"/>
  <c r="H184" i="1"/>
  <c r="H185" i="1" s="1"/>
  <c r="H186" i="1" s="1"/>
  <c r="H187" i="1" s="1"/>
  <c r="H188" i="1" s="1"/>
  <c r="G169" i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F166" i="1" l="1"/>
  <c r="D165" i="1"/>
  <c r="M37" i="1"/>
  <c r="D166" i="1" l="1"/>
  <c r="F167" i="1"/>
  <c r="D167" i="1" l="1"/>
  <c r="F168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M102" i="1"/>
  <c r="N102" i="1"/>
  <c r="O102" i="1"/>
  <c r="P102" i="1"/>
  <c r="M103" i="1"/>
  <c r="N103" i="1"/>
  <c r="O103" i="1"/>
  <c r="P103" i="1"/>
  <c r="M104" i="1"/>
  <c r="N104" i="1"/>
  <c r="O104" i="1"/>
  <c r="P104" i="1"/>
  <c r="M105" i="1"/>
  <c r="N105" i="1"/>
  <c r="O105" i="1"/>
  <c r="P105" i="1"/>
  <c r="M106" i="1"/>
  <c r="N106" i="1"/>
  <c r="O106" i="1"/>
  <c r="P106" i="1"/>
  <c r="M107" i="1"/>
  <c r="N107" i="1"/>
  <c r="O107" i="1"/>
  <c r="P107" i="1"/>
  <c r="M108" i="1"/>
  <c r="N108" i="1"/>
  <c r="O108" i="1"/>
  <c r="P108" i="1"/>
  <c r="M109" i="1"/>
  <c r="N109" i="1"/>
  <c r="O109" i="1"/>
  <c r="P109" i="1"/>
  <c r="M110" i="1"/>
  <c r="N110" i="1"/>
  <c r="O110" i="1"/>
  <c r="P110" i="1"/>
  <c r="M111" i="1"/>
  <c r="N111" i="1"/>
  <c r="O111" i="1"/>
  <c r="P111" i="1"/>
  <c r="M112" i="1"/>
  <c r="N112" i="1"/>
  <c r="O112" i="1"/>
  <c r="P112" i="1"/>
  <c r="M113" i="1"/>
  <c r="N113" i="1"/>
  <c r="O113" i="1"/>
  <c r="P113" i="1"/>
  <c r="M114" i="1"/>
  <c r="N114" i="1"/>
  <c r="O114" i="1"/>
  <c r="P114" i="1"/>
  <c r="M115" i="1"/>
  <c r="N115" i="1"/>
  <c r="O115" i="1"/>
  <c r="P115" i="1"/>
  <c r="M116" i="1"/>
  <c r="N116" i="1"/>
  <c r="O116" i="1"/>
  <c r="P116" i="1"/>
  <c r="M117" i="1"/>
  <c r="N117" i="1"/>
  <c r="O117" i="1"/>
  <c r="P117" i="1"/>
  <c r="M118" i="1"/>
  <c r="N118" i="1"/>
  <c r="O118" i="1"/>
  <c r="P118" i="1"/>
  <c r="M119" i="1"/>
  <c r="N119" i="1"/>
  <c r="O119" i="1"/>
  <c r="P119" i="1"/>
  <c r="M120" i="1"/>
  <c r="N120" i="1"/>
  <c r="O120" i="1"/>
  <c r="P120" i="1"/>
  <c r="M121" i="1"/>
  <c r="N121" i="1"/>
  <c r="O121" i="1"/>
  <c r="P121" i="1"/>
  <c r="M122" i="1"/>
  <c r="N122" i="1"/>
  <c r="O122" i="1"/>
  <c r="P122" i="1"/>
  <c r="M123" i="1"/>
  <c r="N123" i="1"/>
  <c r="O123" i="1"/>
  <c r="P123" i="1"/>
  <c r="M124" i="1"/>
  <c r="N124" i="1"/>
  <c r="O124" i="1"/>
  <c r="P124" i="1"/>
  <c r="M125" i="1"/>
  <c r="N125" i="1"/>
  <c r="O125" i="1"/>
  <c r="P125" i="1"/>
  <c r="M126" i="1"/>
  <c r="N126" i="1"/>
  <c r="O126" i="1"/>
  <c r="P126" i="1"/>
  <c r="M127" i="1"/>
  <c r="N127" i="1"/>
  <c r="O127" i="1"/>
  <c r="P127" i="1"/>
  <c r="M128" i="1"/>
  <c r="N128" i="1"/>
  <c r="O128" i="1"/>
  <c r="P128" i="1"/>
  <c r="M129" i="1"/>
  <c r="N129" i="1"/>
  <c r="O129" i="1"/>
  <c r="P129" i="1"/>
  <c r="M130" i="1"/>
  <c r="N130" i="1"/>
  <c r="O130" i="1"/>
  <c r="P130" i="1"/>
  <c r="M131" i="1"/>
  <c r="N131" i="1"/>
  <c r="O131" i="1"/>
  <c r="P131" i="1"/>
  <c r="M132" i="1"/>
  <c r="N132" i="1"/>
  <c r="O132" i="1"/>
  <c r="P132" i="1"/>
  <c r="M133" i="1"/>
  <c r="N133" i="1"/>
  <c r="O133" i="1"/>
  <c r="P133" i="1"/>
  <c r="M134" i="1"/>
  <c r="N134" i="1"/>
  <c r="O134" i="1"/>
  <c r="P134" i="1"/>
  <c r="M135" i="1"/>
  <c r="N135" i="1"/>
  <c r="O135" i="1"/>
  <c r="P135" i="1"/>
  <c r="M136" i="1"/>
  <c r="N136" i="1"/>
  <c r="O136" i="1"/>
  <c r="P136" i="1"/>
  <c r="M137" i="1"/>
  <c r="N137" i="1"/>
  <c r="O137" i="1"/>
  <c r="P137" i="1"/>
  <c r="M138" i="1"/>
  <c r="N138" i="1"/>
  <c r="O138" i="1"/>
  <c r="P138" i="1"/>
  <c r="M139" i="1"/>
  <c r="N139" i="1"/>
  <c r="O139" i="1"/>
  <c r="P139" i="1"/>
  <c r="M140" i="1"/>
  <c r="N140" i="1"/>
  <c r="O140" i="1"/>
  <c r="P140" i="1"/>
  <c r="M141" i="1"/>
  <c r="N141" i="1"/>
  <c r="O141" i="1"/>
  <c r="P141" i="1"/>
  <c r="M142" i="1"/>
  <c r="N142" i="1"/>
  <c r="O142" i="1"/>
  <c r="P142" i="1"/>
  <c r="M143" i="1"/>
  <c r="N143" i="1"/>
  <c r="O143" i="1"/>
  <c r="P143" i="1"/>
  <c r="M144" i="1"/>
  <c r="N144" i="1"/>
  <c r="O144" i="1"/>
  <c r="P144" i="1"/>
  <c r="M145" i="1"/>
  <c r="N145" i="1"/>
  <c r="O145" i="1"/>
  <c r="P145" i="1"/>
  <c r="M146" i="1"/>
  <c r="N146" i="1"/>
  <c r="O146" i="1"/>
  <c r="P146" i="1"/>
  <c r="M147" i="1"/>
  <c r="N147" i="1"/>
  <c r="O147" i="1"/>
  <c r="P147" i="1"/>
  <c r="M148" i="1"/>
  <c r="N148" i="1"/>
  <c r="O148" i="1"/>
  <c r="P148" i="1"/>
  <c r="M149" i="1"/>
  <c r="N149" i="1"/>
  <c r="O149" i="1"/>
  <c r="P149" i="1"/>
  <c r="M150" i="1"/>
  <c r="N150" i="1"/>
  <c r="O150" i="1"/>
  <c r="P150" i="1"/>
  <c r="M151" i="1"/>
  <c r="N151" i="1"/>
  <c r="O151" i="1"/>
  <c r="P151" i="1"/>
  <c r="M152" i="1"/>
  <c r="N152" i="1"/>
  <c r="O152" i="1"/>
  <c r="P152" i="1"/>
  <c r="P37" i="1"/>
  <c r="O37" i="1"/>
  <c r="N37" i="1"/>
  <c r="M31" i="1"/>
  <c r="N31" i="1"/>
  <c r="O31" i="1"/>
  <c r="P31" i="1"/>
  <c r="M32" i="1"/>
  <c r="N32" i="1"/>
  <c r="O32" i="1"/>
  <c r="P32" i="1"/>
  <c r="M33" i="1"/>
  <c r="N33" i="1"/>
  <c r="O33" i="1"/>
  <c r="P33" i="1"/>
  <c r="P30" i="1"/>
  <c r="O30" i="1"/>
  <c r="N30" i="1"/>
  <c r="M30" i="1"/>
  <c r="B38" i="2"/>
  <c r="B40" i="9"/>
  <c r="P40" i="9"/>
  <c r="R40" i="9"/>
  <c r="S40" i="9"/>
  <c r="T40" i="9"/>
  <c r="X40" i="9"/>
  <c r="Y40" i="9"/>
  <c r="Z40" i="9"/>
  <c r="B41" i="9"/>
  <c r="R41" i="9"/>
  <c r="S41" i="9"/>
  <c r="U41" i="9"/>
  <c r="X41" i="9"/>
  <c r="Y41" i="9"/>
  <c r="Z41" i="9"/>
  <c r="B42" i="9"/>
  <c r="Q42" i="9"/>
  <c r="R42" i="9"/>
  <c r="S42" i="9"/>
  <c r="U42" i="9"/>
  <c r="X42" i="9"/>
  <c r="Y42" i="9"/>
  <c r="Z42" i="9"/>
  <c r="B43" i="9"/>
  <c r="Q43" i="9"/>
  <c r="R43" i="9"/>
  <c r="S43" i="9"/>
  <c r="X43" i="9"/>
  <c r="Y43" i="9"/>
  <c r="Z43" i="9"/>
  <c r="B44" i="9"/>
  <c r="R44" i="9"/>
  <c r="S44" i="9"/>
  <c r="U44" i="9"/>
  <c r="X44" i="9"/>
  <c r="Y44" i="9"/>
  <c r="Z44" i="9"/>
  <c r="B45" i="9"/>
  <c r="R45" i="9"/>
  <c r="S45" i="9"/>
  <c r="U45" i="9"/>
  <c r="X45" i="9"/>
  <c r="Y45" i="9"/>
  <c r="Z45" i="9"/>
  <c r="B46" i="9"/>
  <c r="Q46" i="9"/>
  <c r="R46" i="9"/>
  <c r="S46" i="9"/>
  <c r="X46" i="9"/>
  <c r="Y46" i="9"/>
  <c r="Z46" i="9"/>
  <c r="B47" i="9"/>
  <c r="R47" i="9"/>
  <c r="S47" i="9"/>
  <c r="X47" i="9"/>
  <c r="Y47" i="9"/>
  <c r="Z47" i="9"/>
  <c r="B48" i="9"/>
  <c r="R48" i="9"/>
  <c r="S48" i="9"/>
  <c r="U48" i="9"/>
  <c r="X48" i="9"/>
  <c r="Y48" i="9"/>
  <c r="Z48" i="9"/>
  <c r="B49" i="9"/>
  <c r="R49" i="9"/>
  <c r="S49" i="9"/>
  <c r="X49" i="9"/>
  <c r="Y49" i="9"/>
  <c r="Z49" i="9"/>
  <c r="B50" i="9"/>
  <c r="R50" i="9"/>
  <c r="S50" i="9"/>
  <c r="X50" i="9"/>
  <c r="Y50" i="9"/>
  <c r="Z50" i="9"/>
  <c r="B51" i="9"/>
  <c r="R51" i="9"/>
  <c r="S51" i="9"/>
  <c r="X51" i="9"/>
  <c r="Y51" i="9"/>
  <c r="Z51" i="9"/>
  <c r="B52" i="9"/>
  <c r="R52" i="9"/>
  <c r="S52" i="9"/>
  <c r="X52" i="9"/>
  <c r="Y52" i="9"/>
  <c r="Z52" i="9"/>
  <c r="B53" i="9"/>
  <c r="R53" i="9"/>
  <c r="S53" i="9"/>
  <c r="X53" i="9"/>
  <c r="Y53" i="9"/>
  <c r="Z53" i="9"/>
  <c r="B54" i="9"/>
  <c r="R54" i="9"/>
  <c r="S54" i="9"/>
  <c r="U54" i="9"/>
  <c r="X54" i="9"/>
  <c r="Y54" i="9"/>
  <c r="Z54" i="9"/>
  <c r="B55" i="9"/>
  <c r="R55" i="9"/>
  <c r="S55" i="9"/>
  <c r="T55" i="9"/>
  <c r="X55" i="9"/>
  <c r="Y55" i="9"/>
  <c r="Z55" i="9"/>
  <c r="B56" i="9"/>
  <c r="R56" i="9"/>
  <c r="S56" i="9"/>
  <c r="X56" i="9"/>
  <c r="Y56" i="9"/>
  <c r="Z56" i="9"/>
  <c r="B57" i="9"/>
  <c r="R57" i="9"/>
  <c r="S57" i="9"/>
  <c r="X57" i="9"/>
  <c r="Y57" i="9"/>
  <c r="Z57" i="9"/>
  <c r="B58" i="9"/>
  <c r="R58" i="9"/>
  <c r="S58" i="9"/>
  <c r="X58" i="9"/>
  <c r="Y58" i="9"/>
  <c r="Z58" i="9"/>
  <c r="B59" i="9"/>
  <c r="R59" i="9"/>
  <c r="S59" i="9"/>
  <c r="T59" i="9"/>
  <c r="X59" i="9"/>
  <c r="Y59" i="9"/>
  <c r="Z59" i="9"/>
  <c r="B60" i="9"/>
  <c r="R60" i="9"/>
  <c r="S60" i="9"/>
  <c r="X60" i="9"/>
  <c r="Y60" i="9"/>
  <c r="Z60" i="9"/>
  <c r="B61" i="9"/>
  <c r="R61" i="9"/>
  <c r="S61" i="9"/>
  <c r="U61" i="9"/>
  <c r="X61" i="9"/>
  <c r="Y61" i="9"/>
  <c r="Z61" i="9"/>
  <c r="B62" i="9"/>
  <c r="R62" i="9"/>
  <c r="S62" i="9"/>
  <c r="T62" i="9"/>
  <c r="X62" i="9"/>
  <c r="Y62" i="9"/>
  <c r="Z62" i="9"/>
  <c r="B63" i="9"/>
  <c r="R63" i="9"/>
  <c r="S63" i="9"/>
  <c r="X63" i="9"/>
  <c r="Y63" i="9"/>
  <c r="Z63" i="9"/>
  <c r="B64" i="9"/>
  <c r="R64" i="9"/>
  <c r="S64" i="9"/>
  <c r="T64" i="9"/>
  <c r="X64" i="9"/>
  <c r="Y64" i="9"/>
  <c r="Z64" i="9"/>
  <c r="B65" i="9"/>
  <c r="Q65" i="9"/>
  <c r="R65" i="9"/>
  <c r="S65" i="9"/>
  <c r="T65" i="9"/>
  <c r="X65" i="9"/>
  <c r="Y65" i="9"/>
  <c r="Z65" i="9"/>
  <c r="B66" i="9"/>
  <c r="R66" i="9"/>
  <c r="S66" i="9"/>
  <c r="X66" i="9"/>
  <c r="Y66" i="9"/>
  <c r="Z66" i="9"/>
  <c r="B67" i="9"/>
  <c r="R67" i="9"/>
  <c r="S67" i="9"/>
  <c r="U67" i="9"/>
  <c r="X67" i="9"/>
  <c r="Y67" i="9"/>
  <c r="Z67" i="9"/>
  <c r="B68" i="9"/>
  <c r="R68" i="9"/>
  <c r="S68" i="9"/>
  <c r="X68" i="9"/>
  <c r="Y68" i="9"/>
  <c r="Z68" i="9"/>
  <c r="B69" i="9"/>
  <c r="R69" i="9"/>
  <c r="S69" i="9"/>
  <c r="U69" i="9"/>
  <c r="X69" i="9"/>
  <c r="Y69" i="9"/>
  <c r="Z69" i="9"/>
  <c r="B70" i="9"/>
  <c r="R70" i="9"/>
  <c r="S70" i="9"/>
  <c r="T70" i="9"/>
  <c r="X70" i="9"/>
  <c r="Y70" i="9"/>
  <c r="Z70" i="9"/>
  <c r="B71" i="9"/>
  <c r="R71" i="9"/>
  <c r="S71" i="9"/>
  <c r="X71" i="9"/>
  <c r="Y71" i="9"/>
  <c r="Z71" i="9"/>
  <c r="B72" i="9"/>
  <c r="R72" i="9"/>
  <c r="S72" i="9"/>
  <c r="T72" i="9"/>
  <c r="X72" i="9"/>
  <c r="Y72" i="9"/>
  <c r="Z72" i="9"/>
  <c r="B73" i="9"/>
  <c r="R73" i="9"/>
  <c r="S73" i="9"/>
  <c r="T73" i="9"/>
  <c r="X73" i="9"/>
  <c r="Y73" i="9"/>
  <c r="Z73" i="9"/>
  <c r="B74" i="9"/>
  <c r="R74" i="9"/>
  <c r="S74" i="9"/>
  <c r="X74" i="9"/>
  <c r="Y74" i="9"/>
  <c r="Z74" i="9"/>
  <c r="B75" i="9"/>
  <c r="Q75" i="9"/>
  <c r="R75" i="9"/>
  <c r="S75" i="9"/>
  <c r="T75" i="9"/>
  <c r="X75" i="9"/>
  <c r="Y75" i="9"/>
  <c r="Z75" i="9"/>
  <c r="B76" i="9"/>
  <c r="R76" i="9"/>
  <c r="S76" i="9"/>
  <c r="X76" i="9"/>
  <c r="Y76" i="9"/>
  <c r="Z76" i="9"/>
  <c r="B77" i="9"/>
  <c r="R77" i="9"/>
  <c r="S77" i="9"/>
  <c r="U77" i="9"/>
  <c r="X77" i="9"/>
  <c r="Y77" i="9"/>
  <c r="Z77" i="9"/>
  <c r="B78" i="9"/>
  <c r="R78" i="9"/>
  <c r="S78" i="9"/>
  <c r="T78" i="9"/>
  <c r="X78" i="9"/>
  <c r="Y78" i="9"/>
  <c r="Z78" i="9"/>
  <c r="B79" i="9"/>
  <c r="R79" i="9"/>
  <c r="S79" i="9"/>
  <c r="X79" i="9"/>
  <c r="Y79" i="9"/>
  <c r="Z79" i="9"/>
  <c r="B80" i="9"/>
  <c r="R80" i="9"/>
  <c r="S80" i="9"/>
  <c r="T80" i="9"/>
  <c r="X80" i="9"/>
  <c r="Y80" i="9"/>
  <c r="Z80" i="9"/>
  <c r="B81" i="9"/>
  <c r="R81" i="9"/>
  <c r="S81" i="9"/>
  <c r="T81" i="9"/>
  <c r="X81" i="9"/>
  <c r="Y81" i="9"/>
  <c r="Z81" i="9"/>
  <c r="B82" i="9"/>
  <c r="R82" i="9"/>
  <c r="S82" i="9"/>
  <c r="X82" i="9"/>
  <c r="Y82" i="9"/>
  <c r="Z82" i="9"/>
  <c r="B83" i="9"/>
  <c r="R83" i="9"/>
  <c r="S83" i="9"/>
  <c r="T83" i="9"/>
  <c r="X83" i="9"/>
  <c r="Y83" i="9"/>
  <c r="Z83" i="9"/>
  <c r="B84" i="9"/>
  <c r="R84" i="9"/>
  <c r="S84" i="9"/>
  <c r="X84" i="9"/>
  <c r="Y84" i="9"/>
  <c r="Z84" i="9"/>
  <c r="B85" i="9"/>
  <c r="R85" i="9"/>
  <c r="S85" i="9"/>
  <c r="U85" i="9"/>
  <c r="X85" i="9"/>
  <c r="Y85" i="9"/>
  <c r="Z85" i="9"/>
  <c r="B86" i="9"/>
  <c r="R86" i="9"/>
  <c r="S86" i="9"/>
  <c r="T86" i="9"/>
  <c r="X86" i="9"/>
  <c r="Y86" i="9"/>
  <c r="Z86" i="9"/>
  <c r="B87" i="9"/>
  <c r="P87" i="9"/>
  <c r="R87" i="9"/>
  <c r="S87" i="9"/>
  <c r="X87" i="9"/>
  <c r="Y87" i="9"/>
  <c r="Z87" i="9"/>
  <c r="B88" i="9"/>
  <c r="R88" i="9"/>
  <c r="S88" i="9"/>
  <c r="T88" i="9"/>
  <c r="X88" i="9"/>
  <c r="Y88" i="9"/>
  <c r="Z88" i="9"/>
  <c r="B89" i="9"/>
  <c r="P89" i="9"/>
  <c r="R89" i="9"/>
  <c r="S89" i="9"/>
  <c r="T89" i="9"/>
  <c r="X89" i="9"/>
  <c r="Y89" i="9"/>
  <c r="Z89" i="9"/>
  <c r="B90" i="9"/>
  <c r="R90" i="9"/>
  <c r="S90" i="9"/>
  <c r="X90" i="9"/>
  <c r="Y90" i="9"/>
  <c r="Z90" i="9"/>
  <c r="B91" i="9"/>
  <c r="R91" i="9"/>
  <c r="S91" i="9"/>
  <c r="T91" i="9"/>
  <c r="X91" i="9"/>
  <c r="Y91" i="9"/>
  <c r="Z91" i="9"/>
  <c r="B92" i="9"/>
  <c r="P92" i="9"/>
  <c r="R92" i="9"/>
  <c r="S92" i="9"/>
  <c r="X92" i="9"/>
  <c r="Y92" i="9"/>
  <c r="Z92" i="9"/>
  <c r="B93" i="9"/>
  <c r="R93" i="9"/>
  <c r="S93" i="9"/>
  <c r="U93" i="9"/>
  <c r="X93" i="9"/>
  <c r="Y93" i="9"/>
  <c r="Z93" i="9"/>
  <c r="B94" i="9"/>
  <c r="P94" i="9"/>
  <c r="R94" i="9"/>
  <c r="S94" i="9"/>
  <c r="T94" i="9"/>
  <c r="X94" i="9"/>
  <c r="Y94" i="9"/>
  <c r="Z94" i="9"/>
  <c r="B95" i="9"/>
  <c r="R95" i="9"/>
  <c r="S95" i="9"/>
  <c r="X95" i="9"/>
  <c r="Y95" i="9"/>
  <c r="Z95" i="9"/>
  <c r="B96" i="9"/>
  <c r="R96" i="9"/>
  <c r="S96" i="9"/>
  <c r="T96" i="9"/>
  <c r="X96" i="9"/>
  <c r="Y96" i="9"/>
  <c r="Z96" i="9"/>
  <c r="B97" i="9"/>
  <c r="R97" i="9"/>
  <c r="S97" i="9"/>
  <c r="X97" i="9"/>
  <c r="Y97" i="9"/>
  <c r="Z97" i="9"/>
  <c r="B98" i="9"/>
  <c r="P98" i="9"/>
  <c r="R98" i="9"/>
  <c r="S98" i="9"/>
  <c r="T98" i="9"/>
  <c r="X98" i="9"/>
  <c r="Y98" i="9"/>
  <c r="Z98" i="9"/>
  <c r="B99" i="9"/>
  <c r="R99" i="9"/>
  <c r="S99" i="9"/>
  <c r="X99" i="9"/>
  <c r="Y99" i="9"/>
  <c r="Z99" i="9"/>
  <c r="B100" i="9"/>
  <c r="R100" i="9"/>
  <c r="S100" i="9"/>
  <c r="U100" i="9"/>
  <c r="X100" i="9"/>
  <c r="Y100" i="9"/>
  <c r="Z100" i="9"/>
  <c r="B101" i="9"/>
  <c r="R101" i="9"/>
  <c r="S101" i="9"/>
  <c r="X101" i="9"/>
  <c r="Y101" i="9"/>
  <c r="Z101" i="9"/>
  <c r="B102" i="9"/>
  <c r="P102" i="9"/>
  <c r="R102" i="9"/>
  <c r="S102" i="9"/>
  <c r="T102" i="9"/>
  <c r="X102" i="9"/>
  <c r="Y102" i="9"/>
  <c r="Z102" i="9"/>
  <c r="B103" i="9"/>
  <c r="R103" i="9"/>
  <c r="S103" i="9"/>
  <c r="T103" i="9"/>
  <c r="X103" i="9"/>
  <c r="Y103" i="9"/>
  <c r="Z103" i="9"/>
  <c r="B104" i="9"/>
  <c r="Q104" i="9"/>
  <c r="R104" i="9"/>
  <c r="S104" i="9"/>
  <c r="T104" i="9"/>
  <c r="X104" i="9"/>
  <c r="Y104" i="9"/>
  <c r="Z104" i="9"/>
  <c r="B105" i="9"/>
  <c r="R105" i="9"/>
  <c r="S105" i="9"/>
  <c r="T105" i="9"/>
  <c r="X105" i="9"/>
  <c r="Y105" i="9"/>
  <c r="Z105" i="9"/>
  <c r="B106" i="9"/>
  <c r="R106" i="9"/>
  <c r="S106" i="9"/>
  <c r="U106" i="9"/>
  <c r="X106" i="9"/>
  <c r="Y106" i="9"/>
  <c r="Z106" i="9"/>
  <c r="B107" i="9"/>
  <c r="P107" i="9"/>
  <c r="R107" i="9"/>
  <c r="S107" i="9"/>
  <c r="T107" i="9"/>
  <c r="X107" i="9"/>
  <c r="Y107" i="9"/>
  <c r="Z107" i="9"/>
  <c r="B108" i="9"/>
  <c r="R108" i="9"/>
  <c r="S108" i="9"/>
  <c r="T108" i="9"/>
  <c r="X108" i="9"/>
  <c r="Y108" i="9"/>
  <c r="Z108" i="9"/>
  <c r="B109" i="9"/>
  <c r="R109" i="9"/>
  <c r="S109" i="9"/>
  <c r="T109" i="9"/>
  <c r="X109" i="9"/>
  <c r="Y109" i="9"/>
  <c r="Z109" i="9"/>
  <c r="B110" i="9"/>
  <c r="P110" i="9"/>
  <c r="R110" i="9"/>
  <c r="S110" i="9"/>
  <c r="T110" i="9"/>
  <c r="X110" i="9"/>
  <c r="Y110" i="9"/>
  <c r="Z110" i="9"/>
  <c r="B111" i="9"/>
  <c r="R111" i="9"/>
  <c r="S111" i="9"/>
  <c r="T111" i="9"/>
  <c r="X111" i="9"/>
  <c r="Y111" i="9"/>
  <c r="Z111" i="9"/>
  <c r="D168" i="1" l="1"/>
  <c r="F169" i="1"/>
  <c r="T100" i="9"/>
  <c r="U72" i="9"/>
  <c r="T69" i="9"/>
  <c r="T42" i="9"/>
  <c r="U109" i="9"/>
  <c r="U108" i="9"/>
  <c r="U105" i="9"/>
  <c r="U104" i="9"/>
  <c r="U98" i="9"/>
  <c r="U96" i="9"/>
  <c r="U91" i="9"/>
  <c r="U83" i="9"/>
  <c r="U81" i="9"/>
  <c r="U70" i="9"/>
  <c r="U55" i="9"/>
  <c r="T48" i="9"/>
  <c r="U110" i="9"/>
  <c r="U102" i="9"/>
  <c r="T93" i="9"/>
  <c r="U88" i="9"/>
  <c r="T85" i="9"/>
  <c r="U80" i="9"/>
  <c r="U78" i="9"/>
  <c r="U73" i="9"/>
  <c r="U59" i="9"/>
  <c r="T41" i="9"/>
  <c r="U107" i="9"/>
  <c r="T106" i="9"/>
  <c r="U94" i="9"/>
  <c r="U86" i="9"/>
  <c r="U75" i="9"/>
  <c r="T67" i="9"/>
  <c r="U65" i="9"/>
  <c r="T61" i="9"/>
  <c r="T54" i="9"/>
  <c r="Q110" i="9"/>
  <c r="Q92" i="9"/>
  <c r="P104" i="9"/>
  <c r="Q87" i="9"/>
  <c r="P111" i="9"/>
  <c r="Q111" i="9"/>
  <c r="P109" i="9"/>
  <c r="Q109" i="9"/>
  <c r="P108" i="9"/>
  <c r="Q108" i="9"/>
  <c r="P106" i="9"/>
  <c r="Q106" i="9"/>
  <c r="P105" i="9"/>
  <c r="Q105" i="9"/>
  <c r="P103" i="9"/>
  <c r="Q103" i="9"/>
  <c r="P101" i="9"/>
  <c r="Q101" i="9"/>
  <c r="P100" i="9"/>
  <c r="Q100" i="9"/>
  <c r="P99" i="9"/>
  <c r="Q99" i="9"/>
  <c r="P97" i="9"/>
  <c r="Q97" i="9"/>
  <c r="P96" i="9"/>
  <c r="Q96" i="9"/>
  <c r="P95" i="9"/>
  <c r="Q95" i="9"/>
  <c r="P93" i="9"/>
  <c r="Q93" i="9"/>
  <c r="Q91" i="9"/>
  <c r="P91" i="9"/>
  <c r="P90" i="9"/>
  <c r="Q90" i="9"/>
  <c r="P88" i="9"/>
  <c r="Q88" i="9"/>
  <c r="P86" i="9"/>
  <c r="Q86" i="9"/>
  <c r="P85" i="9"/>
  <c r="Q85" i="9"/>
  <c r="P84" i="9"/>
  <c r="Q84" i="9"/>
  <c r="Q83" i="9"/>
  <c r="P83" i="9"/>
  <c r="P82" i="9"/>
  <c r="Q82" i="9"/>
  <c r="P81" i="9"/>
  <c r="Q81" i="9"/>
  <c r="P80" i="9"/>
  <c r="Q80" i="9"/>
  <c r="P79" i="9"/>
  <c r="Q79" i="9"/>
  <c r="P78" i="9"/>
  <c r="Q78" i="9"/>
  <c r="P77" i="9"/>
  <c r="Q77" i="9"/>
  <c r="P76" i="9"/>
  <c r="Q76" i="9"/>
  <c r="P74" i="9"/>
  <c r="Q74" i="9"/>
  <c r="P73" i="9"/>
  <c r="Q73" i="9"/>
  <c r="P72" i="9"/>
  <c r="Q72" i="9"/>
  <c r="P71" i="9"/>
  <c r="Q71" i="9"/>
  <c r="P70" i="9"/>
  <c r="Q70" i="9"/>
  <c r="P69" i="9"/>
  <c r="Q69" i="9"/>
  <c r="P68" i="9"/>
  <c r="Q68" i="9"/>
  <c r="Q67" i="9"/>
  <c r="P67" i="9"/>
  <c r="P66" i="9"/>
  <c r="Q66" i="9"/>
  <c r="P64" i="9"/>
  <c r="Q64" i="9"/>
  <c r="P63" i="9"/>
  <c r="Q63" i="9"/>
  <c r="P62" i="9"/>
  <c r="Q62" i="9"/>
  <c r="P61" i="9"/>
  <c r="Q61" i="9"/>
  <c r="P60" i="9"/>
  <c r="Q60" i="9"/>
  <c r="Q59" i="9"/>
  <c r="P59" i="9"/>
  <c r="Q58" i="9"/>
  <c r="P58" i="9"/>
  <c r="P57" i="9"/>
  <c r="Q57" i="9"/>
  <c r="Q56" i="9"/>
  <c r="P56" i="9"/>
  <c r="Q55" i="9"/>
  <c r="P55" i="9"/>
  <c r="Q54" i="9"/>
  <c r="P54" i="9"/>
  <c r="Q53" i="9"/>
  <c r="P53" i="9"/>
  <c r="Q52" i="9"/>
  <c r="P52" i="9"/>
  <c r="Q107" i="9"/>
  <c r="Q102" i="9"/>
  <c r="Q98" i="9"/>
  <c r="Q94" i="9"/>
  <c r="P75" i="9"/>
  <c r="P65" i="9"/>
  <c r="Q89" i="9"/>
  <c r="P46" i="9"/>
  <c r="Q51" i="9"/>
  <c r="P51" i="9"/>
  <c r="Q50" i="9"/>
  <c r="P50" i="9"/>
  <c r="Q49" i="9"/>
  <c r="P49" i="9"/>
  <c r="Q48" i="9"/>
  <c r="P48" i="9"/>
  <c r="Q47" i="9"/>
  <c r="P47" i="9"/>
  <c r="Q45" i="9"/>
  <c r="P45" i="9"/>
  <c r="Q44" i="9"/>
  <c r="P44" i="9"/>
  <c r="Q41" i="9"/>
  <c r="P41" i="9"/>
  <c r="T101" i="9"/>
  <c r="U101" i="9"/>
  <c r="T99" i="9"/>
  <c r="U99" i="9"/>
  <c r="T97" i="9"/>
  <c r="U97" i="9"/>
  <c r="T95" i="9"/>
  <c r="U95" i="9"/>
  <c r="T92" i="9"/>
  <c r="U92" i="9"/>
  <c r="T90" i="9"/>
  <c r="U90" i="9"/>
  <c r="T87" i="9"/>
  <c r="U87" i="9"/>
  <c r="T84" i="9"/>
  <c r="U84" i="9"/>
  <c r="T82" i="9"/>
  <c r="U82" i="9"/>
  <c r="T79" i="9"/>
  <c r="U79" i="9"/>
  <c r="T76" i="9"/>
  <c r="U76" i="9"/>
  <c r="T74" i="9"/>
  <c r="U74" i="9"/>
  <c r="T71" i="9"/>
  <c r="U71" i="9"/>
  <c r="T68" i="9"/>
  <c r="U68" i="9"/>
  <c r="T66" i="9"/>
  <c r="U66" i="9"/>
  <c r="T63" i="9"/>
  <c r="U63" i="9"/>
  <c r="T60" i="9"/>
  <c r="U60" i="9"/>
  <c r="U58" i="9"/>
  <c r="T58" i="9"/>
  <c r="U57" i="9"/>
  <c r="T57" i="9"/>
  <c r="U56" i="9"/>
  <c r="T56" i="9"/>
  <c r="U53" i="9"/>
  <c r="T53" i="9"/>
  <c r="U52" i="9"/>
  <c r="T52" i="9"/>
  <c r="U51" i="9"/>
  <c r="T51" i="9"/>
  <c r="U50" i="9"/>
  <c r="T50" i="9"/>
  <c r="U49" i="9"/>
  <c r="T49" i="9"/>
  <c r="U47" i="9"/>
  <c r="T47" i="9"/>
  <c r="U46" i="9"/>
  <c r="T46" i="9"/>
  <c r="U43" i="9"/>
  <c r="T43" i="9"/>
  <c r="U111" i="9"/>
  <c r="U103" i="9"/>
  <c r="U89" i="9"/>
  <c r="T77" i="9"/>
  <c r="U64" i="9"/>
  <c r="U62" i="9"/>
  <c r="T45" i="9"/>
  <c r="T44" i="9"/>
  <c r="P43" i="9"/>
  <c r="P42" i="9"/>
  <c r="U40" i="9"/>
  <c r="Q40" i="9"/>
  <c r="E52" i="2"/>
  <c r="E53" i="2" s="1"/>
  <c r="E54" i="2" s="1"/>
  <c r="F52" i="2"/>
  <c r="F53" i="2" s="1"/>
  <c r="F54" i="2" s="1"/>
  <c r="G52" i="2"/>
  <c r="G53" i="2" s="1"/>
  <c r="G54" i="2" s="1"/>
  <c r="S12" i="9"/>
  <c r="S14" i="9"/>
  <c r="S13" i="9"/>
  <c r="X14" i="9"/>
  <c r="Y14" i="9"/>
  <c r="Z14" i="9"/>
  <c r="S15" i="9"/>
  <c r="S16" i="9"/>
  <c r="X16" i="9"/>
  <c r="Y16" i="9"/>
  <c r="Z16" i="9"/>
  <c r="R17" i="9"/>
  <c r="S17" i="9"/>
  <c r="Z17" i="9"/>
  <c r="R18" i="9"/>
  <c r="S18" i="9"/>
  <c r="R19" i="9"/>
  <c r="S19" i="9"/>
  <c r="X19" i="9"/>
  <c r="Y19" i="9"/>
  <c r="Z19" i="9"/>
  <c r="R20" i="9"/>
  <c r="S20" i="9"/>
  <c r="R21" i="9"/>
  <c r="S21" i="9"/>
  <c r="R22" i="9"/>
  <c r="S22" i="9"/>
  <c r="R23" i="9"/>
  <c r="S23" i="9"/>
  <c r="R24" i="9"/>
  <c r="S24" i="9"/>
  <c r="R25" i="9"/>
  <c r="S25" i="9"/>
  <c r="R26" i="9"/>
  <c r="S26" i="9"/>
  <c r="R27" i="9"/>
  <c r="S27" i="9"/>
  <c r="R28" i="9"/>
  <c r="S28" i="9"/>
  <c r="S29" i="9"/>
  <c r="X29" i="9"/>
  <c r="Y29" i="9"/>
  <c r="Z29" i="9"/>
  <c r="S30" i="9"/>
  <c r="X30" i="9"/>
  <c r="Y30" i="9"/>
  <c r="Z30" i="9"/>
  <c r="S31" i="9"/>
  <c r="X31" i="9"/>
  <c r="Y31" i="9"/>
  <c r="Z31" i="9"/>
  <c r="S32" i="9"/>
  <c r="X32" i="9"/>
  <c r="Y32" i="9"/>
  <c r="Z32" i="9"/>
  <c r="S33" i="9"/>
  <c r="X33" i="9"/>
  <c r="Y33" i="9"/>
  <c r="Z33" i="9"/>
  <c r="S34" i="9"/>
  <c r="X34" i="9"/>
  <c r="Y34" i="9"/>
  <c r="Z34" i="9"/>
  <c r="S35" i="9"/>
  <c r="X35" i="9"/>
  <c r="Y35" i="9"/>
  <c r="Z35" i="9"/>
  <c r="S36" i="9"/>
  <c r="X36" i="9"/>
  <c r="Y36" i="9"/>
  <c r="Z36" i="9"/>
  <c r="S37" i="9"/>
  <c r="X37" i="9"/>
  <c r="Y37" i="9"/>
  <c r="Z37" i="9"/>
  <c r="S38" i="9"/>
  <c r="X38" i="9"/>
  <c r="Y38" i="9"/>
  <c r="Z38" i="9"/>
  <c r="S39" i="9"/>
  <c r="X39" i="9"/>
  <c r="Y39" i="9"/>
  <c r="Z39" i="9"/>
  <c r="X12" i="9"/>
  <c r="Y12" i="9"/>
  <c r="Z12" i="9"/>
  <c r="L37" i="1"/>
  <c r="K37" i="1"/>
  <c r="J37" i="1"/>
  <c r="I37" i="1"/>
  <c r="F39" i="1"/>
  <c r="G39" i="1"/>
  <c r="H39" i="1"/>
  <c r="I39" i="1"/>
  <c r="J39" i="1"/>
  <c r="K39" i="1"/>
  <c r="L39" i="1"/>
  <c r="F40" i="1"/>
  <c r="G40" i="1"/>
  <c r="H40" i="1"/>
  <c r="I40" i="1"/>
  <c r="J40" i="1"/>
  <c r="K40" i="1"/>
  <c r="L40" i="1"/>
  <c r="F41" i="1"/>
  <c r="G41" i="1"/>
  <c r="H41" i="1"/>
  <c r="I41" i="1"/>
  <c r="J41" i="1"/>
  <c r="K41" i="1"/>
  <c r="L41" i="1"/>
  <c r="F42" i="1"/>
  <c r="G42" i="1"/>
  <c r="H42" i="1"/>
  <c r="I42" i="1"/>
  <c r="J42" i="1"/>
  <c r="K42" i="1"/>
  <c r="L42" i="1"/>
  <c r="F43" i="1"/>
  <c r="G43" i="1"/>
  <c r="H43" i="1"/>
  <c r="I43" i="1"/>
  <c r="J43" i="1"/>
  <c r="K43" i="1"/>
  <c r="L43" i="1"/>
  <c r="F44" i="1"/>
  <c r="G44" i="1"/>
  <c r="H44" i="1"/>
  <c r="I44" i="1"/>
  <c r="J44" i="1"/>
  <c r="K44" i="1"/>
  <c r="L44" i="1"/>
  <c r="F45" i="1"/>
  <c r="G45" i="1"/>
  <c r="H45" i="1"/>
  <c r="I45" i="1"/>
  <c r="J45" i="1"/>
  <c r="K45" i="1"/>
  <c r="L45" i="1"/>
  <c r="F46" i="1"/>
  <c r="G46" i="1"/>
  <c r="H46" i="1"/>
  <c r="I46" i="1"/>
  <c r="J46" i="1"/>
  <c r="K46" i="1"/>
  <c r="L46" i="1"/>
  <c r="F47" i="1"/>
  <c r="G47" i="1"/>
  <c r="H47" i="1"/>
  <c r="I47" i="1"/>
  <c r="J47" i="1"/>
  <c r="K47" i="1"/>
  <c r="L47" i="1"/>
  <c r="F48" i="1"/>
  <c r="G48" i="1"/>
  <c r="H48" i="1"/>
  <c r="I48" i="1"/>
  <c r="J48" i="1"/>
  <c r="K48" i="1"/>
  <c r="L48" i="1"/>
  <c r="F49" i="1"/>
  <c r="G49" i="1"/>
  <c r="H49" i="1"/>
  <c r="I49" i="1"/>
  <c r="J49" i="1"/>
  <c r="K49" i="1"/>
  <c r="L49" i="1"/>
  <c r="F50" i="1"/>
  <c r="G50" i="1"/>
  <c r="H50" i="1"/>
  <c r="I50" i="1"/>
  <c r="J50" i="1"/>
  <c r="K50" i="1"/>
  <c r="L50" i="1"/>
  <c r="F51" i="1"/>
  <c r="G51" i="1"/>
  <c r="H51" i="1"/>
  <c r="I51" i="1"/>
  <c r="J51" i="1"/>
  <c r="K51" i="1"/>
  <c r="L51" i="1"/>
  <c r="F52" i="1"/>
  <c r="G52" i="1"/>
  <c r="H52" i="1"/>
  <c r="I52" i="1"/>
  <c r="J52" i="1"/>
  <c r="K52" i="1"/>
  <c r="L52" i="1"/>
  <c r="F53" i="1"/>
  <c r="G53" i="1"/>
  <c r="H53" i="1"/>
  <c r="I53" i="1"/>
  <c r="J53" i="1"/>
  <c r="K53" i="1"/>
  <c r="L53" i="1"/>
  <c r="F54" i="1"/>
  <c r="G54" i="1"/>
  <c r="H54" i="1"/>
  <c r="I54" i="1"/>
  <c r="J54" i="1"/>
  <c r="K54" i="1"/>
  <c r="L54" i="1"/>
  <c r="F55" i="1"/>
  <c r="G55" i="1"/>
  <c r="H55" i="1"/>
  <c r="I55" i="1"/>
  <c r="J55" i="1"/>
  <c r="K55" i="1"/>
  <c r="L55" i="1"/>
  <c r="F56" i="1"/>
  <c r="G56" i="1"/>
  <c r="H56" i="1"/>
  <c r="I56" i="1"/>
  <c r="J56" i="1"/>
  <c r="K56" i="1"/>
  <c r="L56" i="1"/>
  <c r="F57" i="1"/>
  <c r="G57" i="1"/>
  <c r="H57" i="1"/>
  <c r="I57" i="1"/>
  <c r="J57" i="1"/>
  <c r="K57" i="1"/>
  <c r="L57" i="1"/>
  <c r="F58" i="1"/>
  <c r="G58" i="1"/>
  <c r="H58" i="1"/>
  <c r="I58" i="1"/>
  <c r="J58" i="1"/>
  <c r="K58" i="1"/>
  <c r="L58" i="1"/>
  <c r="F59" i="1"/>
  <c r="G59" i="1"/>
  <c r="H59" i="1"/>
  <c r="I59" i="1"/>
  <c r="J59" i="1"/>
  <c r="K59" i="1"/>
  <c r="L59" i="1"/>
  <c r="F60" i="1"/>
  <c r="G60" i="1"/>
  <c r="H60" i="1"/>
  <c r="I60" i="1"/>
  <c r="J60" i="1"/>
  <c r="K60" i="1"/>
  <c r="L60" i="1"/>
  <c r="F61" i="1"/>
  <c r="G61" i="1"/>
  <c r="H61" i="1"/>
  <c r="I61" i="1"/>
  <c r="J61" i="1"/>
  <c r="K61" i="1"/>
  <c r="L61" i="1"/>
  <c r="F62" i="1"/>
  <c r="G62" i="1"/>
  <c r="H62" i="1"/>
  <c r="I62" i="1"/>
  <c r="J62" i="1"/>
  <c r="K62" i="1"/>
  <c r="L62" i="1"/>
  <c r="F63" i="1"/>
  <c r="G63" i="1"/>
  <c r="H63" i="1"/>
  <c r="I63" i="1"/>
  <c r="J63" i="1"/>
  <c r="K63" i="1"/>
  <c r="L63" i="1"/>
  <c r="F64" i="1"/>
  <c r="G64" i="1"/>
  <c r="H64" i="1"/>
  <c r="I64" i="1"/>
  <c r="J64" i="1"/>
  <c r="K64" i="1"/>
  <c r="L64" i="1"/>
  <c r="F65" i="1"/>
  <c r="G65" i="1"/>
  <c r="H65" i="1"/>
  <c r="I65" i="1"/>
  <c r="J65" i="1"/>
  <c r="K65" i="1"/>
  <c r="L65" i="1"/>
  <c r="F66" i="1"/>
  <c r="G66" i="1"/>
  <c r="H66" i="1"/>
  <c r="I66" i="1"/>
  <c r="J66" i="1"/>
  <c r="K66" i="1"/>
  <c r="L66" i="1"/>
  <c r="F67" i="1"/>
  <c r="G67" i="1"/>
  <c r="H67" i="1"/>
  <c r="I67" i="1"/>
  <c r="J67" i="1"/>
  <c r="K67" i="1"/>
  <c r="L67" i="1"/>
  <c r="F68" i="1"/>
  <c r="G68" i="1"/>
  <c r="H68" i="1"/>
  <c r="I68" i="1"/>
  <c r="J68" i="1"/>
  <c r="K68" i="1"/>
  <c r="L68" i="1"/>
  <c r="F69" i="1"/>
  <c r="G69" i="1"/>
  <c r="H69" i="1"/>
  <c r="I69" i="1"/>
  <c r="J69" i="1"/>
  <c r="K69" i="1"/>
  <c r="L69" i="1"/>
  <c r="F70" i="1"/>
  <c r="G70" i="1"/>
  <c r="H70" i="1"/>
  <c r="I70" i="1"/>
  <c r="J70" i="1"/>
  <c r="K70" i="1"/>
  <c r="L70" i="1"/>
  <c r="F71" i="1"/>
  <c r="G71" i="1"/>
  <c r="H71" i="1"/>
  <c r="I71" i="1"/>
  <c r="J71" i="1"/>
  <c r="K71" i="1"/>
  <c r="L71" i="1"/>
  <c r="F72" i="1"/>
  <c r="G72" i="1"/>
  <c r="H72" i="1"/>
  <c r="I72" i="1"/>
  <c r="J72" i="1"/>
  <c r="K72" i="1"/>
  <c r="L72" i="1"/>
  <c r="F73" i="1"/>
  <c r="G73" i="1"/>
  <c r="H73" i="1"/>
  <c r="I73" i="1"/>
  <c r="J73" i="1"/>
  <c r="K73" i="1"/>
  <c r="L73" i="1"/>
  <c r="F74" i="1"/>
  <c r="G74" i="1"/>
  <c r="H74" i="1"/>
  <c r="I74" i="1"/>
  <c r="J74" i="1"/>
  <c r="K74" i="1"/>
  <c r="L74" i="1"/>
  <c r="F75" i="1"/>
  <c r="G75" i="1"/>
  <c r="H75" i="1"/>
  <c r="I75" i="1"/>
  <c r="J75" i="1"/>
  <c r="K75" i="1"/>
  <c r="L75" i="1"/>
  <c r="F76" i="1"/>
  <c r="G76" i="1"/>
  <c r="H76" i="1"/>
  <c r="I76" i="1"/>
  <c r="J76" i="1"/>
  <c r="K76" i="1"/>
  <c r="L76" i="1"/>
  <c r="F77" i="1"/>
  <c r="G77" i="1"/>
  <c r="H77" i="1"/>
  <c r="I77" i="1"/>
  <c r="J77" i="1"/>
  <c r="K77" i="1"/>
  <c r="L77" i="1"/>
  <c r="F78" i="1"/>
  <c r="G78" i="1"/>
  <c r="H78" i="1"/>
  <c r="I78" i="1"/>
  <c r="J78" i="1"/>
  <c r="K78" i="1"/>
  <c r="L78" i="1"/>
  <c r="F79" i="1"/>
  <c r="G79" i="1"/>
  <c r="H79" i="1"/>
  <c r="I79" i="1"/>
  <c r="J79" i="1"/>
  <c r="K79" i="1"/>
  <c r="L79" i="1"/>
  <c r="F80" i="1"/>
  <c r="G80" i="1"/>
  <c r="H80" i="1"/>
  <c r="I80" i="1"/>
  <c r="J80" i="1"/>
  <c r="K80" i="1"/>
  <c r="Y13" i="9" s="1"/>
  <c r="L80" i="1"/>
  <c r="F81" i="1"/>
  <c r="G81" i="1"/>
  <c r="H81" i="1"/>
  <c r="I81" i="1"/>
  <c r="J81" i="1"/>
  <c r="K81" i="1"/>
  <c r="L81" i="1"/>
  <c r="F82" i="1"/>
  <c r="G82" i="1"/>
  <c r="H82" i="1"/>
  <c r="I82" i="1"/>
  <c r="J82" i="1"/>
  <c r="K82" i="1"/>
  <c r="L82" i="1"/>
  <c r="F83" i="1"/>
  <c r="G83" i="1"/>
  <c r="H83" i="1"/>
  <c r="I83" i="1"/>
  <c r="J83" i="1"/>
  <c r="K83" i="1"/>
  <c r="L83" i="1"/>
  <c r="F84" i="1"/>
  <c r="G84" i="1"/>
  <c r="H84" i="1"/>
  <c r="I84" i="1"/>
  <c r="J84" i="1"/>
  <c r="K84" i="1"/>
  <c r="L84" i="1"/>
  <c r="F85" i="1"/>
  <c r="G85" i="1"/>
  <c r="H85" i="1"/>
  <c r="I85" i="1"/>
  <c r="J85" i="1"/>
  <c r="K85" i="1"/>
  <c r="L85" i="1"/>
  <c r="F86" i="1"/>
  <c r="G86" i="1"/>
  <c r="H86" i="1"/>
  <c r="I86" i="1"/>
  <c r="J86" i="1"/>
  <c r="K86" i="1"/>
  <c r="L86" i="1"/>
  <c r="F87" i="1"/>
  <c r="G87" i="1"/>
  <c r="H87" i="1"/>
  <c r="I87" i="1"/>
  <c r="J87" i="1"/>
  <c r="K87" i="1"/>
  <c r="L87" i="1"/>
  <c r="F88" i="1"/>
  <c r="G88" i="1"/>
  <c r="H88" i="1"/>
  <c r="I88" i="1"/>
  <c r="J88" i="1"/>
  <c r="K88" i="1"/>
  <c r="L88" i="1"/>
  <c r="F89" i="1"/>
  <c r="G89" i="1"/>
  <c r="H89" i="1"/>
  <c r="I89" i="1"/>
  <c r="J89" i="1"/>
  <c r="K89" i="1"/>
  <c r="L89" i="1"/>
  <c r="F90" i="1"/>
  <c r="G90" i="1"/>
  <c r="H90" i="1"/>
  <c r="I90" i="1"/>
  <c r="J90" i="1"/>
  <c r="K90" i="1"/>
  <c r="L90" i="1"/>
  <c r="F91" i="1"/>
  <c r="G91" i="1"/>
  <c r="U20" i="9" s="1"/>
  <c r="H91" i="1"/>
  <c r="I91" i="1"/>
  <c r="J91" i="1"/>
  <c r="K91" i="1"/>
  <c r="L91" i="1"/>
  <c r="F92" i="1"/>
  <c r="G92" i="1"/>
  <c r="H92" i="1"/>
  <c r="I92" i="1"/>
  <c r="J92" i="1"/>
  <c r="K92" i="1"/>
  <c r="L92" i="1"/>
  <c r="F93" i="1"/>
  <c r="G93" i="1"/>
  <c r="H93" i="1"/>
  <c r="I93" i="1"/>
  <c r="J93" i="1"/>
  <c r="K93" i="1"/>
  <c r="L93" i="1"/>
  <c r="F94" i="1"/>
  <c r="G94" i="1"/>
  <c r="H94" i="1"/>
  <c r="I94" i="1"/>
  <c r="J94" i="1"/>
  <c r="K94" i="1"/>
  <c r="L94" i="1"/>
  <c r="F95" i="1"/>
  <c r="G95" i="1"/>
  <c r="H95" i="1"/>
  <c r="I95" i="1"/>
  <c r="J95" i="1"/>
  <c r="K95" i="1"/>
  <c r="L95" i="1"/>
  <c r="F96" i="1"/>
  <c r="G96" i="1"/>
  <c r="H96" i="1"/>
  <c r="I96" i="1"/>
  <c r="J96" i="1"/>
  <c r="K96" i="1"/>
  <c r="L96" i="1"/>
  <c r="F97" i="1"/>
  <c r="G97" i="1"/>
  <c r="H97" i="1"/>
  <c r="I97" i="1"/>
  <c r="J97" i="1"/>
  <c r="K97" i="1"/>
  <c r="L97" i="1"/>
  <c r="F98" i="1"/>
  <c r="G98" i="1"/>
  <c r="H98" i="1"/>
  <c r="I98" i="1"/>
  <c r="J98" i="1"/>
  <c r="K98" i="1"/>
  <c r="L98" i="1"/>
  <c r="F99" i="1"/>
  <c r="G99" i="1"/>
  <c r="H99" i="1"/>
  <c r="I99" i="1"/>
  <c r="J99" i="1"/>
  <c r="K99" i="1"/>
  <c r="L99" i="1"/>
  <c r="F100" i="1"/>
  <c r="G100" i="1"/>
  <c r="H100" i="1"/>
  <c r="I100" i="1"/>
  <c r="J100" i="1"/>
  <c r="K100" i="1"/>
  <c r="L100" i="1"/>
  <c r="F101" i="1"/>
  <c r="G101" i="1"/>
  <c r="H101" i="1"/>
  <c r="I101" i="1"/>
  <c r="J101" i="1"/>
  <c r="K101" i="1"/>
  <c r="L101" i="1"/>
  <c r="F102" i="1"/>
  <c r="G102" i="1"/>
  <c r="H102" i="1"/>
  <c r="I102" i="1"/>
  <c r="J102" i="1"/>
  <c r="K102" i="1"/>
  <c r="L102" i="1"/>
  <c r="F103" i="1"/>
  <c r="G103" i="1"/>
  <c r="H103" i="1"/>
  <c r="I103" i="1"/>
  <c r="J103" i="1"/>
  <c r="K103" i="1"/>
  <c r="L103" i="1"/>
  <c r="F104" i="1"/>
  <c r="G104" i="1"/>
  <c r="H104" i="1"/>
  <c r="I104" i="1"/>
  <c r="J104" i="1"/>
  <c r="K104" i="1"/>
  <c r="L104" i="1"/>
  <c r="F105" i="1"/>
  <c r="G105" i="1"/>
  <c r="H105" i="1"/>
  <c r="I105" i="1"/>
  <c r="J105" i="1"/>
  <c r="K105" i="1"/>
  <c r="L105" i="1"/>
  <c r="F106" i="1"/>
  <c r="G106" i="1"/>
  <c r="H106" i="1"/>
  <c r="I106" i="1"/>
  <c r="J106" i="1"/>
  <c r="K106" i="1"/>
  <c r="L106" i="1"/>
  <c r="F107" i="1"/>
  <c r="G107" i="1"/>
  <c r="H107" i="1"/>
  <c r="I107" i="1"/>
  <c r="J107" i="1"/>
  <c r="K107" i="1"/>
  <c r="L107" i="1"/>
  <c r="F108" i="1"/>
  <c r="G108" i="1"/>
  <c r="H108" i="1"/>
  <c r="I108" i="1"/>
  <c r="J108" i="1"/>
  <c r="K108" i="1"/>
  <c r="L108" i="1"/>
  <c r="F109" i="1"/>
  <c r="G109" i="1"/>
  <c r="H109" i="1"/>
  <c r="I109" i="1"/>
  <c r="J109" i="1"/>
  <c r="K109" i="1"/>
  <c r="L109" i="1"/>
  <c r="F110" i="1"/>
  <c r="G110" i="1"/>
  <c r="H110" i="1"/>
  <c r="I110" i="1"/>
  <c r="J110" i="1"/>
  <c r="K110" i="1"/>
  <c r="L110" i="1"/>
  <c r="F111" i="1"/>
  <c r="G111" i="1"/>
  <c r="H111" i="1"/>
  <c r="I111" i="1"/>
  <c r="J111" i="1"/>
  <c r="K111" i="1"/>
  <c r="L111" i="1"/>
  <c r="F112" i="1"/>
  <c r="G112" i="1"/>
  <c r="H112" i="1"/>
  <c r="I112" i="1"/>
  <c r="J112" i="1"/>
  <c r="K112" i="1"/>
  <c r="L112" i="1"/>
  <c r="F113" i="1"/>
  <c r="G113" i="1"/>
  <c r="H113" i="1"/>
  <c r="I113" i="1"/>
  <c r="J113" i="1"/>
  <c r="K113" i="1"/>
  <c r="L113" i="1"/>
  <c r="F114" i="1"/>
  <c r="G114" i="1"/>
  <c r="H114" i="1"/>
  <c r="I114" i="1"/>
  <c r="J114" i="1"/>
  <c r="K114" i="1"/>
  <c r="L114" i="1"/>
  <c r="F115" i="1"/>
  <c r="G115" i="1"/>
  <c r="H115" i="1"/>
  <c r="I115" i="1"/>
  <c r="J115" i="1"/>
  <c r="K115" i="1"/>
  <c r="L115" i="1"/>
  <c r="F116" i="1"/>
  <c r="G116" i="1"/>
  <c r="H116" i="1"/>
  <c r="I116" i="1"/>
  <c r="J116" i="1"/>
  <c r="K116" i="1"/>
  <c r="L116" i="1"/>
  <c r="F117" i="1"/>
  <c r="G117" i="1"/>
  <c r="H117" i="1"/>
  <c r="I117" i="1"/>
  <c r="J117" i="1"/>
  <c r="K117" i="1"/>
  <c r="L117" i="1"/>
  <c r="F118" i="1"/>
  <c r="G118" i="1"/>
  <c r="H118" i="1"/>
  <c r="I118" i="1"/>
  <c r="J118" i="1"/>
  <c r="K118" i="1"/>
  <c r="L118" i="1"/>
  <c r="F119" i="1"/>
  <c r="G119" i="1"/>
  <c r="H119" i="1"/>
  <c r="I119" i="1"/>
  <c r="J119" i="1"/>
  <c r="K119" i="1"/>
  <c r="L119" i="1"/>
  <c r="F120" i="1"/>
  <c r="G120" i="1"/>
  <c r="H120" i="1"/>
  <c r="I120" i="1"/>
  <c r="J120" i="1"/>
  <c r="K120" i="1"/>
  <c r="L120" i="1"/>
  <c r="F121" i="1"/>
  <c r="G121" i="1"/>
  <c r="H121" i="1"/>
  <c r="I121" i="1"/>
  <c r="J121" i="1"/>
  <c r="K121" i="1"/>
  <c r="L121" i="1"/>
  <c r="F122" i="1"/>
  <c r="G122" i="1"/>
  <c r="H122" i="1"/>
  <c r="I122" i="1"/>
  <c r="J122" i="1"/>
  <c r="K122" i="1"/>
  <c r="L122" i="1"/>
  <c r="F123" i="1"/>
  <c r="G123" i="1"/>
  <c r="H123" i="1"/>
  <c r="I123" i="1"/>
  <c r="J123" i="1"/>
  <c r="K123" i="1"/>
  <c r="L123" i="1"/>
  <c r="F124" i="1"/>
  <c r="G124" i="1"/>
  <c r="H124" i="1"/>
  <c r="I124" i="1"/>
  <c r="J124" i="1"/>
  <c r="K124" i="1"/>
  <c r="L124" i="1"/>
  <c r="F125" i="1"/>
  <c r="G125" i="1"/>
  <c r="H125" i="1"/>
  <c r="I125" i="1"/>
  <c r="J125" i="1"/>
  <c r="K125" i="1"/>
  <c r="L125" i="1"/>
  <c r="F126" i="1"/>
  <c r="G126" i="1"/>
  <c r="H126" i="1"/>
  <c r="I126" i="1"/>
  <c r="J126" i="1"/>
  <c r="K126" i="1"/>
  <c r="L126" i="1"/>
  <c r="F127" i="1"/>
  <c r="G127" i="1"/>
  <c r="H127" i="1"/>
  <c r="I127" i="1"/>
  <c r="J127" i="1"/>
  <c r="K127" i="1"/>
  <c r="L127" i="1"/>
  <c r="F128" i="1"/>
  <c r="G128" i="1"/>
  <c r="H128" i="1"/>
  <c r="I128" i="1"/>
  <c r="J128" i="1"/>
  <c r="K128" i="1"/>
  <c r="L128" i="1"/>
  <c r="F129" i="1"/>
  <c r="G129" i="1"/>
  <c r="H129" i="1"/>
  <c r="I129" i="1"/>
  <c r="J129" i="1"/>
  <c r="K129" i="1"/>
  <c r="L129" i="1"/>
  <c r="F130" i="1"/>
  <c r="G130" i="1"/>
  <c r="H130" i="1"/>
  <c r="I130" i="1"/>
  <c r="J130" i="1"/>
  <c r="K130" i="1"/>
  <c r="L130" i="1"/>
  <c r="F131" i="1"/>
  <c r="G131" i="1"/>
  <c r="H131" i="1"/>
  <c r="I131" i="1"/>
  <c r="J131" i="1"/>
  <c r="K131" i="1"/>
  <c r="L131" i="1"/>
  <c r="F132" i="1"/>
  <c r="G132" i="1"/>
  <c r="H132" i="1"/>
  <c r="I132" i="1"/>
  <c r="J132" i="1"/>
  <c r="K132" i="1"/>
  <c r="L132" i="1"/>
  <c r="F133" i="1"/>
  <c r="G133" i="1"/>
  <c r="H133" i="1"/>
  <c r="I133" i="1"/>
  <c r="J133" i="1"/>
  <c r="K133" i="1"/>
  <c r="L133" i="1"/>
  <c r="F134" i="1"/>
  <c r="G134" i="1"/>
  <c r="H134" i="1"/>
  <c r="I134" i="1"/>
  <c r="J134" i="1"/>
  <c r="K134" i="1"/>
  <c r="L134" i="1"/>
  <c r="F135" i="1"/>
  <c r="G135" i="1"/>
  <c r="H135" i="1"/>
  <c r="I135" i="1"/>
  <c r="J135" i="1"/>
  <c r="K135" i="1"/>
  <c r="L135" i="1"/>
  <c r="F136" i="1"/>
  <c r="G136" i="1"/>
  <c r="H136" i="1"/>
  <c r="I136" i="1"/>
  <c r="J136" i="1"/>
  <c r="K136" i="1"/>
  <c r="L136" i="1"/>
  <c r="F137" i="1"/>
  <c r="G137" i="1"/>
  <c r="H137" i="1"/>
  <c r="I137" i="1"/>
  <c r="J137" i="1"/>
  <c r="K137" i="1"/>
  <c r="L137" i="1"/>
  <c r="F138" i="1"/>
  <c r="G138" i="1"/>
  <c r="H138" i="1"/>
  <c r="I138" i="1"/>
  <c r="J138" i="1"/>
  <c r="K138" i="1"/>
  <c r="L138" i="1"/>
  <c r="F139" i="1"/>
  <c r="G139" i="1"/>
  <c r="H139" i="1"/>
  <c r="I139" i="1"/>
  <c r="J139" i="1"/>
  <c r="K139" i="1"/>
  <c r="L139" i="1"/>
  <c r="F140" i="1"/>
  <c r="G140" i="1"/>
  <c r="H140" i="1"/>
  <c r="I140" i="1"/>
  <c r="J140" i="1"/>
  <c r="K140" i="1"/>
  <c r="L140" i="1"/>
  <c r="F141" i="1"/>
  <c r="G141" i="1"/>
  <c r="H141" i="1"/>
  <c r="I141" i="1"/>
  <c r="J141" i="1"/>
  <c r="K141" i="1"/>
  <c r="L141" i="1"/>
  <c r="F142" i="1"/>
  <c r="G142" i="1"/>
  <c r="H142" i="1"/>
  <c r="I142" i="1"/>
  <c r="J142" i="1"/>
  <c r="X15" i="9" s="1"/>
  <c r="K142" i="1"/>
  <c r="L142" i="1"/>
  <c r="F143" i="1"/>
  <c r="G143" i="1"/>
  <c r="H143" i="1"/>
  <c r="I143" i="1"/>
  <c r="J143" i="1"/>
  <c r="K143" i="1"/>
  <c r="L143" i="1"/>
  <c r="F144" i="1"/>
  <c r="G144" i="1"/>
  <c r="H144" i="1"/>
  <c r="I144" i="1"/>
  <c r="J144" i="1"/>
  <c r="K144" i="1"/>
  <c r="L144" i="1"/>
  <c r="F145" i="1"/>
  <c r="G145" i="1"/>
  <c r="H145" i="1"/>
  <c r="I145" i="1"/>
  <c r="J145" i="1"/>
  <c r="K145" i="1"/>
  <c r="L145" i="1"/>
  <c r="F146" i="1"/>
  <c r="G146" i="1"/>
  <c r="H146" i="1"/>
  <c r="I146" i="1"/>
  <c r="J146" i="1"/>
  <c r="K146" i="1"/>
  <c r="L146" i="1"/>
  <c r="F147" i="1"/>
  <c r="G147" i="1"/>
  <c r="H147" i="1"/>
  <c r="I147" i="1"/>
  <c r="J147" i="1"/>
  <c r="K147" i="1"/>
  <c r="L147" i="1"/>
  <c r="F148" i="1"/>
  <c r="G148" i="1"/>
  <c r="H148" i="1"/>
  <c r="I148" i="1"/>
  <c r="J148" i="1"/>
  <c r="K148" i="1"/>
  <c r="L148" i="1"/>
  <c r="F149" i="1"/>
  <c r="G149" i="1"/>
  <c r="H149" i="1"/>
  <c r="I149" i="1"/>
  <c r="J149" i="1"/>
  <c r="K149" i="1"/>
  <c r="L149" i="1"/>
  <c r="F150" i="1"/>
  <c r="G150" i="1"/>
  <c r="H150" i="1"/>
  <c r="I150" i="1"/>
  <c r="J150" i="1"/>
  <c r="K150" i="1"/>
  <c r="L150" i="1"/>
  <c r="F151" i="1"/>
  <c r="G151" i="1"/>
  <c r="H151" i="1"/>
  <c r="I151" i="1"/>
  <c r="J151" i="1"/>
  <c r="K151" i="1"/>
  <c r="L151" i="1"/>
  <c r="F152" i="1"/>
  <c r="G152" i="1"/>
  <c r="H152" i="1"/>
  <c r="I152" i="1"/>
  <c r="J152" i="1"/>
  <c r="K152" i="1"/>
  <c r="L152" i="1"/>
  <c r="L38" i="1"/>
  <c r="K38" i="1"/>
  <c r="J38" i="1"/>
  <c r="I38" i="1"/>
  <c r="H38" i="1"/>
  <c r="G38" i="1"/>
  <c r="F38" i="1"/>
  <c r="C31" i="1"/>
  <c r="C32" i="1"/>
  <c r="C33" i="1"/>
  <c r="C30" i="1"/>
  <c r="B31" i="1"/>
  <c r="I31" i="1" s="1"/>
  <c r="B32" i="1"/>
  <c r="F32" i="1" s="1"/>
  <c r="B33" i="1"/>
  <c r="B30" i="1"/>
  <c r="B37" i="9"/>
  <c r="B38" i="9"/>
  <c r="B39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12" i="9"/>
  <c r="D169" i="1" l="1"/>
  <c r="F170" i="1"/>
  <c r="J30" i="1"/>
  <c r="F30" i="1"/>
  <c r="D38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X13" i="9"/>
  <c r="Z15" i="9"/>
  <c r="Y15" i="9"/>
  <c r="Z13" i="9"/>
  <c r="X20" i="9"/>
  <c r="Z20" i="9"/>
  <c r="H54" i="2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E37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T20" i="9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T37" i="9"/>
  <c r="U37" i="9"/>
  <c r="P26" i="9"/>
  <c r="Q26" i="9"/>
  <c r="Q22" i="9"/>
  <c r="P22" i="9"/>
  <c r="P27" i="9"/>
  <c r="Q27" i="9"/>
  <c r="P23" i="9"/>
  <c r="Q23" i="9"/>
  <c r="T39" i="9"/>
  <c r="U39" i="9"/>
  <c r="T35" i="9"/>
  <c r="U35" i="9"/>
  <c r="T31" i="9"/>
  <c r="U31" i="9"/>
  <c r="Q28" i="9"/>
  <c r="P28" i="9"/>
  <c r="P24" i="9"/>
  <c r="Q24" i="9"/>
  <c r="Q20" i="9"/>
  <c r="P20" i="9"/>
  <c r="T33" i="9"/>
  <c r="U33" i="9"/>
  <c r="T29" i="9"/>
  <c r="U29" i="9"/>
  <c r="U38" i="9"/>
  <c r="T38" i="9"/>
  <c r="U34" i="9"/>
  <c r="T34" i="9"/>
  <c r="T30" i="9"/>
  <c r="U30" i="9"/>
  <c r="Y20" i="9"/>
  <c r="U36" i="9"/>
  <c r="T36" i="9"/>
  <c r="U32" i="9"/>
  <c r="T32" i="9"/>
  <c r="P25" i="9"/>
  <c r="Q25" i="9"/>
  <c r="Q21" i="9"/>
  <c r="P21" i="9"/>
  <c r="Z18" i="9"/>
  <c r="U28" i="9"/>
  <c r="U27" i="9"/>
  <c r="U25" i="9"/>
  <c r="U21" i="9"/>
  <c r="U26" i="9"/>
  <c r="U24" i="9"/>
  <c r="X22" i="9"/>
  <c r="X23" i="9"/>
  <c r="Z22" i="9"/>
  <c r="Z23" i="9"/>
  <c r="Y18" i="9"/>
  <c r="X17" i="9"/>
  <c r="Z25" i="9"/>
  <c r="Z26" i="9"/>
  <c r="Z27" i="9"/>
  <c r="Z21" i="9"/>
  <c r="Z24" i="9"/>
  <c r="Z28" i="9"/>
  <c r="Y22" i="9"/>
  <c r="Y23" i="9"/>
  <c r="U23" i="9"/>
  <c r="U22" i="9"/>
  <c r="X18" i="9"/>
  <c r="Y28" i="9"/>
  <c r="Y27" i="9"/>
  <c r="Y25" i="9"/>
  <c r="Y21" i="9"/>
  <c r="Y26" i="9"/>
  <c r="Y24" i="9"/>
  <c r="T22" i="9"/>
  <c r="T23" i="9"/>
  <c r="X28" i="9"/>
  <c r="X25" i="9"/>
  <c r="X26" i="9"/>
  <c r="X27" i="9"/>
  <c r="X21" i="9"/>
  <c r="X24" i="9"/>
  <c r="T28" i="9"/>
  <c r="T25" i="9"/>
  <c r="T26" i="9"/>
  <c r="T27" i="9"/>
  <c r="T21" i="9"/>
  <c r="T24" i="9"/>
  <c r="Y17" i="9"/>
  <c r="T19" i="9"/>
  <c r="U19" i="9"/>
  <c r="P19" i="9"/>
  <c r="Q19" i="9"/>
  <c r="P18" i="9"/>
  <c r="Q18" i="9"/>
  <c r="T18" i="9"/>
  <c r="U18" i="9"/>
  <c r="U15" i="9"/>
  <c r="T15" i="9"/>
  <c r="T14" i="9"/>
  <c r="U14" i="9"/>
  <c r="T13" i="9"/>
  <c r="U13" i="9"/>
  <c r="U12" i="9"/>
  <c r="T12" i="9"/>
  <c r="T17" i="9"/>
  <c r="U17" i="9"/>
  <c r="Q17" i="9"/>
  <c r="P17" i="9"/>
  <c r="T16" i="9"/>
  <c r="U16" i="9"/>
  <c r="AP42" i="9"/>
  <c r="AQ92" i="9"/>
  <c r="AQ89" i="9"/>
  <c r="AH86" i="9"/>
  <c r="AQ96" i="9"/>
  <c r="AP111" i="9"/>
  <c r="AP107" i="9"/>
  <c r="AP103" i="9"/>
  <c r="AP98" i="9"/>
  <c r="AQ63" i="9"/>
  <c r="AH61" i="9"/>
  <c r="AH59" i="9"/>
  <c r="AR57" i="9"/>
  <c r="AH55" i="9"/>
  <c r="AR53" i="9"/>
  <c r="AR50" i="9"/>
  <c r="AH49" i="9"/>
  <c r="AR47" i="9"/>
  <c r="AH46" i="9"/>
  <c r="AH110" i="9"/>
  <c r="AR108" i="9"/>
  <c r="AH106" i="9"/>
  <c r="AR104" i="9"/>
  <c r="AR101" i="9"/>
  <c r="AH99" i="9"/>
  <c r="AR97" i="9"/>
  <c r="AP77" i="9"/>
  <c r="AP72" i="9"/>
  <c r="AQ101" i="9"/>
  <c r="AQ97" i="9"/>
  <c r="AH95" i="9"/>
  <c r="AR92" i="9"/>
  <c r="AR88" i="9"/>
  <c r="AR85" i="9"/>
  <c r="AH84" i="9"/>
  <c r="AR78" i="9"/>
  <c r="AP69" i="9"/>
  <c r="AP67" i="9"/>
  <c r="AQ58" i="9"/>
  <c r="AQ46" i="9"/>
  <c r="AH44" i="9"/>
  <c r="AH42" i="9"/>
  <c r="AP90" i="9"/>
  <c r="AP87" i="9"/>
  <c r="AQ82" i="9"/>
  <c r="AQ78" i="9"/>
  <c r="AH76" i="9"/>
  <c r="AR74" i="9"/>
  <c r="AH72" i="9"/>
  <c r="AH91" i="9"/>
  <c r="AP86" i="9"/>
  <c r="AP83" i="9"/>
  <c r="AP80" i="9"/>
  <c r="AQ75" i="9"/>
  <c r="AR70" i="9"/>
  <c r="AH68" i="9"/>
  <c r="AR65" i="9"/>
  <c r="AP56" i="9"/>
  <c r="AP51" i="9"/>
  <c r="AQ44" i="9"/>
  <c r="AQ41" i="9"/>
  <c r="AR77" i="9"/>
  <c r="AQ111" i="9"/>
  <c r="AR103" i="9"/>
  <c r="AQ95" i="9"/>
  <c r="AR110" i="9"/>
  <c r="AH69" i="9"/>
  <c r="AH81" i="9"/>
  <c r="AP54" i="9"/>
  <c r="AP65" i="9"/>
  <c r="AQ67" i="9"/>
  <c r="AH60" i="9"/>
  <c r="AR58" i="9"/>
  <c r="AH56" i="9"/>
  <c r="AR54" i="9"/>
  <c r="AH52" i="9"/>
  <c r="AH50" i="9"/>
  <c r="AR48" i="9"/>
  <c r="AR109" i="9"/>
  <c r="AR105" i="9"/>
  <c r="AH100" i="9"/>
  <c r="AR98" i="9"/>
  <c r="AP76" i="9"/>
  <c r="AQ109" i="9"/>
  <c r="AQ105" i="9"/>
  <c r="AQ99" i="9"/>
  <c r="AH96" i="9"/>
  <c r="AR93" i="9"/>
  <c r="AR89" i="9"/>
  <c r="AH87" i="9"/>
  <c r="AH82" i="9"/>
  <c r="AP64" i="9"/>
  <c r="AQ61" i="9"/>
  <c r="AQ59" i="9"/>
  <c r="AQ53" i="9"/>
  <c r="AQ49" i="9"/>
  <c r="AH45" i="9"/>
  <c r="AR41" i="9"/>
  <c r="AP95" i="9"/>
  <c r="AQ86" i="9"/>
  <c r="AQ83" i="9"/>
  <c r="AQ79" i="9"/>
  <c r="AR75" i="9"/>
  <c r="AQ77" i="9"/>
  <c r="AQ71" i="9"/>
  <c r="AR66" i="9"/>
  <c r="AH64" i="9"/>
  <c r="AH62" i="9"/>
  <c r="AP59" i="9"/>
  <c r="AP50" i="9"/>
  <c r="AQ45" i="9"/>
  <c r="AQ42" i="9"/>
  <c r="AQ56" i="9"/>
  <c r="AP70" i="9"/>
  <c r="AR81" i="9"/>
  <c r="AR94" i="9"/>
  <c r="AR43" i="9"/>
  <c r="AQ87" i="9"/>
  <c r="AP85" i="9"/>
  <c r="AQ47" i="9"/>
  <c r="AQ104" i="9"/>
  <c r="AP92" i="9"/>
  <c r="AP82" i="9"/>
  <c r="AP96" i="9"/>
  <c r="AQ51" i="9"/>
  <c r="AP60" i="9"/>
  <c r="AR69" i="9"/>
  <c r="AP81" i="9"/>
  <c r="AH73" i="9"/>
  <c r="AH41" i="9"/>
  <c r="AQ57" i="9"/>
  <c r="AR84" i="9"/>
  <c r="AR91" i="9"/>
  <c r="AH103" i="9"/>
  <c r="AH111" i="9"/>
  <c r="AH58" i="9"/>
  <c r="AP99" i="9"/>
  <c r="AQ90" i="9"/>
  <c r="AP41" i="9"/>
  <c r="AP48" i="9"/>
  <c r="AP53" i="9"/>
  <c r="AR73" i="9"/>
  <c r="AH67" i="9"/>
  <c r="AP105" i="9"/>
  <c r="AR40" i="9"/>
  <c r="AP44" i="9"/>
  <c r="AR51" i="9"/>
  <c r="AR102" i="9"/>
  <c r="AP46" i="9"/>
  <c r="AP55" i="9"/>
  <c r="AP61" i="9"/>
  <c r="AH65" i="9"/>
  <c r="AH70" i="9"/>
  <c r="AQ72" i="9"/>
  <c r="AQ76" i="9"/>
  <c r="AH74" i="9"/>
  <c r="AQ80" i="9"/>
  <c r="AP93" i="9"/>
  <c r="AR44" i="9"/>
  <c r="AQ50" i="9"/>
  <c r="AQ54" i="9"/>
  <c r="AQ60" i="9"/>
  <c r="AP68" i="9"/>
  <c r="AH85" i="9"/>
  <c r="AH88" i="9"/>
  <c r="AH92" i="9"/>
  <c r="AR95" i="9"/>
  <c r="AQ102" i="9"/>
  <c r="AQ106" i="9"/>
  <c r="AQ110" i="9"/>
  <c r="AH97" i="9"/>
  <c r="AR99" i="9"/>
  <c r="AH104" i="9"/>
  <c r="AH108" i="9"/>
  <c r="AH47" i="9"/>
  <c r="AR49" i="9"/>
  <c r="AH53" i="9"/>
  <c r="AR55" i="9"/>
  <c r="AR61" i="9"/>
  <c r="AQ64" i="9"/>
  <c r="AP100" i="9"/>
  <c r="AP106" i="9"/>
  <c r="AQ93" i="9"/>
  <c r="AQ70" i="9"/>
  <c r="AR64" i="9"/>
  <c r="AP91" i="9"/>
  <c r="AH80" i="9"/>
  <c r="AR87" i="9"/>
  <c r="AH107" i="9"/>
  <c r="AR46" i="9"/>
  <c r="AR52" i="9"/>
  <c r="AR86" i="9"/>
  <c r="AR83" i="9"/>
  <c r="AR106" i="9"/>
  <c r="AQ65" i="9"/>
  <c r="AR79" i="9"/>
  <c r="AH90" i="9"/>
  <c r="AQ98" i="9"/>
  <c r="AR67" i="9"/>
  <c r="AH94" i="9"/>
  <c r="AQ73" i="9"/>
  <c r="AR111" i="9"/>
  <c r="AR71" i="9"/>
  <c r="AP49" i="9"/>
  <c r="AP57" i="9"/>
  <c r="AR76" i="9"/>
  <c r="AH77" i="9"/>
  <c r="AH63" i="9"/>
  <c r="AQ43" i="9"/>
  <c r="AR72" i="9"/>
  <c r="AR60" i="9"/>
  <c r="AQ103" i="9"/>
  <c r="AQ74" i="9"/>
  <c r="AP47" i="9"/>
  <c r="AP58" i="9"/>
  <c r="AR62" i="9"/>
  <c r="AH66" i="9"/>
  <c r="AP79" i="9"/>
  <c r="AH75" i="9"/>
  <c r="AQ81" i="9"/>
  <c r="AP94" i="9"/>
  <c r="AR42" i="9"/>
  <c r="AR45" i="9"/>
  <c r="AQ55" i="9"/>
  <c r="AP62" i="9"/>
  <c r="AR82" i="9"/>
  <c r="AH89" i="9"/>
  <c r="AH93" i="9"/>
  <c r="AR96" i="9"/>
  <c r="AP73" i="9"/>
  <c r="AH98" i="9"/>
  <c r="AR100" i="9"/>
  <c r="AH105" i="9"/>
  <c r="AH109" i="9"/>
  <c r="AH48" i="9"/>
  <c r="AH51" i="9"/>
  <c r="AH54" i="9"/>
  <c r="AR56" i="9"/>
  <c r="AQ62" i="9"/>
  <c r="AP101" i="9"/>
  <c r="AQ88" i="9"/>
  <c r="AP45" i="9"/>
  <c r="AQ52" i="9"/>
  <c r="AQ66" i="9"/>
  <c r="AP78" i="9"/>
  <c r="AP63" i="9"/>
  <c r="AH40" i="9"/>
  <c r="AQ107" i="9"/>
  <c r="AP52" i="9"/>
  <c r="AQ108" i="9"/>
  <c r="AP40" i="9"/>
  <c r="AP88" i="9"/>
  <c r="AQ91" i="9"/>
  <c r="AR63" i="9"/>
  <c r="AP84" i="9"/>
  <c r="AH71" i="9"/>
  <c r="AQ84" i="9"/>
  <c r="AP89" i="9"/>
  <c r="AH43" i="9"/>
  <c r="AH78" i="9"/>
  <c r="AH83" i="9"/>
  <c r="AQ100" i="9"/>
  <c r="AP75" i="9"/>
  <c r="AH101" i="9"/>
  <c r="AH57" i="9"/>
  <c r="AR59" i="9"/>
  <c r="AP97" i="9"/>
  <c r="AP102" i="9"/>
  <c r="AP110" i="9"/>
  <c r="AQ68" i="9"/>
  <c r="AQ94" i="9"/>
  <c r="AP43" i="9"/>
  <c r="AH102" i="9"/>
  <c r="AQ48" i="9"/>
  <c r="AP109" i="9"/>
  <c r="AR68" i="9"/>
  <c r="AP104" i="9"/>
  <c r="AQ40" i="9"/>
  <c r="AP71" i="9"/>
  <c r="AH79" i="9"/>
  <c r="AR90" i="9"/>
  <c r="AP108" i="9"/>
  <c r="AP74" i="9"/>
  <c r="AR107" i="9"/>
  <c r="AQ69" i="9"/>
  <c r="AQ85" i="9"/>
  <c r="AP66" i="9"/>
  <c r="AR80" i="9"/>
  <c r="AQ12" i="9"/>
  <c r="AR39" i="9"/>
  <c r="AH39" i="9"/>
  <c r="AQ38" i="9"/>
  <c r="AP37" i="9"/>
  <c r="AR35" i="9"/>
  <c r="AH35" i="9"/>
  <c r="AQ34" i="9"/>
  <c r="AP33" i="9"/>
  <c r="AR31" i="9"/>
  <c r="AH31" i="9"/>
  <c r="AQ30" i="9"/>
  <c r="AP29" i="9"/>
  <c r="AR27" i="9"/>
  <c r="AH27" i="9"/>
  <c r="AQ26" i="9"/>
  <c r="AP25" i="9"/>
  <c r="AR23" i="9"/>
  <c r="AH23" i="9"/>
  <c r="AQ22" i="9"/>
  <c r="AP21" i="9"/>
  <c r="AR19" i="9"/>
  <c r="AH19" i="9"/>
  <c r="AQ18" i="9"/>
  <c r="AP17" i="9"/>
  <c r="AR15" i="9"/>
  <c r="AH15" i="9"/>
  <c r="AQ14" i="9"/>
  <c r="AH14" i="9"/>
  <c r="AP12" i="9"/>
  <c r="AQ39" i="9"/>
  <c r="AP38" i="9"/>
  <c r="AR36" i="9"/>
  <c r="AH36" i="9"/>
  <c r="AQ35" i="9"/>
  <c r="AP34" i="9"/>
  <c r="AR32" i="9"/>
  <c r="AH32" i="9"/>
  <c r="AQ31" i="9"/>
  <c r="AP30" i="9"/>
  <c r="AR28" i="9"/>
  <c r="AH28" i="9"/>
  <c r="AQ27" i="9"/>
  <c r="AP26" i="9"/>
  <c r="AR24" i="9"/>
  <c r="AH24" i="9"/>
  <c r="AQ23" i="9"/>
  <c r="AP22" i="9"/>
  <c r="AR20" i="9"/>
  <c r="AH20" i="9"/>
  <c r="AQ19" i="9"/>
  <c r="AP18" i="9"/>
  <c r="AR16" i="9"/>
  <c r="AH16" i="9"/>
  <c r="AQ15" i="9"/>
  <c r="AP14" i="9"/>
  <c r="AR13" i="9"/>
  <c r="AH13" i="9"/>
  <c r="AH12" i="9"/>
  <c r="AP39" i="9"/>
  <c r="AR37" i="9"/>
  <c r="AH37" i="9"/>
  <c r="AQ36" i="9"/>
  <c r="AP35" i="9"/>
  <c r="AR33" i="9"/>
  <c r="AH33" i="9"/>
  <c r="AQ32" i="9"/>
  <c r="AP31" i="9"/>
  <c r="AR29" i="9"/>
  <c r="AH29" i="9"/>
  <c r="AQ28" i="9"/>
  <c r="AP27" i="9"/>
  <c r="AR25" i="9"/>
  <c r="AH25" i="9"/>
  <c r="AQ24" i="9"/>
  <c r="AP23" i="9"/>
  <c r="AR21" i="9"/>
  <c r="AH21" i="9"/>
  <c r="AQ20" i="9"/>
  <c r="AP19" i="9"/>
  <c r="AR17" i="9"/>
  <c r="AH17" i="9"/>
  <c r="AQ16" i="9"/>
  <c r="AP15" i="9"/>
  <c r="AQ13" i="9"/>
  <c r="AR12" i="9"/>
  <c r="AR38" i="9"/>
  <c r="AH38" i="9"/>
  <c r="AQ37" i="9"/>
  <c r="AP36" i="9"/>
  <c r="AR34" i="9"/>
  <c r="AH34" i="9"/>
  <c r="AQ33" i="9"/>
  <c r="AP32" i="9"/>
  <c r="AR30" i="9"/>
  <c r="AH30" i="9"/>
  <c r="AQ29" i="9"/>
  <c r="AP28" i="9"/>
  <c r="AR26" i="9"/>
  <c r="AH26" i="9"/>
  <c r="AQ25" i="9"/>
  <c r="AP24" i="9"/>
  <c r="AR22" i="9"/>
  <c r="AH22" i="9"/>
  <c r="AQ21" i="9"/>
  <c r="AP20" i="9"/>
  <c r="AR18" i="9"/>
  <c r="AH18" i="9"/>
  <c r="AQ17" i="9"/>
  <c r="AP16" i="9"/>
  <c r="AR14" i="9"/>
  <c r="AP13" i="9"/>
  <c r="E163" i="1"/>
  <c r="E92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44" i="1"/>
  <c r="E140" i="1"/>
  <c r="E124" i="1"/>
  <c r="E60" i="1"/>
  <c r="E38" i="1"/>
  <c r="E149" i="1"/>
  <c r="E145" i="1"/>
  <c r="E141" i="1"/>
  <c r="E137" i="1"/>
  <c r="E134" i="1"/>
  <c r="E133" i="1"/>
  <c r="E129" i="1"/>
  <c r="E125" i="1"/>
  <c r="E121" i="1"/>
  <c r="E117" i="1"/>
  <c r="E113" i="1"/>
  <c r="E109" i="1"/>
  <c r="E105" i="1"/>
  <c r="E102" i="1"/>
  <c r="E101" i="1"/>
  <c r="E97" i="1"/>
  <c r="E93" i="1"/>
  <c r="E89" i="1"/>
  <c r="E85" i="1"/>
  <c r="E81" i="1"/>
  <c r="E77" i="1"/>
  <c r="E73" i="1"/>
  <c r="E70" i="1"/>
  <c r="E69" i="1"/>
  <c r="E65" i="1"/>
  <c r="E61" i="1"/>
  <c r="E57" i="1"/>
  <c r="E53" i="1"/>
  <c r="E49" i="1"/>
  <c r="E45" i="1"/>
  <c r="E41" i="1"/>
  <c r="E150" i="1"/>
  <c r="E138" i="1"/>
  <c r="E122" i="1"/>
  <c r="E118" i="1"/>
  <c r="E112" i="1"/>
  <c r="E108" i="1"/>
  <c r="E106" i="1"/>
  <c r="E90" i="1"/>
  <c r="E86" i="1"/>
  <c r="E80" i="1"/>
  <c r="E76" i="1"/>
  <c r="E74" i="1"/>
  <c r="E58" i="1"/>
  <c r="E54" i="1"/>
  <c r="E50" i="1"/>
  <c r="E48" i="1"/>
  <c r="E44" i="1"/>
  <c r="E42" i="1"/>
  <c r="E128" i="1"/>
  <c r="E96" i="1"/>
  <c r="Q13" i="9"/>
  <c r="E64" i="1"/>
  <c r="E146" i="1"/>
  <c r="E142" i="1"/>
  <c r="E130" i="1"/>
  <c r="E126" i="1"/>
  <c r="E114" i="1"/>
  <c r="E110" i="1"/>
  <c r="E98" i="1"/>
  <c r="E94" i="1"/>
  <c r="E82" i="1"/>
  <c r="E78" i="1"/>
  <c r="E66" i="1"/>
  <c r="E62" i="1"/>
  <c r="E46" i="1"/>
  <c r="E152" i="1"/>
  <c r="E148" i="1"/>
  <c r="E136" i="1"/>
  <c r="E132" i="1"/>
  <c r="E120" i="1"/>
  <c r="E116" i="1"/>
  <c r="E104" i="1"/>
  <c r="E100" i="1"/>
  <c r="E88" i="1"/>
  <c r="E84" i="1"/>
  <c r="E72" i="1"/>
  <c r="E68" i="1"/>
  <c r="E56" i="1"/>
  <c r="E52" i="1"/>
  <c r="E40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F33" i="1"/>
  <c r="L33" i="1"/>
  <c r="K33" i="1"/>
  <c r="G33" i="1"/>
  <c r="H30" i="1"/>
  <c r="K31" i="1"/>
  <c r="I30" i="1"/>
  <c r="I33" i="1"/>
  <c r="G31" i="1"/>
  <c r="L30" i="1"/>
  <c r="H33" i="1"/>
  <c r="L32" i="1"/>
  <c r="G32" i="1"/>
  <c r="J31" i="1"/>
  <c r="G30" i="1"/>
  <c r="K30" i="1"/>
  <c r="J33" i="1"/>
  <c r="I32" i="1"/>
  <c r="L31" i="1"/>
  <c r="H31" i="1"/>
  <c r="H32" i="1"/>
  <c r="K32" i="1"/>
  <c r="F31" i="1"/>
  <c r="J32" i="1"/>
  <c r="F171" i="1" l="1"/>
  <c r="D170" i="1"/>
  <c r="R14" i="9"/>
  <c r="R13" i="9"/>
  <c r="R12" i="9"/>
  <c r="P13" i="9"/>
  <c r="Q14" i="9"/>
  <c r="P33" i="9"/>
  <c r="P35" i="9"/>
  <c r="P37" i="9"/>
  <c r="Q30" i="9"/>
  <c r="Q33" i="9"/>
  <c r="Q35" i="9"/>
  <c r="Q37" i="9"/>
  <c r="P29" i="9"/>
  <c r="P31" i="9"/>
  <c r="P32" i="9"/>
  <c r="P34" i="9"/>
  <c r="P36" i="9"/>
  <c r="Q29" i="9"/>
  <c r="Q31" i="9"/>
  <c r="Q32" i="9"/>
  <c r="Q34" i="9"/>
  <c r="P30" i="9"/>
  <c r="Q36" i="9"/>
  <c r="P16" i="9"/>
  <c r="P14" i="9"/>
  <c r="P15" i="9"/>
  <c r="R16" i="9"/>
  <c r="R15" i="9"/>
  <c r="R38" i="9"/>
  <c r="R39" i="9"/>
  <c r="P12" i="9"/>
  <c r="P39" i="9"/>
  <c r="Q39" i="9"/>
  <c r="P38" i="9"/>
  <c r="Q38" i="9"/>
  <c r="Q12" i="9"/>
  <c r="R32" i="9"/>
  <c r="R34" i="9"/>
  <c r="R36" i="9"/>
  <c r="R30" i="9"/>
  <c r="R33" i="9"/>
  <c r="R35" i="9"/>
  <c r="R37" i="9"/>
  <c r="R29" i="9"/>
  <c r="R31" i="9"/>
  <c r="Q16" i="9"/>
  <c r="Q15" i="9"/>
  <c r="AR9" i="9"/>
  <c r="M13" i="8" s="1"/>
  <c r="AQ9" i="9"/>
  <c r="L13" i="8" s="1"/>
  <c r="AH9" i="9"/>
  <c r="J13" i="8" s="1"/>
  <c r="AP9" i="9"/>
  <c r="K13" i="8" s="1"/>
  <c r="D199" i="1"/>
  <c r="C199" i="1"/>
  <c r="D198" i="1"/>
  <c r="C198" i="1"/>
  <c r="D44" i="4"/>
  <c r="E44" i="4"/>
  <c r="F44" i="4"/>
  <c r="G44" i="4"/>
  <c r="C44" i="4"/>
  <c r="B41" i="4"/>
  <c r="B42" i="4"/>
  <c r="B43" i="4"/>
  <c r="B40" i="4"/>
  <c r="K29" i="2"/>
  <c r="J29" i="2"/>
  <c r="I29" i="2"/>
  <c r="F29" i="2"/>
  <c r="E29" i="2"/>
  <c r="K22" i="2"/>
  <c r="J22" i="2"/>
  <c r="I22" i="2"/>
  <c r="F22" i="2"/>
  <c r="E22" i="2"/>
  <c r="J15" i="2"/>
  <c r="K15" i="2"/>
  <c r="I15" i="2"/>
  <c r="F15" i="2"/>
  <c r="E15" i="2"/>
  <c r="I8" i="2"/>
  <c r="J8" i="2"/>
  <c r="K8" i="2"/>
  <c r="F172" i="1" l="1"/>
  <c r="D171" i="1"/>
  <c r="H32" i="2"/>
  <c r="H31" i="2"/>
  <c r="H30" i="2"/>
  <c r="K31" i="2"/>
  <c r="K30" i="2"/>
  <c r="K32" i="2"/>
  <c r="F30" i="2"/>
  <c r="F32" i="2"/>
  <c r="F31" i="2"/>
  <c r="I32" i="2"/>
  <c r="I31" i="2"/>
  <c r="I30" i="2"/>
  <c r="G31" i="2"/>
  <c r="G30" i="2"/>
  <c r="G32" i="2"/>
  <c r="J30" i="2"/>
  <c r="J32" i="2"/>
  <c r="J31" i="2"/>
  <c r="H23" i="2"/>
  <c r="H25" i="2"/>
  <c r="H24" i="2"/>
  <c r="I25" i="2"/>
  <c r="I24" i="2"/>
  <c r="I23" i="2"/>
  <c r="F24" i="2"/>
  <c r="F23" i="2"/>
  <c r="F25" i="2"/>
  <c r="J24" i="2"/>
  <c r="J23" i="2"/>
  <c r="J25" i="2"/>
  <c r="G25" i="2"/>
  <c r="G24" i="2"/>
  <c r="G23" i="2"/>
  <c r="K25" i="2"/>
  <c r="K24" i="2"/>
  <c r="K23" i="2"/>
  <c r="G18" i="2"/>
  <c r="G16" i="2"/>
  <c r="G17" i="2"/>
  <c r="J16" i="2"/>
  <c r="J17" i="2"/>
  <c r="J18" i="2"/>
  <c r="H17" i="2"/>
  <c r="H18" i="2"/>
  <c r="H16" i="2"/>
  <c r="I17" i="2"/>
  <c r="I18" i="2"/>
  <c r="I16" i="2"/>
  <c r="F16" i="2"/>
  <c r="F17" i="2"/>
  <c r="F18" i="2"/>
  <c r="K18" i="2"/>
  <c r="K16" i="2"/>
  <c r="K17" i="2"/>
  <c r="J9" i="2"/>
  <c r="J10" i="2"/>
  <c r="J11" i="2"/>
  <c r="I10" i="2"/>
  <c r="I9" i="2"/>
  <c r="I11" i="2"/>
  <c r="G11" i="2"/>
  <c r="G10" i="2"/>
  <c r="G9" i="2"/>
  <c r="H11" i="2"/>
  <c r="H9" i="2"/>
  <c r="H10" i="2"/>
  <c r="K11" i="2"/>
  <c r="K9" i="2"/>
  <c r="K10" i="2"/>
  <c r="F9" i="2"/>
  <c r="F11" i="2"/>
  <c r="F10" i="2"/>
  <c r="D200" i="1"/>
  <c r="AM62" i="9" s="1"/>
  <c r="C200" i="1"/>
  <c r="H13" i="4"/>
  <c r="I13" i="4"/>
  <c r="J13" i="4"/>
  <c r="F173" i="1" l="1"/>
  <c r="D172" i="1"/>
  <c r="AE107" i="9"/>
  <c r="AE89" i="9"/>
  <c r="AE98" i="9"/>
  <c r="AE87" i="9"/>
  <c r="AE110" i="9"/>
  <c r="AE94" i="9"/>
  <c r="AE40" i="9"/>
  <c r="AE102" i="9"/>
  <c r="AE92" i="9"/>
  <c r="AE104" i="9"/>
  <c r="AE66" i="9"/>
  <c r="AE74" i="9"/>
  <c r="AE93" i="9"/>
  <c r="AE109" i="9"/>
  <c r="AE45" i="9"/>
  <c r="AE52" i="9"/>
  <c r="AE56" i="9"/>
  <c r="AE83" i="9"/>
  <c r="AE43" i="9"/>
  <c r="AE60" i="9"/>
  <c r="AE64" i="9"/>
  <c r="AE76" i="9"/>
  <c r="AE82" i="9"/>
  <c r="AE90" i="9"/>
  <c r="AE99" i="9"/>
  <c r="AE41" i="9"/>
  <c r="AE69" i="9"/>
  <c r="AE77" i="9"/>
  <c r="AE103" i="9"/>
  <c r="AE111" i="9"/>
  <c r="AE48" i="9"/>
  <c r="AE53" i="9"/>
  <c r="AE58" i="9"/>
  <c r="AE91" i="9"/>
  <c r="AE46" i="9"/>
  <c r="AE61" i="9"/>
  <c r="AE68" i="9"/>
  <c r="AE79" i="9"/>
  <c r="AE84" i="9"/>
  <c r="AE95" i="9"/>
  <c r="AE100" i="9"/>
  <c r="AE47" i="9"/>
  <c r="AE70" i="9"/>
  <c r="AE78" i="9"/>
  <c r="AE106" i="9"/>
  <c r="AE42" i="9"/>
  <c r="AE49" i="9"/>
  <c r="AE54" i="9"/>
  <c r="AE59" i="9"/>
  <c r="AE65" i="9"/>
  <c r="AE62" i="9"/>
  <c r="AE72" i="9"/>
  <c r="AE80" i="9"/>
  <c r="AE85" i="9"/>
  <c r="AE96" i="9"/>
  <c r="AE101" i="9"/>
  <c r="AE51" i="9"/>
  <c r="AE75" i="9"/>
  <c r="AE71" i="9"/>
  <c r="AE88" i="9"/>
  <c r="AE108" i="9"/>
  <c r="AE44" i="9"/>
  <c r="AE50" i="9"/>
  <c r="AE55" i="9"/>
  <c r="AE67" i="9"/>
  <c r="AE57" i="9"/>
  <c r="AE63" i="9"/>
  <c r="AE73" i="9"/>
  <c r="AE81" i="9"/>
  <c r="AE86" i="9"/>
  <c r="AE97" i="9"/>
  <c r="AE105" i="9"/>
  <c r="AE25" i="9"/>
  <c r="AE21" i="9"/>
  <c r="AE19" i="9"/>
  <c r="AE20" i="9"/>
  <c r="AE23" i="9"/>
  <c r="AE24" i="9"/>
  <c r="AE28" i="9"/>
  <c r="AE17" i="9"/>
  <c r="AE27" i="9"/>
  <c r="AE22" i="9"/>
  <c r="AE18" i="9"/>
  <c r="AE26" i="9"/>
  <c r="AE29" i="9"/>
  <c r="AE31" i="9"/>
  <c r="AE35" i="9"/>
  <c r="AE37" i="9"/>
  <c r="AE36" i="9"/>
  <c r="AE30" i="9"/>
  <c r="AE32" i="9"/>
  <c r="AE34" i="9"/>
  <c r="AE14" i="9"/>
  <c r="AE15" i="9"/>
  <c r="AE12" i="9"/>
  <c r="AE16" i="9"/>
  <c r="AE33" i="9"/>
  <c r="AE38" i="9"/>
  <c r="AE13" i="9"/>
  <c r="AE39" i="9"/>
  <c r="AM39" i="9"/>
  <c r="AM31" i="9"/>
  <c r="AL38" i="9"/>
  <c r="AJ48" i="9"/>
  <c r="AG30" i="9"/>
  <c r="AL29" i="9"/>
  <c r="AM25" i="9"/>
  <c r="AN80" i="9"/>
  <c r="AO29" i="9"/>
  <c r="AN16" i="9"/>
  <c r="AJ72" i="9"/>
  <c r="AJ47" i="9"/>
  <c r="AJ32" i="9"/>
  <c r="AG31" i="9"/>
  <c r="AM19" i="9"/>
  <c r="AF98" i="9"/>
  <c r="AJ70" i="9"/>
  <c r="AO28" i="9"/>
  <c r="AF105" i="9"/>
  <c r="AN60" i="9"/>
  <c r="AO14" i="9"/>
  <c r="AJ34" i="9"/>
  <c r="AJ33" i="9"/>
  <c r="AM27" i="9"/>
  <c r="AG33" i="9"/>
  <c r="AO17" i="9"/>
  <c r="AG14" i="9"/>
  <c r="AJ89" i="9"/>
  <c r="AN72" i="9"/>
  <c r="AJ98" i="9"/>
  <c r="AN76" i="9"/>
  <c r="AN39" i="9"/>
  <c r="AF29" i="9"/>
  <c r="AN27" i="9"/>
  <c r="AN38" i="9"/>
  <c r="AL39" i="9"/>
  <c r="AG39" i="9"/>
  <c r="AJ69" i="9"/>
  <c r="AJ62" i="9"/>
  <c r="AL75" i="9"/>
  <c r="AJ65" i="9"/>
  <c r="AL74" i="9"/>
  <c r="AN110" i="9"/>
  <c r="AN98" i="9"/>
  <c r="AG69" i="9"/>
  <c r="AO22" i="9"/>
  <c r="AL20" i="9"/>
  <c r="AJ21" i="9"/>
  <c r="AF14" i="9"/>
  <c r="AO13" i="9"/>
  <c r="AO33" i="9"/>
  <c r="AN23" i="9"/>
  <c r="AN17" i="9"/>
  <c r="AN29" i="9"/>
  <c r="AL25" i="9"/>
  <c r="AN36" i="9"/>
  <c r="AL33" i="9"/>
  <c r="AF36" i="9"/>
  <c r="AJ39" i="9"/>
  <c r="AO23" i="9"/>
  <c r="AG22" i="9"/>
  <c r="AM37" i="9"/>
  <c r="AG32" i="9"/>
  <c r="AG20" i="9"/>
  <c r="AJ25" i="9"/>
  <c r="AM26" i="9"/>
  <c r="AG36" i="9"/>
  <c r="AF40" i="9"/>
  <c r="AF52" i="9"/>
  <c r="AL45" i="9"/>
  <c r="AJ87" i="9"/>
  <c r="AL83" i="9"/>
  <c r="AO42" i="9"/>
  <c r="AM73" i="9"/>
  <c r="AL41" i="9"/>
  <c r="AL40" i="9"/>
  <c r="AF58" i="9"/>
  <c r="AL59" i="9"/>
  <c r="AF82" i="9"/>
  <c r="AL85" i="9"/>
  <c r="AO71" i="9"/>
  <c r="AL95" i="9"/>
  <c r="AN95" i="9"/>
  <c r="AM47" i="9"/>
  <c r="AO51" i="9"/>
  <c r="AF84" i="9"/>
  <c r="AO56" i="9"/>
  <c r="AM49" i="9"/>
  <c r="AF83" i="9"/>
  <c r="AN104" i="9"/>
  <c r="AL47" i="9"/>
  <c r="AO95" i="9"/>
  <c r="AG76" i="9"/>
  <c r="AJ78" i="9"/>
  <c r="AM42" i="9"/>
  <c r="AG57" i="9"/>
  <c r="AG50" i="9"/>
  <c r="AJ36" i="9"/>
  <c r="AJ26" i="9"/>
  <c r="AJ19" i="9"/>
  <c r="AF23" i="9"/>
  <c r="AL16" i="9"/>
  <c r="AG17" i="9"/>
  <c r="AM16" i="9"/>
  <c r="AL17" i="9"/>
  <c r="AL35" i="9"/>
  <c r="AO20" i="9"/>
  <c r="AL37" i="9"/>
  <c r="AL19" i="9"/>
  <c r="AO15" i="9"/>
  <c r="AO16" i="9"/>
  <c r="AJ13" i="9"/>
  <c r="AN31" i="9"/>
  <c r="AG34" i="9"/>
  <c r="AL24" i="9"/>
  <c r="AL34" i="9"/>
  <c r="AF34" i="9"/>
  <c r="AF56" i="9"/>
  <c r="AN79" i="9"/>
  <c r="AF63" i="9"/>
  <c r="AJ107" i="9"/>
  <c r="AL102" i="9"/>
  <c r="AN90" i="9"/>
  <c r="AM101" i="9"/>
  <c r="AO53" i="9"/>
  <c r="AL44" i="9"/>
  <c r="AL96" i="9"/>
  <c r="AN103" i="9"/>
  <c r="AL72" i="9"/>
  <c r="AF43" i="9"/>
  <c r="AJ45" i="9"/>
  <c r="AN86" i="9"/>
  <c r="AG83" i="9"/>
  <c r="AG44" i="9"/>
  <c r="AO66" i="9"/>
  <c r="AG77" i="9"/>
  <c r="AJ43" i="9"/>
  <c r="AN66" i="9"/>
  <c r="AN54" i="9"/>
  <c r="AN78" i="9"/>
  <c r="AJ58" i="9"/>
  <c r="AG60" i="9"/>
  <c r="AJ23" i="9"/>
  <c r="AO19" i="9"/>
  <c r="AL14" i="9"/>
  <c r="AF27" i="9"/>
  <c r="AJ14" i="9"/>
  <c r="AF32" i="9"/>
  <c r="AN21" i="9"/>
  <c r="AM14" i="9"/>
  <c r="AM33" i="9"/>
  <c r="AJ35" i="9"/>
  <c r="AN20" i="9"/>
  <c r="AJ20" i="9"/>
  <c r="AM30" i="9"/>
  <c r="AJ22" i="9"/>
  <c r="AF17" i="9"/>
  <c r="AG35" i="9"/>
  <c r="AG19" i="9"/>
  <c r="AL36" i="9"/>
  <c r="AF16" i="9"/>
  <c r="AO34" i="9"/>
  <c r="AJ17" i="9"/>
  <c r="AL28" i="9"/>
  <c r="AN15" i="9"/>
  <c r="AO27" i="9"/>
  <c r="AG16" i="9"/>
  <c r="AF19" i="9"/>
  <c r="AM20" i="9"/>
  <c r="AO18" i="9"/>
  <c r="AJ18" i="9"/>
  <c r="AF33" i="9"/>
  <c r="AL22" i="9"/>
  <c r="AF22" i="9"/>
  <c r="AN25" i="9"/>
  <c r="AJ75" i="9"/>
  <c r="AL88" i="9"/>
  <c r="AF96" i="9"/>
  <c r="AJ91" i="9"/>
  <c r="AF90" i="9"/>
  <c r="AL77" i="9"/>
  <c r="AM65" i="9"/>
  <c r="AJ63" i="9"/>
  <c r="AJ54" i="9"/>
  <c r="AO49" i="9"/>
  <c r="AN63" i="9"/>
  <c r="AL63" i="9"/>
  <c r="AL91" i="9"/>
  <c r="AL104" i="9"/>
  <c r="AJ60" i="9"/>
  <c r="AM111" i="9"/>
  <c r="AM102" i="9"/>
  <c r="AO81" i="9"/>
  <c r="AF57" i="9"/>
  <c r="AM84" i="9"/>
  <c r="AL43" i="9"/>
  <c r="AO72" i="9"/>
  <c r="AN74" i="9"/>
  <c r="AN53" i="9"/>
  <c r="AG74" i="9"/>
  <c r="AO54" i="9"/>
  <c r="AG100" i="9"/>
  <c r="AJ104" i="9"/>
  <c r="AN67" i="9"/>
  <c r="AM96" i="9"/>
  <c r="AO91" i="9"/>
  <c r="AN43" i="9"/>
  <c r="AL56" i="9"/>
  <c r="AG97" i="9"/>
  <c r="AG82" i="9"/>
  <c r="AG87" i="9"/>
  <c r="AO46" i="9"/>
  <c r="AO77" i="9"/>
  <c r="AM74" i="9"/>
  <c r="AL54" i="9"/>
  <c r="AN61" i="9"/>
  <c r="AL46" i="9"/>
  <c r="AM83" i="9"/>
  <c r="AF91" i="9"/>
  <c r="AM60" i="9"/>
  <c r="AG90" i="9"/>
  <c r="AJ66" i="9"/>
  <c r="AO55" i="9"/>
  <c r="AF87" i="9"/>
  <c r="AF85" i="9"/>
  <c r="AJ55" i="9"/>
  <c r="AJ64" i="9"/>
  <c r="AJ46" i="9"/>
  <c r="AF88" i="9"/>
  <c r="AL76" i="9"/>
  <c r="AM90" i="9"/>
  <c r="AL98" i="9"/>
  <c r="AF93" i="9"/>
  <c r="AL100" i="9"/>
  <c r="AM69" i="9"/>
  <c r="AJ101" i="9"/>
  <c r="AJ110" i="9"/>
  <c r="AJ105" i="9"/>
  <c r="AJ71" i="9"/>
  <c r="AF41" i="9"/>
  <c r="AJ52" i="9"/>
  <c r="AL58" i="9"/>
  <c r="AF100" i="9"/>
  <c r="AJ103" i="9"/>
  <c r="AF111" i="9"/>
  <c r="AF110" i="9"/>
  <c r="AN24" i="9"/>
  <c r="AM38" i="9"/>
  <c r="AO12" i="9"/>
  <c r="AN30" i="9"/>
  <c r="AF15" i="9"/>
  <c r="AG23" i="9"/>
  <c r="AM21" i="9"/>
  <c r="AO36" i="9"/>
  <c r="AM28" i="9"/>
  <c r="AL12" i="9"/>
  <c r="AF18" i="9"/>
  <c r="AF13" i="9"/>
  <c r="AN37" i="9"/>
  <c r="AJ30" i="9"/>
  <c r="AL26" i="9"/>
  <c r="AN14" i="9"/>
  <c r="AO21" i="9"/>
  <c r="AF28" i="9"/>
  <c r="AJ15" i="9"/>
  <c r="AO32" i="9"/>
  <c r="AJ16" i="9"/>
  <c r="AF21" i="9"/>
  <c r="AL32" i="9"/>
  <c r="AG29" i="9"/>
  <c r="AF25" i="9"/>
  <c r="AN13" i="9"/>
  <c r="AN34" i="9"/>
  <c r="AF26" i="9"/>
  <c r="AO24" i="9"/>
  <c r="AF20" i="9"/>
  <c r="AG28" i="9"/>
  <c r="AJ27" i="9"/>
  <c r="AM24" i="9"/>
  <c r="AL105" i="9"/>
  <c r="AJ41" i="9"/>
  <c r="AN68" i="9"/>
  <c r="AM91" i="9"/>
  <c r="AF106" i="9"/>
  <c r="AJ95" i="9"/>
  <c r="AM66" i="9"/>
  <c r="AO83" i="9"/>
  <c r="AG84" i="9"/>
  <c r="AL87" i="9"/>
  <c r="AL103" i="9"/>
  <c r="AN92" i="9"/>
  <c r="AG81" i="9"/>
  <c r="AO57" i="9"/>
  <c r="AN89" i="9"/>
  <c r="AM79" i="9"/>
  <c r="AJ80" i="9"/>
  <c r="AL97" i="9"/>
  <c r="AG49" i="9"/>
  <c r="AN77" i="9"/>
  <c r="AJ51" i="9"/>
  <c r="AM106" i="9"/>
  <c r="AO90" i="9"/>
  <c r="AJ88" i="9"/>
  <c r="AN49" i="9"/>
  <c r="AG47" i="9"/>
  <c r="AO110" i="9"/>
  <c r="AL92" i="9"/>
  <c r="AJ85" i="9"/>
  <c r="AF97" i="9"/>
  <c r="AL60" i="9"/>
  <c r="AF53" i="9"/>
  <c r="AF62" i="9"/>
  <c r="AF71" i="9"/>
  <c r="AJ96" i="9"/>
  <c r="AJ61" i="9"/>
  <c r="AL101" i="9"/>
  <c r="AG110" i="9"/>
  <c r="AN82" i="9"/>
  <c r="AN45" i="9"/>
  <c r="AO69" i="9"/>
  <c r="AM103" i="9"/>
  <c r="AM56" i="9"/>
  <c r="AG66" i="9"/>
  <c r="AN57" i="9"/>
  <c r="AO94" i="9"/>
  <c r="AN88" i="9"/>
  <c r="AG48" i="9"/>
  <c r="AM78" i="9"/>
  <c r="AG73" i="9"/>
  <c r="AG63" i="9"/>
  <c r="AJ93" i="9"/>
  <c r="AF64" i="9"/>
  <c r="AM71" i="9"/>
  <c r="AG40" i="9"/>
  <c r="AM93" i="9"/>
  <c r="AG105" i="9"/>
  <c r="AO102" i="9"/>
  <c r="AG42" i="9"/>
  <c r="AN42" i="9"/>
  <c r="AO48" i="9"/>
  <c r="AF68" i="9"/>
  <c r="AO52" i="9"/>
  <c r="AM86" i="9"/>
  <c r="AG41" i="9"/>
  <c r="AO96" i="9"/>
  <c r="AM50" i="9"/>
  <c r="AM72" i="9"/>
  <c r="AN40" i="9"/>
  <c r="AF44" i="9"/>
  <c r="AF92" i="9"/>
  <c r="AJ68" i="9"/>
  <c r="AJ79" i="9"/>
  <c r="AJ97" i="9"/>
  <c r="AO106" i="9"/>
  <c r="AL53" i="9"/>
  <c r="AN102" i="9"/>
  <c r="AO59" i="9"/>
  <c r="AJ44" i="9"/>
  <c r="AL109" i="9"/>
  <c r="AF69" i="9"/>
  <c r="AF78" i="9"/>
  <c r="AF45" i="9"/>
  <c r="AL55" i="9"/>
  <c r="AM107" i="9"/>
  <c r="AL99" i="9"/>
  <c r="AG51" i="9"/>
  <c r="AL84" i="9"/>
  <c r="AN111" i="9"/>
  <c r="AF73" i="9"/>
  <c r="AJ50" i="9"/>
  <c r="AF61" i="9"/>
  <c r="AL81" i="9"/>
  <c r="AF67" i="9"/>
  <c r="AJ73" i="9"/>
  <c r="AF101" i="9"/>
  <c r="AO99" i="9"/>
  <c r="AJ84" i="9"/>
  <c r="AM76" i="9"/>
  <c r="AF54" i="9"/>
  <c r="AF60" i="9"/>
  <c r="AF35" i="9"/>
  <c r="AJ12" i="9"/>
  <c r="AM23" i="9"/>
  <c r="AL15" i="9"/>
  <c r="AN18" i="9"/>
  <c r="AG15" i="9"/>
  <c r="AF12" i="9"/>
  <c r="AM12" i="9"/>
  <c r="AO38" i="9"/>
  <c r="AJ24" i="9"/>
  <c r="AO31" i="9"/>
  <c r="AO37" i="9"/>
  <c r="AJ31" i="9"/>
  <c r="AL30" i="9"/>
  <c r="AM29" i="9"/>
  <c r="AG12" i="9"/>
  <c r="AF39" i="9"/>
  <c r="AL27" i="9"/>
  <c r="AM15" i="9"/>
  <c r="AM88" i="9"/>
  <c r="AN100" i="9"/>
  <c r="AN96" i="9"/>
  <c r="AM57" i="9"/>
  <c r="AM85" i="9"/>
  <c r="AN64" i="9"/>
  <c r="AM87" i="9"/>
  <c r="AM92" i="9"/>
  <c r="AL111" i="9"/>
  <c r="AO40" i="9"/>
  <c r="AG101" i="9"/>
  <c r="AJ76" i="9"/>
  <c r="AO101" i="9"/>
  <c r="AO88" i="9"/>
  <c r="AM41" i="9"/>
  <c r="AN48" i="9"/>
  <c r="AG18" i="9"/>
  <c r="AN26" i="9"/>
  <c r="AO26" i="9"/>
  <c r="AO25" i="9"/>
  <c r="AM34" i="9"/>
  <c r="AG13" i="9"/>
  <c r="AG25" i="9"/>
  <c r="AM32" i="9"/>
  <c r="AM17" i="9"/>
  <c r="AM36" i="9"/>
  <c r="AN32" i="9"/>
  <c r="AF37" i="9"/>
  <c r="AF24" i="9"/>
  <c r="AG27" i="9"/>
  <c r="AJ38" i="9"/>
  <c r="AJ37" i="9"/>
  <c r="AN22" i="9"/>
  <c r="AL18" i="9"/>
  <c r="AN35" i="9"/>
  <c r="AN28" i="9"/>
  <c r="AO35" i="9"/>
  <c r="AM35" i="9"/>
  <c r="AF38" i="9"/>
  <c r="AG38" i="9"/>
  <c r="AG26" i="9"/>
  <c r="AO30" i="9"/>
  <c r="AM18" i="9"/>
  <c r="AO39" i="9"/>
  <c r="AJ29" i="9"/>
  <c r="AJ28" i="9"/>
  <c r="AN33" i="9"/>
  <c r="AL13" i="9"/>
  <c r="AG24" i="9"/>
  <c r="AL21" i="9"/>
  <c r="AF30" i="9"/>
  <c r="AF31" i="9"/>
  <c r="AG37" i="9"/>
  <c r="AN19" i="9"/>
  <c r="AM13" i="9"/>
  <c r="AL31" i="9"/>
  <c r="AL23" i="9"/>
  <c r="AN12" i="9"/>
  <c r="AM22" i="9"/>
  <c r="AG21" i="9"/>
  <c r="AG91" i="9"/>
  <c r="AL79" i="9"/>
  <c r="AF99" i="9"/>
  <c r="AF79" i="9"/>
  <c r="AL93" i="9"/>
  <c r="AF108" i="9"/>
  <c r="AL51" i="9"/>
  <c r="AG94" i="9"/>
  <c r="AJ111" i="9"/>
  <c r="AF89" i="9"/>
  <c r="AF104" i="9"/>
  <c r="AL66" i="9"/>
  <c r="AL90" i="9"/>
  <c r="AM61" i="9"/>
  <c r="AJ81" i="9"/>
  <c r="AF109" i="9"/>
  <c r="AL48" i="9"/>
  <c r="AJ56" i="9"/>
  <c r="AL68" i="9"/>
  <c r="AF77" i="9"/>
  <c r="AF49" i="9"/>
  <c r="AL57" i="9"/>
  <c r="AL80" i="9"/>
  <c r="AL62" i="9"/>
  <c r="AF81" i="9"/>
  <c r="AO100" i="9"/>
  <c r="AF65" i="9"/>
  <c r="AL71" i="9"/>
  <c r="AL86" i="9"/>
  <c r="AO109" i="9"/>
  <c r="AJ59" i="9"/>
  <c r="AJ42" i="9"/>
  <c r="AF103" i="9"/>
  <c r="AL73" i="9"/>
  <c r="AO93" i="9"/>
  <c r="AF74" i="9"/>
  <c r="AL61" i="9"/>
  <c r="AM51" i="9"/>
  <c r="AF50" i="9"/>
  <c r="AN69" i="9"/>
  <c r="AJ40" i="9"/>
  <c r="AL67" i="9"/>
  <c r="AN46" i="9"/>
  <c r="AM98" i="9"/>
  <c r="AM43" i="9"/>
  <c r="AG86" i="9"/>
  <c r="AO80" i="9"/>
  <c r="AN99" i="9"/>
  <c r="AO62" i="9"/>
  <c r="AG78" i="9"/>
  <c r="AG58" i="9"/>
  <c r="AO104" i="9"/>
  <c r="AM54" i="9"/>
  <c r="AG93" i="9"/>
  <c r="AG61" i="9"/>
  <c r="AN84" i="9"/>
  <c r="AJ83" i="9"/>
  <c r="AO70" i="9"/>
  <c r="AF70" i="9"/>
  <c r="AG109" i="9"/>
  <c r="AJ57" i="9"/>
  <c r="AL70" i="9"/>
  <c r="AM104" i="9"/>
  <c r="AG75" i="9"/>
  <c r="AG56" i="9"/>
  <c r="AN93" i="9"/>
  <c r="AN109" i="9"/>
  <c r="AG89" i="9"/>
  <c r="AN65" i="9"/>
  <c r="AO64" i="9"/>
  <c r="AF94" i="9"/>
  <c r="AG55" i="9"/>
  <c r="AN83" i="9"/>
  <c r="AG107" i="9"/>
  <c r="AN108" i="9"/>
  <c r="AM63" i="9"/>
  <c r="AO107" i="9"/>
  <c r="AG96" i="9"/>
  <c r="AN106" i="9"/>
  <c r="AF46" i="9"/>
  <c r="AO65" i="9"/>
  <c r="AL94" i="9"/>
  <c r="AG54" i="9"/>
  <c r="AO79" i="9"/>
  <c r="AG106" i="9"/>
  <c r="AN56" i="9"/>
  <c r="AG68" i="9"/>
  <c r="AJ77" i="9"/>
  <c r="AJ86" i="9"/>
  <c r="AO47" i="9"/>
  <c r="AO108" i="9"/>
  <c r="AO41" i="9"/>
  <c r="AG108" i="9"/>
  <c r="AN91" i="9"/>
  <c r="AO73" i="9"/>
  <c r="AM52" i="9"/>
  <c r="AJ102" i="9"/>
  <c r="AG80" i="9"/>
  <c r="AG72" i="9"/>
  <c r="AG43" i="9"/>
  <c r="AN94" i="9"/>
  <c r="AL42" i="9"/>
  <c r="AM89" i="9"/>
  <c r="AJ49" i="9"/>
  <c r="AG65" i="9"/>
  <c r="AN47" i="9"/>
  <c r="AN97" i="9"/>
  <c r="AG103" i="9"/>
  <c r="AO82" i="9"/>
  <c r="AM58" i="9"/>
  <c r="AM46" i="9"/>
  <c r="AG85" i="9"/>
  <c r="AO68" i="9"/>
  <c r="AM75" i="9"/>
  <c r="AF47" i="9"/>
  <c r="AO58" i="9"/>
  <c r="AO43" i="9"/>
  <c r="AM109" i="9"/>
  <c r="AO78" i="9"/>
  <c r="AM53" i="9"/>
  <c r="AN75" i="9"/>
  <c r="AM45" i="9"/>
  <c r="AM77" i="9"/>
  <c r="AL52" i="9"/>
  <c r="AJ109" i="9"/>
  <c r="AN59" i="9"/>
  <c r="AM100" i="9"/>
  <c r="AG53" i="9"/>
  <c r="AG79" i="9"/>
  <c r="AG71" i="9"/>
  <c r="AO86" i="9"/>
  <c r="AM64" i="9"/>
  <c r="AO89" i="9"/>
  <c r="AG67" i="9"/>
  <c r="AJ90" i="9"/>
  <c r="AN44" i="9"/>
  <c r="AM67" i="9"/>
  <c r="AM99" i="9"/>
  <c r="AN41" i="9"/>
  <c r="AJ67" i="9"/>
  <c r="AL108" i="9"/>
  <c r="AN55" i="9"/>
  <c r="AM110" i="9"/>
  <c r="AO74" i="9"/>
  <c r="AO98" i="9"/>
  <c r="AO87" i="9"/>
  <c r="AN107" i="9"/>
  <c r="AM94" i="9"/>
  <c r="AO67" i="9"/>
  <c r="AL49" i="9"/>
  <c r="AL106" i="9"/>
  <c r="AL50" i="9"/>
  <c r="AG102" i="9"/>
  <c r="AF55" i="9"/>
  <c r="AF107" i="9"/>
  <c r="AF95" i="9"/>
  <c r="AF42" i="9"/>
  <c r="AO105" i="9"/>
  <c r="AL65" i="9"/>
  <c r="AJ94" i="9"/>
  <c r="AM108" i="9"/>
  <c r="AJ82" i="9"/>
  <c r="AF66" i="9"/>
  <c r="AF76" i="9"/>
  <c r="AL82" i="9"/>
  <c r="AF102" i="9"/>
  <c r="AJ108" i="9"/>
  <c r="AF51" i="9"/>
  <c r="AM40" i="9"/>
  <c r="AJ106" i="9"/>
  <c r="AO75" i="9"/>
  <c r="AL64" i="9"/>
  <c r="AF72" i="9"/>
  <c r="AJ100" i="9"/>
  <c r="AN81" i="9"/>
  <c r="AN58" i="9"/>
  <c r="AG92" i="9"/>
  <c r="AM80" i="9"/>
  <c r="AG99" i="9"/>
  <c r="AG64" i="9"/>
  <c r="AM70" i="9"/>
  <c r="AG95" i="9"/>
  <c r="AF75" i="9"/>
  <c r="AN50" i="9"/>
  <c r="AM95" i="9"/>
  <c r="AG45" i="9"/>
  <c r="AO63" i="9"/>
  <c r="AL89" i="9"/>
  <c r="AG59" i="9"/>
  <c r="AO84" i="9"/>
  <c r="AO92" i="9"/>
  <c r="AL110" i="9"/>
  <c r="AM68" i="9"/>
  <c r="AF48" i="9"/>
  <c r="AJ74" i="9"/>
  <c r="AG98" i="9"/>
  <c r="AF59" i="9"/>
  <c r="AF80" i="9"/>
  <c r="AG46" i="9"/>
  <c r="AM59" i="9"/>
  <c r="AO85" i="9"/>
  <c r="AM105" i="9"/>
  <c r="AN105" i="9"/>
  <c r="AN51" i="9"/>
  <c r="AO111" i="9"/>
  <c r="AM44" i="9"/>
  <c r="AN70" i="9"/>
  <c r="AF86" i="9"/>
  <c r="AN71" i="9"/>
  <c r="AM82" i="9"/>
  <c r="AO103" i="9"/>
  <c r="AG52" i="9"/>
  <c r="AL69" i="9"/>
  <c r="AN85" i="9"/>
  <c r="AM97" i="9"/>
  <c r="AG111" i="9"/>
  <c r="AN101" i="9"/>
  <c r="AO44" i="9"/>
  <c r="AG62" i="9"/>
  <c r="AL107" i="9"/>
  <c r="AO61" i="9"/>
  <c r="AG88" i="9"/>
  <c r="AJ53" i="9"/>
  <c r="AN73" i="9"/>
  <c r="AO45" i="9"/>
  <c r="AJ99" i="9"/>
  <c r="AN62" i="9"/>
  <c r="AL78" i="9"/>
  <c r="AM81" i="9"/>
  <c r="AO97" i="9"/>
  <c r="AM48" i="9"/>
  <c r="AM55" i="9"/>
  <c r="AO76" i="9"/>
  <c r="AN87" i="9"/>
  <c r="AG104" i="9"/>
  <c r="AJ92" i="9"/>
  <c r="AN52" i="9"/>
  <c r="AO50" i="9"/>
  <c r="AG70" i="9"/>
  <c r="AO60" i="9"/>
  <c r="AK61" i="9"/>
  <c r="AI89" i="9"/>
  <c r="AI70" i="9"/>
  <c r="AI45" i="9"/>
  <c r="AI110" i="9"/>
  <c r="AI56" i="9"/>
  <c r="AI107" i="9"/>
  <c r="AI54" i="9"/>
  <c r="AK98" i="9"/>
  <c r="AI79" i="9"/>
  <c r="AI73" i="9"/>
  <c r="AK90" i="9"/>
  <c r="AK80" i="9"/>
  <c r="AI48" i="9"/>
  <c r="AI103" i="9"/>
  <c r="AI64" i="9"/>
  <c r="AK71" i="9"/>
  <c r="AK44" i="9"/>
  <c r="AK53" i="9"/>
  <c r="AK57" i="9"/>
  <c r="AK73" i="9"/>
  <c r="AK67" i="9"/>
  <c r="AK106" i="9"/>
  <c r="AI40" i="9"/>
  <c r="AI75" i="9"/>
  <c r="AK82" i="9"/>
  <c r="AK79" i="9"/>
  <c r="AK45" i="9"/>
  <c r="AK74" i="9"/>
  <c r="AK65" i="9"/>
  <c r="AI68" i="9"/>
  <c r="AK105" i="9"/>
  <c r="AI53" i="9"/>
  <c r="AI86" i="9"/>
  <c r="AK83" i="9"/>
  <c r="AK49" i="9"/>
  <c r="AK62" i="9"/>
  <c r="AI60" i="9"/>
  <c r="AI58" i="9"/>
  <c r="AI57" i="9"/>
  <c r="AK107" i="9"/>
  <c r="AK43" i="9"/>
  <c r="AI95" i="9"/>
  <c r="AK104" i="9"/>
  <c r="AI111" i="9"/>
  <c r="AK99" i="9"/>
  <c r="AK84" i="9"/>
  <c r="AI83" i="9"/>
  <c r="AI76" i="9"/>
  <c r="AK54" i="9"/>
  <c r="AI96" i="9"/>
  <c r="AK78" i="9"/>
  <c r="AK48" i="9"/>
  <c r="AK52" i="9"/>
  <c r="AK100" i="9"/>
  <c r="AK109" i="9"/>
  <c r="AK86" i="9"/>
  <c r="AI46" i="9"/>
  <c r="AK76" i="9"/>
  <c r="AK91" i="9"/>
  <c r="AK66" i="9"/>
  <c r="AK81" i="9"/>
  <c r="AI44" i="9"/>
  <c r="AK102" i="9"/>
  <c r="AI47" i="9"/>
  <c r="AK40" i="9"/>
  <c r="AI90" i="9"/>
  <c r="AI98" i="9"/>
  <c r="AI59" i="9"/>
  <c r="AK70" i="9"/>
  <c r="AI102" i="9"/>
  <c r="AI43" i="9"/>
  <c r="AK63" i="9"/>
  <c r="AI87" i="9"/>
  <c r="AK72" i="9"/>
  <c r="AK95" i="9"/>
  <c r="AI65" i="9"/>
  <c r="AI49" i="9"/>
  <c r="AK69" i="9"/>
  <c r="AK75" i="9"/>
  <c r="AI99" i="9"/>
  <c r="AI41" i="9"/>
  <c r="AI74" i="9"/>
  <c r="AI92" i="9"/>
  <c r="AI62" i="9"/>
  <c r="AI55" i="9"/>
  <c r="AI106" i="9"/>
  <c r="AI108" i="9"/>
  <c r="AI66" i="9"/>
  <c r="AK101" i="9"/>
  <c r="AK64" i="9"/>
  <c r="AK88" i="9"/>
  <c r="AK60" i="9"/>
  <c r="AI61" i="9"/>
  <c r="AK89" i="9"/>
  <c r="AI50" i="9"/>
  <c r="AI93" i="9"/>
  <c r="AK50" i="9"/>
  <c r="AI91" i="9"/>
  <c r="AI80" i="9"/>
  <c r="AI82" i="9"/>
  <c r="AI84" i="9"/>
  <c r="AK93" i="9"/>
  <c r="AK42" i="9"/>
  <c r="AK108" i="9"/>
  <c r="AK41" i="9"/>
  <c r="AI72" i="9"/>
  <c r="AK103" i="9"/>
  <c r="AI100" i="9"/>
  <c r="AK56" i="9"/>
  <c r="AK85" i="9"/>
  <c r="AK46" i="9"/>
  <c r="AK51" i="9"/>
  <c r="AK96" i="9"/>
  <c r="AK68" i="9"/>
  <c r="AK94" i="9"/>
  <c r="AI105" i="9"/>
  <c r="AI69" i="9"/>
  <c r="AK92" i="9"/>
  <c r="AI94" i="9"/>
  <c r="AK77" i="9"/>
  <c r="AK110" i="9"/>
  <c r="AI78" i="9"/>
  <c r="AI52" i="9"/>
  <c r="AI88" i="9"/>
  <c r="AI42" i="9"/>
  <c r="AI63" i="9"/>
  <c r="AK87" i="9"/>
  <c r="AK59" i="9"/>
  <c r="AI85" i="9"/>
  <c r="AK55" i="9"/>
  <c r="AK47" i="9"/>
  <c r="AI104" i="9"/>
  <c r="AI71" i="9"/>
  <c r="AK97" i="9"/>
  <c r="AI81" i="9"/>
  <c r="AI101" i="9"/>
  <c r="AI51" i="9"/>
  <c r="AK58" i="9"/>
  <c r="AI97" i="9"/>
  <c r="AI67" i="9"/>
  <c r="AI77" i="9"/>
  <c r="AI109" i="9"/>
  <c r="AK111" i="9"/>
  <c r="AK13" i="9"/>
  <c r="AK21" i="9"/>
  <c r="AK35" i="9"/>
  <c r="AK34" i="9"/>
  <c r="AI16" i="9"/>
  <c r="AI24" i="9"/>
  <c r="AI27" i="9"/>
  <c r="AI35" i="9"/>
  <c r="AI18" i="9"/>
  <c r="AI34" i="9"/>
  <c r="AI17" i="9"/>
  <c r="AI25" i="9"/>
  <c r="AI33" i="9"/>
  <c r="AI39" i="9"/>
  <c r="AK39" i="9"/>
  <c r="AI37" i="9"/>
  <c r="AI19" i="9"/>
  <c r="AK32" i="9"/>
  <c r="AK14" i="9"/>
  <c r="AK30" i="9"/>
  <c r="AK29" i="9"/>
  <c r="AI31" i="9"/>
  <c r="AK19" i="9"/>
  <c r="AK31" i="9"/>
  <c r="AK18" i="9"/>
  <c r="AK20" i="9"/>
  <c r="AK36" i="9"/>
  <c r="AK23" i="9"/>
  <c r="AK27" i="9"/>
  <c r="AK25" i="9"/>
  <c r="AI14" i="9"/>
  <c r="AK12" i="9"/>
  <c r="AK33" i="9"/>
  <c r="AK15" i="9"/>
  <c r="AK26" i="9"/>
  <c r="AI20" i="9"/>
  <c r="AI28" i="9"/>
  <c r="AK16" i="9"/>
  <c r="AI15" i="9"/>
  <c r="AI23" i="9"/>
  <c r="AI26" i="9"/>
  <c r="AK22" i="9"/>
  <c r="AI32" i="9"/>
  <c r="AI38" i="9"/>
  <c r="AI21" i="9"/>
  <c r="AK37" i="9"/>
  <c r="AK28" i="9"/>
  <c r="AI30" i="9"/>
  <c r="AI29" i="9"/>
  <c r="AK38" i="9"/>
  <c r="AI22" i="9"/>
  <c r="AI13" i="9"/>
  <c r="AI36" i="9"/>
  <c r="AK24" i="9"/>
  <c r="AK17" i="9"/>
  <c r="J40" i="2"/>
  <c r="J26" i="2"/>
  <c r="F174" i="1" l="1"/>
  <c r="D173" i="1"/>
  <c r="E31" i="2"/>
  <c r="E23" i="2"/>
  <c r="E11" i="2"/>
  <c r="E10" i="2"/>
  <c r="E16" i="2"/>
  <c r="E30" i="2"/>
  <c r="E17" i="2"/>
  <c r="E32" i="2"/>
  <c r="E24" i="2"/>
  <c r="E9" i="2"/>
  <c r="E25" i="2"/>
  <c r="E18" i="2"/>
  <c r="AE9" i="9"/>
  <c r="F39" i="2"/>
  <c r="K19" i="2"/>
  <c r="AN9" i="9"/>
  <c r="H13" i="8" s="1"/>
  <c r="AL9" i="9"/>
  <c r="AO9" i="9"/>
  <c r="I13" i="8" s="1"/>
  <c r="AJ9" i="9"/>
  <c r="AF9" i="9"/>
  <c r="AG9" i="9"/>
  <c r="D13" i="8" s="1"/>
  <c r="AM9" i="9"/>
  <c r="G13" i="8" s="1"/>
  <c r="AS45" i="9"/>
  <c r="Q57" i="8" s="1"/>
  <c r="AS25" i="9"/>
  <c r="Q37" i="8" s="1"/>
  <c r="AS18" i="9"/>
  <c r="Q30" i="8" s="1"/>
  <c r="AS17" i="9"/>
  <c r="Q29" i="8" s="1"/>
  <c r="AS69" i="9"/>
  <c r="Q81" i="8" s="1"/>
  <c r="AS80" i="9"/>
  <c r="Q92" i="8" s="1"/>
  <c r="AS40" i="9"/>
  <c r="Q52" i="8" s="1"/>
  <c r="AS48" i="9"/>
  <c r="Q60" i="8" s="1"/>
  <c r="AS30" i="9"/>
  <c r="Q42" i="8" s="1"/>
  <c r="AS98" i="9"/>
  <c r="Q110" i="8" s="1"/>
  <c r="AS53" i="9"/>
  <c r="Q65" i="8" s="1"/>
  <c r="AS93" i="9"/>
  <c r="Q105" i="8" s="1"/>
  <c r="AS24" i="9"/>
  <c r="Q36" i="8" s="1"/>
  <c r="AS21" i="9"/>
  <c r="Q33" i="8" s="1"/>
  <c r="AS82" i="9"/>
  <c r="Q94" i="8" s="1"/>
  <c r="AS56" i="9"/>
  <c r="Q68" i="8" s="1"/>
  <c r="AS88" i="9"/>
  <c r="Q100" i="8" s="1"/>
  <c r="AS44" i="9"/>
  <c r="Q56" i="8" s="1"/>
  <c r="AS71" i="9"/>
  <c r="Q83" i="8" s="1"/>
  <c r="AS32" i="9"/>
  <c r="Q44" i="8" s="1"/>
  <c r="AS37" i="9"/>
  <c r="Q49" i="8" s="1"/>
  <c r="AS35" i="9"/>
  <c r="Q47" i="8" s="1"/>
  <c r="AS31" i="9"/>
  <c r="Q43" i="8" s="1"/>
  <c r="AS23" i="9"/>
  <c r="Q35" i="8" s="1"/>
  <c r="AS20" i="9"/>
  <c r="Q32" i="8" s="1"/>
  <c r="AS26" i="9"/>
  <c r="Q38" i="8" s="1"/>
  <c r="AS103" i="9"/>
  <c r="Q115" i="8" s="1"/>
  <c r="AS105" i="9"/>
  <c r="Q117" i="8" s="1"/>
  <c r="AS63" i="9"/>
  <c r="Q75" i="8" s="1"/>
  <c r="AS57" i="9"/>
  <c r="Q69" i="8" s="1"/>
  <c r="AS46" i="9"/>
  <c r="Q58" i="8" s="1"/>
  <c r="AS90" i="9"/>
  <c r="Q102" i="8" s="1"/>
  <c r="AS59" i="9"/>
  <c r="Q71" i="8" s="1"/>
  <c r="AS51" i="9"/>
  <c r="Q63" i="8" s="1"/>
  <c r="AS86" i="9"/>
  <c r="Q98" i="8" s="1"/>
  <c r="AS68" i="9"/>
  <c r="Q80" i="8" s="1"/>
  <c r="AS61" i="9"/>
  <c r="Q73" i="8" s="1"/>
  <c r="AS55" i="9"/>
  <c r="Q67" i="8" s="1"/>
  <c r="AS54" i="9"/>
  <c r="Q66" i="8" s="1"/>
  <c r="AK9" i="9"/>
  <c r="AS77" i="9"/>
  <c r="Q89" i="8" s="1"/>
  <c r="AS72" i="9"/>
  <c r="Q84" i="8" s="1"/>
  <c r="AS91" i="9"/>
  <c r="Q103" i="8" s="1"/>
  <c r="AS36" i="9"/>
  <c r="Q48" i="8" s="1"/>
  <c r="AS39" i="9"/>
  <c r="Q51" i="8" s="1"/>
  <c r="AS15" i="9"/>
  <c r="Q27" i="8" s="1"/>
  <c r="AS19" i="9"/>
  <c r="Q31" i="8" s="1"/>
  <c r="AS89" i="9"/>
  <c r="Q101" i="8" s="1"/>
  <c r="AS111" i="9"/>
  <c r="Q123" i="8" s="1"/>
  <c r="AS75" i="9"/>
  <c r="Q87" i="8" s="1"/>
  <c r="AS76" i="9"/>
  <c r="Q88" i="8" s="1"/>
  <c r="AS64" i="9"/>
  <c r="Q76" i="8" s="1"/>
  <c r="AS104" i="9"/>
  <c r="Q116" i="8" s="1"/>
  <c r="AS109" i="9"/>
  <c r="Q121" i="8" s="1"/>
  <c r="AS70" i="9"/>
  <c r="Q82" i="8" s="1"/>
  <c r="AS107" i="9"/>
  <c r="Q119" i="8" s="1"/>
  <c r="AS41" i="9"/>
  <c r="Q53" i="8" s="1"/>
  <c r="AS78" i="9"/>
  <c r="Q90" i="8" s="1"/>
  <c r="AS97" i="9"/>
  <c r="Q109" i="8" s="1"/>
  <c r="AS14" i="9"/>
  <c r="Q26" i="8" s="1"/>
  <c r="AS34" i="9"/>
  <c r="Q46" i="8" s="1"/>
  <c r="AS13" i="9"/>
  <c r="Q25" i="8" s="1"/>
  <c r="AS29" i="9"/>
  <c r="Q41" i="8" s="1"/>
  <c r="AS27" i="9"/>
  <c r="Q39" i="8" s="1"/>
  <c r="AS28" i="9"/>
  <c r="Q40" i="8" s="1"/>
  <c r="AS108" i="9"/>
  <c r="Q120" i="8" s="1"/>
  <c r="AS84" i="9"/>
  <c r="Q96" i="8" s="1"/>
  <c r="AS43" i="9"/>
  <c r="Q55" i="8" s="1"/>
  <c r="AS79" i="9"/>
  <c r="Q91" i="8" s="1"/>
  <c r="AS99" i="9"/>
  <c r="Q111" i="8" s="1"/>
  <c r="AS96" i="9"/>
  <c r="Q108" i="8" s="1"/>
  <c r="AS42" i="9"/>
  <c r="Q54" i="8" s="1"/>
  <c r="AS100" i="9"/>
  <c r="Q112" i="8" s="1"/>
  <c r="AS95" i="9"/>
  <c r="Q107" i="8" s="1"/>
  <c r="AS67" i="9"/>
  <c r="Q79" i="8" s="1"/>
  <c r="AS16" i="9"/>
  <c r="Q28" i="8" s="1"/>
  <c r="AS33" i="9"/>
  <c r="Q45" i="8" s="1"/>
  <c r="AS38" i="9"/>
  <c r="Q50" i="8" s="1"/>
  <c r="AS22" i="9"/>
  <c r="Q34" i="8" s="1"/>
  <c r="AS49" i="9"/>
  <c r="Q61" i="8" s="1"/>
  <c r="AS47" i="9"/>
  <c r="Q59" i="8" s="1"/>
  <c r="AS74" i="9"/>
  <c r="Q86" i="8" s="1"/>
  <c r="AS65" i="9"/>
  <c r="Q77" i="8" s="1"/>
  <c r="AS106" i="9"/>
  <c r="Q118" i="8" s="1"/>
  <c r="AS94" i="9"/>
  <c r="Q106" i="8" s="1"/>
  <c r="AS83" i="9"/>
  <c r="Q95" i="8" s="1"/>
  <c r="AS87" i="9"/>
  <c r="Q99" i="8" s="1"/>
  <c r="AS81" i="9"/>
  <c r="Q93" i="8" s="1"/>
  <c r="AS66" i="9"/>
  <c r="Q78" i="8" s="1"/>
  <c r="AS102" i="9"/>
  <c r="Q114" i="8" s="1"/>
  <c r="AS110" i="9"/>
  <c r="Q122" i="8" s="1"/>
  <c r="AS92" i="9"/>
  <c r="Q104" i="8" s="1"/>
  <c r="AS58" i="9"/>
  <c r="Q70" i="8" s="1"/>
  <c r="AS85" i="9"/>
  <c r="Q97" i="8" s="1"/>
  <c r="AS73" i="9"/>
  <c r="Q85" i="8" s="1"/>
  <c r="AS101" i="9"/>
  <c r="Q113" i="8" s="1"/>
  <c r="AS60" i="9"/>
  <c r="Q72" i="8" s="1"/>
  <c r="AS52" i="9"/>
  <c r="Q64" i="8" s="1"/>
  <c r="AS50" i="9"/>
  <c r="Q62" i="8" s="1"/>
  <c r="AS62" i="9"/>
  <c r="Q74" i="8" s="1"/>
  <c r="F19" i="2"/>
  <c r="F26" i="2"/>
  <c r="K33" i="2"/>
  <c r="G19" i="2"/>
  <c r="K26" i="2"/>
  <c r="J19" i="2"/>
  <c r="F40" i="2"/>
  <c r="H33" i="2"/>
  <c r="K38" i="2"/>
  <c r="K39" i="2"/>
  <c r="F33" i="2"/>
  <c r="G40" i="2"/>
  <c r="E12" i="2"/>
  <c r="H19" i="2"/>
  <c r="I26" i="2"/>
  <c r="G12" i="2"/>
  <c r="G26" i="2"/>
  <c r="G33" i="2"/>
  <c r="J39" i="2"/>
  <c r="J33" i="2"/>
  <c r="I33" i="2"/>
  <c r="I40" i="2"/>
  <c r="H40" i="2"/>
  <c r="I39" i="2"/>
  <c r="H26" i="2"/>
  <c r="K40" i="2"/>
  <c r="H39" i="2"/>
  <c r="K12" i="2"/>
  <c r="I19" i="2"/>
  <c r="I12" i="2"/>
  <c r="I38" i="2"/>
  <c r="H12" i="2"/>
  <c r="H38" i="2"/>
  <c r="J12" i="2"/>
  <c r="J38" i="2"/>
  <c r="G38" i="2"/>
  <c r="F12" i="2"/>
  <c r="F38" i="2"/>
  <c r="E33" i="2" l="1"/>
  <c r="E26" i="2"/>
  <c r="E19" i="2"/>
  <c r="E41" i="2" s="1"/>
  <c r="E39" i="2"/>
  <c r="E40" i="2"/>
  <c r="L40" i="2" s="1"/>
  <c r="F175" i="1"/>
  <c r="D174" i="1"/>
  <c r="K41" i="2"/>
  <c r="G13" i="4" s="1"/>
  <c r="I41" i="2"/>
  <c r="E13" i="4" s="1"/>
  <c r="J41" i="2"/>
  <c r="F13" i="4" s="1"/>
  <c r="H41" i="2"/>
  <c r="G41" i="2"/>
  <c r="F41" i="2"/>
  <c r="F13" i="8"/>
  <c r="C13" i="8"/>
  <c r="G39" i="2"/>
  <c r="L39" i="2" s="1"/>
  <c r="E38" i="2"/>
  <c r="L38" i="2" s="1"/>
  <c r="F176" i="1" l="1"/>
  <c r="D175" i="1"/>
  <c r="L41" i="2"/>
  <c r="C13" i="4"/>
  <c r="D13" i="4"/>
  <c r="F177" i="1" l="1"/>
  <c r="D176" i="1"/>
  <c r="C8" i="4"/>
  <c r="AI12" i="9"/>
  <c r="AI9" i="9" s="1"/>
  <c r="E13" i="8" s="1"/>
  <c r="C8" i="8" s="1"/>
  <c r="F178" i="1" l="1"/>
  <c r="D177" i="1"/>
  <c r="AS12" i="9"/>
  <c r="Q24" i="8" s="1"/>
  <c r="F179" i="1" l="1"/>
  <c r="D178" i="1"/>
  <c r="F180" i="1" l="1"/>
  <c r="D179" i="1"/>
  <c r="F181" i="1" l="1"/>
  <c r="D180" i="1"/>
  <c r="F182" i="1" l="1"/>
  <c r="D181" i="1"/>
  <c r="F183" i="1" l="1"/>
  <c r="D182" i="1"/>
  <c r="F184" i="1" l="1"/>
  <c r="D183" i="1"/>
  <c r="D184" i="1" l="1"/>
  <c r="F185" i="1"/>
  <c r="F186" i="1" l="1"/>
  <c r="D185" i="1"/>
  <c r="F187" i="1" l="1"/>
  <c r="D186" i="1"/>
  <c r="F188" i="1" l="1"/>
  <c r="D188" i="1" s="1"/>
  <c r="D187" i="1"/>
</calcChain>
</file>

<file path=xl/comments1.xml><?xml version="1.0" encoding="utf-8"?>
<comments xmlns="http://schemas.openxmlformats.org/spreadsheetml/2006/main">
  <authors>
    <author>Ellis, Terry</author>
  </authors>
  <commentList>
    <comment ref="N24" authorId="0">
      <text>
        <r>
          <rPr>
            <b/>
            <sz val="9"/>
            <color indexed="81"/>
            <rFont val="Tahoma"/>
            <family val="2"/>
          </rPr>
          <t>For 12m bus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For 12m bus. User should check that auxilliary power is also included</t>
        </r>
      </text>
    </comment>
    <comment ref="N25" authorId="0">
      <text>
        <r>
          <rPr>
            <b/>
            <sz val="9"/>
            <color indexed="81"/>
            <rFont val="Tahoma"/>
            <family val="2"/>
          </rPr>
          <t>For 18m bus</t>
        </r>
      </text>
    </comment>
  </commentList>
</comments>
</file>

<file path=xl/sharedStrings.xml><?xml version="1.0" encoding="utf-8"?>
<sst xmlns="http://schemas.openxmlformats.org/spreadsheetml/2006/main" count="368" uniqueCount="146">
  <si>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</si>
  <si>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</si>
  <si>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</si>
  <si>
    <t>Factor</t>
  </si>
  <si>
    <t>a</t>
  </si>
  <si>
    <t>b</t>
  </si>
  <si>
    <t>c</t>
  </si>
  <si>
    <t>d</t>
  </si>
  <si>
    <t>LGV</t>
  </si>
  <si>
    <t>OGV1</t>
  </si>
  <si>
    <t>OGV2</t>
  </si>
  <si>
    <t>PSV</t>
  </si>
  <si>
    <t>Vehkm</t>
  </si>
  <si>
    <t>TOTAL</t>
  </si>
  <si>
    <t>ELECTRIC</t>
  </si>
  <si>
    <t>kWh/km</t>
  </si>
  <si>
    <t>kWh</t>
  </si>
  <si>
    <t>LDV</t>
  </si>
  <si>
    <t>HDV</t>
  </si>
  <si>
    <t>Electric</t>
  </si>
  <si>
    <t>vkm</t>
  </si>
  <si>
    <t/>
  </si>
  <si>
    <t>CO2e</t>
  </si>
  <si>
    <t>kgCO2e</t>
  </si>
  <si>
    <t>kwh/km</t>
  </si>
  <si>
    <t>000's of vkm</t>
  </si>
  <si>
    <r>
      <t>CO</t>
    </r>
    <r>
      <rPr>
        <sz val="9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(t)</t>
    </r>
  </si>
  <si>
    <t>EUROSTAT</t>
  </si>
  <si>
    <t>1.80 - 2.55</t>
  </si>
  <si>
    <t>1.90 - 4.00</t>
  </si>
  <si>
    <t>1.20 - 2.50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</si>
  <si>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</t>
    </r>
  </si>
  <si>
    <t>Instrument JASPERS de calculare a emisiilor GES</t>
  </si>
  <si>
    <t>Prezentare generală</t>
  </si>
  <si>
    <t xml:space="preserve">Acest document de lucru este folosit pentru a realiza o evaluare a emisiilor de Gaze cu Efect de Seră (GES) pentru investiţiile în transport, urmărind ghidul JASPERS aferent. </t>
  </si>
  <si>
    <t xml:space="preserve">În funcţie de datele disponibile, se poate utiliza metoda de evaluare agregată sau metoda de evaluarea dezagregată. </t>
  </si>
  <si>
    <t>Cum se foloseşte acest instrument</t>
  </si>
  <si>
    <r>
      <t xml:space="preserve">Exemplu de secţiune dintr-un tabel cu celule colorate în </t>
    </r>
    <r>
      <rPr>
        <sz val="11"/>
        <color rgb="FF00B050"/>
        <rFont val="Calibri"/>
        <family val="2"/>
        <charset val="238"/>
        <scheme val="minor"/>
      </rPr>
      <t>verde</t>
    </r>
    <r>
      <rPr>
        <sz val="11"/>
        <color theme="1"/>
        <rFont val="Calibri"/>
        <family val="2"/>
        <scheme val="minor"/>
      </rPr>
      <t>:</t>
    </r>
  </si>
  <si>
    <r>
      <t xml:space="preserve">Instrumentul este format din mai multe pagini de lucru, care pot necesita sau nu introducerea de date de către utilizator. Acele celule care necesită introducerea de date sunt colorate în </t>
    </r>
    <r>
      <rPr>
        <sz val="11"/>
        <color rgb="FF00B050"/>
        <rFont val="Calibri"/>
        <family val="2"/>
        <charset val="238"/>
        <scheme val="minor"/>
      </rPr>
      <t>verde</t>
    </r>
    <r>
      <rPr>
        <sz val="11"/>
        <color theme="1"/>
        <rFont val="Calibri"/>
        <family val="2"/>
        <scheme val="minor"/>
      </rPr>
      <t xml:space="preserve">. Celulele care prezintă calcule şi estimări sunt colorate în </t>
    </r>
    <r>
      <rPr>
        <sz val="11"/>
        <color rgb="FF0070C0"/>
        <rFont val="Calibri"/>
        <family val="2"/>
        <charset val="238"/>
        <scheme val="minor"/>
      </rPr>
      <t>albastru</t>
    </r>
    <r>
      <rPr>
        <sz val="11"/>
        <color theme="1"/>
        <rFont val="Calibri"/>
        <family val="2"/>
        <scheme val="minor"/>
      </rPr>
      <t>.</t>
    </r>
  </si>
  <si>
    <r>
      <t xml:space="preserve">Exemplu de secţiune dintr-un tabel cu celule colorate în </t>
    </r>
    <r>
      <rPr>
        <sz val="11"/>
        <color rgb="FF0070C0"/>
        <rFont val="Calibri"/>
        <family val="2"/>
        <charset val="238"/>
        <scheme val="minor"/>
      </rPr>
      <t>albastru</t>
    </r>
    <r>
      <rPr>
        <sz val="11"/>
        <color theme="1"/>
        <rFont val="Calibri"/>
        <family val="2"/>
        <scheme val="minor"/>
      </rPr>
      <t>:</t>
    </r>
  </si>
  <si>
    <t xml:space="preserve">Versiunea </t>
  </si>
  <si>
    <r>
      <t xml:space="preserve">Pagina </t>
    </r>
    <r>
      <rPr>
        <sz val="11"/>
        <color theme="7" tint="-0.249977111117893"/>
        <rFont val="Calibri"/>
        <family val="2"/>
        <charset val="238"/>
        <scheme val="minor"/>
      </rPr>
      <t>violet</t>
    </r>
    <r>
      <rPr>
        <sz val="11"/>
        <color theme="1"/>
        <rFont val="Calibri"/>
        <family val="2"/>
        <scheme val="minor"/>
      </rPr>
      <t xml:space="preserve"> (Metoda agregată) şi pagina </t>
    </r>
    <r>
      <rPr>
        <sz val="11"/>
        <color rgb="FFFFC000"/>
        <rFont val="Calibri"/>
        <family val="2"/>
        <charset val="238"/>
        <scheme val="minor"/>
      </rPr>
      <t xml:space="preserve">portocalie </t>
    </r>
    <r>
      <rPr>
        <sz val="11"/>
        <color theme="1"/>
        <rFont val="Calibri"/>
        <family val="2"/>
        <scheme val="minor"/>
      </rPr>
      <t>( Metoda dezagregată) sunt paginile în care utilizatorul introduce date de transport şi unde sunt prezentate rezultatele. Paginile de calcule prezintă calcule intermediare ale emisiilor GES.</t>
    </r>
  </si>
  <si>
    <r>
      <t xml:space="preserve">Pagina cu </t>
    </r>
    <r>
      <rPr>
        <sz val="11"/>
        <color rgb="FFFF0000"/>
        <rFont val="Calibri"/>
        <family val="2"/>
        <charset val="238"/>
        <scheme val="minor"/>
      </rPr>
      <t>Valorile parametrilor</t>
    </r>
    <r>
      <rPr>
        <sz val="11"/>
        <color theme="1"/>
        <rFont val="Calibri"/>
        <family val="2"/>
        <scheme val="minor"/>
      </rPr>
      <t xml:space="preserve"> prezintă parametrii care, combinaţi cu datele de intrare ale utilizatorilor, sunt folosiţi pentru calcularea emisiilor GES.</t>
    </r>
  </si>
  <si>
    <t xml:space="preserve">Evaluarea emisiilor GES utilizând date agregate de trafic </t>
  </si>
  <si>
    <t>Date de ieșire</t>
  </si>
  <si>
    <t>Emisiile totale GES  (tCO2e)</t>
  </si>
  <si>
    <t>Autoturisme</t>
  </si>
  <si>
    <t>Troleibuz</t>
  </si>
  <si>
    <t>Autobuz electric</t>
  </si>
  <si>
    <t>Tramvai</t>
  </si>
  <si>
    <t>Clasa</t>
  </si>
  <si>
    <t>Emisii GES (tCO2e)</t>
  </si>
  <si>
    <t>Date de intrare</t>
  </si>
  <si>
    <t>Anul evaluării</t>
  </si>
  <si>
    <t>Anul de referinţă pentru datele de trafic</t>
  </si>
  <si>
    <t xml:space="preserve">Kilometri parcurşi de vehicule la nivel anual </t>
  </si>
  <si>
    <t>Numărul total de km parcurşi de fiecare clasă de vehicule în anul evaluării</t>
  </si>
  <si>
    <t>Tipul vehiculelor</t>
  </si>
  <si>
    <t>Kilometri parcurşi de vehicule</t>
  </si>
  <si>
    <t>COMBUSTIBILI CONVENŢIONALI</t>
  </si>
  <si>
    <t>Viteze medii</t>
  </si>
  <si>
    <t>Vitezele medii definite de utilizatori pentru patru categorii de drumuri, în care vor fi împărţiţi kilometrii parcurşi de vehicule</t>
  </si>
  <si>
    <r>
      <t>Categoria de vitez</t>
    </r>
    <r>
      <rPr>
        <sz val="11"/>
        <color theme="1"/>
        <rFont val="Calibri"/>
        <family val="2"/>
        <charset val="238"/>
      </rPr>
      <t>ă</t>
    </r>
    <r>
      <rPr>
        <sz val="11"/>
        <color theme="1"/>
        <rFont val="Calibri"/>
        <family val="2"/>
        <scheme val="minor"/>
      </rPr>
      <t xml:space="preserve"> km/h</t>
    </r>
  </si>
  <si>
    <t>Descrierea</t>
  </si>
  <si>
    <r>
      <t>Urban</t>
    </r>
    <r>
      <rPr>
        <sz val="11"/>
        <color theme="1"/>
        <rFont val="Calibri"/>
        <family val="2"/>
        <charset val="238"/>
      </rPr>
      <t>ă</t>
    </r>
  </si>
  <si>
    <r>
      <t>Suburban</t>
    </r>
    <r>
      <rPr>
        <sz val="11"/>
        <color theme="1"/>
        <rFont val="Calibri"/>
        <family val="2"/>
        <charset val="238"/>
      </rPr>
      <t>ă</t>
    </r>
  </si>
  <si>
    <r>
      <t>Rural</t>
    </r>
    <r>
      <rPr>
        <sz val="11"/>
        <color theme="1"/>
        <rFont val="Calibri"/>
        <family val="2"/>
        <charset val="238"/>
      </rPr>
      <t>ă</t>
    </r>
  </si>
  <si>
    <r>
      <t>Autostrad</t>
    </r>
    <r>
      <rPr>
        <sz val="11"/>
        <color theme="1"/>
        <rFont val="Calibri"/>
        <family val="2"/>
        <charset val="238"/>
      </rPr>
      <t>ă</t>
    </r>
  </si>
  <si>
    <t>Utilizarea categoriilor de drumuri</t>
  </si>
  <si>
    <t>Împărţirea numărului total de kilometri parcurşi de vehicule în funcţie de categoriile de viteze medii</t>
  </si>
  <si>
    <t xml:space="preserve">Evaluarea emisiilor GES utilizând date dezagregate de trafic </t>
  </si>
  <si>
    <t>Autoturisme electrice</t>
  </si>
  <si>
    <r>
      <rPr>
        <sz val="11"/>
        <color theme="1"/>
        <rFont val="Calibri"/>
        <family val="2"/>
        <charset val="238"/>
        <scheme val="minor"/>
      </rPr>
      <t>COMBUSTIBILI CONVEN</t>
    </r>
    <r>
      <rPr>
        <sz val="11"/>
        <color theme="1"/>
        <rFont val="Calibri"/>
        <family val="2"/>
        <charset val="238"/>
      </rPr>
      <t>ŢIONALI</t>
    </r>
  </si>
  <si>
    <t>Lungimea  km</t>
  </si>
  <si>
    <t>Viteza medie km/h</t>
  </si>
  <si>
    <r>
      <t>Num</t>
    </r>
    <r>
      <rPr>
        <b/>
        <sz val="11"/>
        <color theme="1"/>
        <rFont val="Calibri"/>
        <family val="2"/>
        <charset val="238"/>
      </rPr>
      <t>ă</t>
    </r>
    <r>
      <rPr>
        <b/>
        <sz val="11"/>
        <color theme="1"/>
        <rFont val="Calibri"/>
        <family val="2"/>
        <scheme val="minor"/>
      </rPr>
      <t>rul de ore</t>
    </r>
  </si>
  <si>
    <t>Calcularea emisiilor GES utilizând date agregate de trafic</t>
  </si>
  <si>
    <t xml:space="preserve">Tabelul S1: Calcularea cantităţii de combustibili fosili (Benzină/Motorină) în funcţie de categoriile de viteze medii </t>
  </si>
  <si>
    <t>Autoturism - B</t>
  </si>
  <si>
    <t>Autoturism - M</t>
  </si>
  <si>
    <t>LGV-B</t>
  </si>
  <si>
    <t>LGV-M</t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</si>
  <si>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Echivalent</t>
    </r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</si>
  <si>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Echivalent (t)</t>
    </r>
  </si>
  <si>
    <t>Emisii</t>
  </si>
  <si>
    <t xml:space="preserve">Tabel S2: Emisiile vehiculelor alimentate cu electricitate </t>
  </si>
  <si>
    <t xml:space="preserve">Calcularea emisiilor GES utilizând date de trafic dezagregate </t>
  </si>
  <si>
    <t>Tabel D1: Kilometrii parcurşi de vehicule pentru anul modelării</t>
  </si>
  <si>
    <t xml:space="preserve">Numărul total anual de kilometri parcurşi de fiecare clasă de vehicule, pe fiecare tronson </t>
  </si>
  <si>
    <t>Drum</t>
  </si>
  <si>
    <t>litri</t>
  </si>
  <si>
    <t>Tabel D2: Combustibilul consumat pentru anul modelării</t>
  </si>
  <si>
    <t xml:space="preserve">Consumul de combustibili pe fiecare clasă de vehicule şi tronson, în funcţie de viteză şi de kilometrii parcurşi de vehicule </t>
  </si>
  <si>
    <r>
      <t>LDV-Benzin</t>
    </r>
    <r>
      <rPr>
        <b/>
        <sz val="11"/>
        <color theme="1"/>
        <rFont val="Calibri"/>
        <family val="2"/>
        <charset val="238"/>
      </rPr>
      <t>ă</t>
    </r>
  </si>
  <si>
    <r>
      <t>LDV-Motorin</t>
    </r>
    <r>
      <rPr>
        <b/>
        <sz val="11"/>
        <color theme="1"/>
        <rFont val="Calibri"/>
        <family val="2"/>
        <charset val="238"/>
      </rPr>
      <t>ă</t>
    </r>
  </si>
  <si>
    <r>
      <t>Autoturisme -Benzin</t>
    </r>
    <r>
      <rPr>
        <b/>
        <sz val="11"/>
        <color theme="1"/>
        <rFont val="Calibri"/>
        <family val="2"/>
        <charset val="238"/>
      </rPr>
      <t>ă</t>
    </r>
  </si>
  <si>
    <r>
      <t>Autoturisme-Motorin</t>
    </r>
    <r>
      <rPr>
        <b/>
        <sz val="11"/>
        <color theme="1"/>
        <rFont val="Calibri"/>
        <family val="2"/>
        <charset val="238"/>
      </rPr>
      <t>ă</t>
    </r>
  </si>
  <si>
    <r>
      <t>LGV-Benzin</t>
    </r>
    <r>
      <rPr>
        <b/>
        <sz val="11"/>
        <color theme="1"/>
        <rFont val="Calibri"/>
        <family val="2"/>
        <charset val="238"/>
      </rPr>
      <t>ă</t>
    </r>
  </si>
  <si>
    <r>
      <t>LGV-Motorin</t>
    </r>
    <r>
      <rPr>
        <b/>
        <sz val="11"/>
        <color theme="1"/>
        <rFont val="Calibri"/>
        <family val="2"/>
        <charset val="238"/>
      </rPr>
      <t>ă</t>
    </r>
  </si>
  <si>
    <t>Subtotaluri</t>
  </si>
  <si>
    <t>Tabel D3: Emisiile GES pentru anul modelării</t>
  </si>
  <si>
    <t xml:space="preserve">Emisii GES bazate pe consumul de combustibil şi tipul de combustibil </t>
  </si>
  <si>
    <t xml:space="preserve">Valorile parametrilor de calcul </t>
  </si>
  <si>
    <t>Tabel P1: Împărţirea flotei de vehicule</t>
  </si>
  <si>
    <r>
      <t>Benzin</t>
    </r>
    <r>
      <rPr>
        <b/>
        <sz val="11"/>
        <color theme="1"/>
        <rFont val="Calibri"/>
        <family val="2"/>
        <charset val="238"/>
      </rPr>
      <t>ă</t>
    </r>
  </si>
  <si>
    <r>
      <t>Motorin</t>
    </r>
    <r>
      <rPr>
        <b/>
        <sz val="11"/>
        <color theme="1"/>
        <rFont val="Calibri"/>
        <family val="2"/>
        <charset val="238"/>
      </rPr>
      <t>ă</t>
    </r>
  </si>
  <si>
    <t xml:space="preserve">Sursa: </t>
  </si>
  <si>
    <r>
      <t xml:space="preserve">Folosite pentru a </t>
    </r>
    <r>
      <rPr>
        <sz val="11"/>
        <color theme="6" tint="-0.249977111117893"/>
        <rFont val="Calibri"/>
        <family val="2"/>
        <charset val="238"/>
      </rPr>
      <t>î</t>
    </r>
    <r>
      <rPr>
        <sz val="11"/>
        <color theme="6" tint="-0.249977111117893"/>
        <rFont val="Calibri"/>
        <family val="2"/>
        <charset val="238"/>
        <scheme val="minor"/>
      </rPr>
      <t>mp</t>
    </r>
    <r>
      <rPr>
        <sz val="11"/>
        <color theme="6" tint="-0.249977111117893"/>
        <rFont val="Calibri"/>
        <family val="2"/>
        <charset val="238"/>
      </rPr>
      <t>ă</t>
    </r>
    <r>
      <rPr>
        <sz val="11"/>
        <color theme="6" tint="-0.249977111117893"/>
        <rFont val="Calibri"/>
        <family val="2"/>
        <charset val="238"/>
        <scheme val="minor"/>
      </rPr>
      <t>r</t>
    </r>
    <r>
      <rPr>
        <sz val="11"/>
        <color theme="6" tint="-0.249977111117893"/>
        <rFont val="Calibri"/>
        <family val="2"/>
        <charset val="238"/>
      </rPr>
      <t>ţ</t>
    </r>
    <r>
      <rPr>
        <sz val="9.35"/>
        <color theme="6" tint="-0.249977111117893"/>
        <rFont val="Calibri"/>
        <family val="2"/>
        <charset val="238"/>
      </rPr>
      <t>i</t>
    </r>
    <r>
      <rPr>
        <sz val="11"/>
        <color theme="6" tint="-0.249977111117893"/>
        <rFont val="Calibri"/>
        <family val="2"/>
        <charset val="238"/>
        <scheme val="minor"/>
      </rPr>
      <t xml:space="preserve"> clasele de vehicule </t>
    </r>
    <r>
      <rPr>
        <sz val="11"/>
        <color theme="6" tint="-0.249977111117893"/>
        <rFont val="Calibri"/>
        <family val="2"/>
        <charset val="238"/>
      </rPr>
      <t>î</t>
    </r>
    <r>
      <rPr>
        <sz val="11"/>
        <color theme="6" tint="-0.249977111117893"/>
        <rFont val="Calibri"/>
        <family val="2"/>
        <charset val="238"/>
        <scheme val="minor"/>
      </rPr>
      <t>n func</t>
    </r>
    <r>
      <rPr>
        <sz val="11"/>
        <color theme="6" tint="-0.249977111117893"/>
        <rFont val="Calibri"/>
        <family val="2"/>
        <charset val="238"/>
      </rPr>
      <t>ţ</t>
    </r>
    <r>
      <rPr>
        <sz val="9.35"/>
        <color theme="6" tint="-0.249977111117893"/>
        <rFont val="Calibri"/>
        <family val="2"/>
        <charset val="238"/>
      </rPr>
      <t xml:space="preserve">ie </t>
    </r>
    <r>
      <rPr>
        <sz val="11"/>
        <color theme="6" tint="-0.249977111117893"/>
        <rFont val="Calibri"/>
        <family val="2"/>
        <charset val="238"/>
        <scheme val="minor"/>
      </rPr>
      <t>de combustibil: benzin</t>
    </r>
    <r>
      <rPr>
        <sz val="11"/>
        <color theme="6" tint="-0.249977111117893"/>
        <rFont val="Calibri"/>
        <family val="2"/>
        <charset val="238"/>
      </rPr>
      <t>ă/</t>
    </r>
    <r>
      <rPr>
        <sz val="11"/>
        <color theme="6" tint="-0.249977111117893"/>
        <rFont val="Calibri"/>
        <family val="2"/>
        <charset val="238"/>
        <scheme val="minor"/>
      </rPr>
      <t>motorin</t>
    </r>
    <r>
      <rPr>
        <sz val="11"/>
        <color theme="6" tint="-0.249977111117893"/>
        <rFont val="Calibri"/>
        <family val="2"/>
        <charset val="238"/>
      </rPr>
      <t>ă</t>
    </r>
    <r>
      <rPr>
        <sz val="11"/>
        <color theme="6" tint="-0.249977111117893"/>
        <rFont val="Calibri"/>
        <family val="2"/>
        <charset val="238"/>
        <scheme val="minor"/>
      </rPr>
      <t xml:space="preserve"> </t>
    </r>
  </si>
  <si>
    <r>
      <t xml:space="preserve">Folosite pentru a </t>
    </r>
    <r>
      <rPr>
        <sz val="11"/>
        <color theme="6" tint="-0.249977111117893"/>
        <rFont val="Calibri"/>
        <family val="2"/>
        <charset val="238"/>
      </rPr>
      <t>î</t>
    </r>
    <r>
      <rPr>
        <sz val="11"/>
        <color theme="6" tint="-0.249977111117893"/>
        <rFont val="Calibri"/>
        <family val="2"/>
        <charset val="238"/>
        <scheme val="minor"/>
      </rPr>
      <t>mp</t>
    </r>
    <r>
      <rPr>
        <sz val="11"/>
        <color theme="6" tint="-0.249977111117893"/>
        <rFont val="Calibri"/>
        <family val="2"/>
        <charset val="238"/>
      </rPr>
      <t>ă</t>
    </r>
    <r>
      <rPr>
        <sz val="11"/>
        <color theme="6" tint="-0.249977111117893"/>
        <rFont val="Calibri"/>
        <family val="2"/>
        <charset val="238"/>
        <scheme val="minor"/>
      </rPr>
      <t>r</t>
    </r>
    <r>
      <rPr>
        <sz val="11"/>
        <color theme="6" tint="-0.249977111117893"/>
        <rFont val="Calibri"/>
        <family val="2"/>
        <charset val="238"/>
      </rPr>
      <t>ţ</t>
    </r>
    <r>
      <rPr>
        <sz val="11"/>
        <color theme="6" tint="-0.249977111117893"/>
        <rFont val="Calibri"/>
        <family val="2"/>
        <charset val="238"/>
        <scheme val="minor"/>
      </rPr>
      <t xml:space="preserve">i clasa de LGV în funcţie de combustibil: benzină/motorină </t>
    </r>
  </si>
  <si>
    <t xml:space="preserve">Folosite dacă utilizatorul introduce date privind LDV </t>
  </si>
  <si>
    <r>
      <t>Folosite dac</t>
    </r>
    <r>
      <rPr>
        <sz val="11"/>
        <color theme="6" tint="-0.249977111117893"/>
        <rFont val="Calibri"/>
        <family val="2"/>
        <charset val="238"/>
      </rPr>
      <t>ă</t>
    </r>
    <r>
      <rPr>
        <sz val="9.35"/>
        <color theme="6" tint="-0.249977111117893"/>
        <rFont val="Calibri"/>
        <family val="2"/>
        <charset val="238"/>
      </rPr>
      <t xml:space="preserve"> utilizatorul introduce date privind HDV </t>
    </r>
  </si>
  <si>
    <t xml:space="preserve">Tabel P2: Parametrii privind consumul de combustibil  </t>
  </si>
  <si>
    <t xml:space="preserve">Folosite pentru a calcula consumul de combustibil pentru fiecare clasă de vehicule şi tip de combustibil, care sunt apoi folosite pentru a calcula emisiile GES </t>
  </si>
  <si>
    <t>Tip</t>
  </si>
  <si>
    <t xml:space="preserve">Tabel P2a: Factori prestabiliţi pentru vehicule convenţionale </t>
  </si>
  <si>
    <t>Tabel P2b: Factori prestabiliţi pentru vehicule  electrice</t>
  </si>
  <si>
    <t>Intervale sugerate</t>
  </si>
  <si>
    <t>Autoturism</t>
  </si>
  <si>
    <t xml:space="preserve">Tabel P2c: Calcularea consumului (Litri de combustibil pe km) 2010 - niveluri de consum pentru evaluarea agregată </t>
  </si>
  <si>
    <t>Tabel P2d: Calcularea consumului (Litri de combustibil pe km) 2010 - niveluri de consum pentru evaluarea dezagregată</t>
  </si>
  <si>
    <t>Viteza km/h</t>
  </si>
  <si>
    <t>Autoturisme-B</t>
  </si>
  <si>
    <t>Autoturisme-M</t>
  </si>
  <si>
    <t>Toate LDV</t>
  </si>
  <si>
    <t>Sursa:</t>
  </si>
  <si>
    <t xml:space="preserve">Folosite pentru a ajusta valorile de consum de combustibil aferente anului 2010 pentru anul evaluării definit de utilizator  </t>
  </si>
  <si>
    <t xml:space="preserve">Factor privind schimbarea cumulativă în eficienţa vehiculelor  (factor din 2010 pentru combustibil, din 2011 pentru electricitate) </t>
  </si>
  <si>
    <t xml:space="preserve">Tabel P4: Emisii GES pentru un litru de combustibil </t>
  </si>
  <si>
    <t xml:space="preserve">Rata emisiilor pentru fiecare tip de GES pe unitate de combustibil consumat (pentru consumul de benzină şi motorină) </t>
  </si>
  <si>
    <t>Gaz</t>
  </si>
  <si>
    <t>Kg pe litru de combustibil</t>
  </si>
  <si>
    <t>Tabel P5: Generarea energiei</t>
  </si>
  <si>
    <t xml:space="preserve">Rata emisiilor GES pe unitate de combustibil consumat (pentru electricitate) </t>
  </si>
  <si>
    <t xml:space="preserve">Tabel P6: Factori de echivalenţă pentru gazele cu efect de seră </t>
  </si>
  <si>
    <t xml:space="preserve">Folosite pentru transformarea fiecărui gaz cu efect de seră în echivalent de CO2 </t>
  </si>
  <si>
    <t xml:space="preserve">valoare din 2013 </t>
  </si>
  <si>
    <r>
      <t>Clase de baz</t>
    </r>
    <r>
      <rPr>
        <b/>
        <sz val="11"/>
        <color theme="1"/>
        <rFont val="Calibri"/>
        <family val="2"/>
        <charset val="238"/>
      </rPr>
      <t>ă</t>
    </r>
    <r>
      <rPr>
        <b/>
        <sz val="11"/>
        <color theme="1"/>
        <rFont val="Calibri"/>
        <family val="2"/>
        <scheme val="minor"/>
      </rPr>
      <t xml:space="preserve">
(Intensitatea orar</t>
    </r>
    <r>
      <rPr>
        <b/>
        <sz val="11"/>
        <color theme="1"/>
        <rFont val="Calibri"/>
        <family val="2"/>
        <charset val="238"/>
      </rPr>
      <t>ă</t>
    </r>
    <r>
      <rPr>
        <b/>
        <sz val="11"/>
        <color theme="1"/>
        <rFont val="Calibri"/>
        <family val="2"/>
        <scheme val="minor"/>
      </rPr>
      <t xml:space="preserve"> medie anual</t>
    </r>
    <r>
      <rPr>
        <b/>
        <sz val="11"/>
        <color theme="1"/>
        <rFont val="Calibri"/>
        <family val="2"/>
        <charset val="238"/>
      </rPr>
      <t>ă a traficului</t>
    </r>
    <r>
      <rPr>
        <b/>
        <sz val="11"/>
        <color theme="1"/>
        <rFont val="Calibri"/>
        <family val="2"/>
        <scheme val="minor"/>
      </rPr>
      <t>)</t>
    </r>
  </si>
  <si>
    <t xml:space="preserve"> Transport Public
(Intensitatea orară medie anuală a traficului)</t>
  </si>
  <si>
    <r>
      <t>Agen</t>
    </r>
    <r>
      <rPr>
        <sz val="11"/>
        <rFont val="Calibri"/>
        <family val="2"/>
        <charset val="238"/>
      </rPr>
      <t>ț</t>
    </r>
    <r>
      <rPr>
        <sz val="11"/>
        <rFont val="Calibri"/>
        <family val="2"/>
        <scheme val="minor"/>
      </rPr>
      <t>ia Interna</t>
    </r>
    <r>
      <rPr>
        <sz val="11"/>
        <rFont val="Calibri"/>
        <family val="2"/>
        <charset val="238"/>
      </rPr>
      <t>ț</t>
    </r>
    <r>
      <rPr>
        <sz val="11"/>
        <rFont val="Calibri"/>
        <family val="2"/>
        <scheme val="minor"/>
      </rPr>
      <t>ional</t>
    </r>
    <r>
      <rPr>
        <sz val="11"/>
        <rFont val="Calibri"/>
        <family val="2"/>
        <charset val="238"/>
      </rPr>
      <t>ă</t>
    </r>
    <r>
      <rPr>
        <sz val="11"/>
        <rFont val="Calibri"/>
        <family val="2"/>
        <scheme val="minor"/>
      </rPr>
      <t xml:space="preserve"> pentru Energie</t>
    </r>
  </si>
  <si>
    <r>
      <t>Rom</t>
    </r>
    <r>
      <rPr>
        <sz val="11"/>
        <color theme="1"/>
        <rFont val="Calibri"/>
        <family val="2"/>
        <charset val="238"/>
      </rPr>
      <t>â</t>
    </r>
    <r>
      <rPr>
        <sz val="11"/>
        <color theme="1"/>
        <rFont val="Calibri"/>
        <family val="2"/>
        <scheme val="minor"/>
      </rPr>
      <t>nia</t>
    </r>
  </si>
  <si>
    <t>Denumirea tronsonului/drumului</t>
  </si>
  <si>
    <t>Clase detaliate
(Intensitatea orară medie anuală a traficului)</t>
  </si>
  <si>
    <t xml:space="preserve">Tabel P3: Factori de reducere ai consumului de combustibil </t>
  </si>
  <si>
    <r>
      <t>Vitez</t>
    </r>
    <r>
      <rPr>
        <b/>
        <sz val="11"/>
        <color theme="1"/>
        <rFont val="Calibri"/>
        <family val="2"/>
        <charset val="238"/>
      </rPr>
      <t>ă</t>
    </r>
  </si>
  <si>
    <t xml:space="preserve">Ghidul Național de Evaluare a Proiectelor aferent Master Planului General de Transport (MPGT) pentru România, Volumul 2, Partea C </t>
  </si>
  <si>
    <t>Ghidul Național de Evaluare a Proiectelor aferent Master Planului General de Transport (MPGT) pentru România, Volumul 2, Partea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</si>
</sst>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0.000"/>
    <numFmt numFmtId="167" formatCode="_-* #,##0.000_-;\-* #,##0.000_-;_-* &quot;-&quot;??_-;_-@_-"/>
    <numFmt numFmtId="168" formatCode="_-* #,##0_-;\-* #,##0_-;_-* &quot;-&quot;??_-;_-@_-"/>
    <numFmt numFmtId="169" formatCode="_-* #,##0.00000_-;\-* #,##0.000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6" tint="-0.249977111117893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3F3F3F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</font>
    <font>
      <sz val="9.35"/>
      <color theme="6" tint="-0.249977111117893"/>
      <name val="Calibri"/>
      <family val="2"/>
      <charset val="238"/>
    </font>
    <font>
      <i/>
      <sz val="11"/>
      <color theme="6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DE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9">
    <xf numFmtId="0" fontId="0" fillId="0" borderId="0"/>
    <xf numFmtId="9" fontId="4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0" fontId="12" fillId="0" borderId="0"/>
    <xf numFmtId="0" fontId="14" fillId="2" borderId="16" applyNumberFormat="0" applyAlignment="0" applyProtection="0"/>
    <xf numFmtId="0" fontId="15" fillId="4" borderId="17" applyNumberFormat="0" applyAlignment="0" applyProtection="0"/>
    <xf numFmtId="0" fontId="16" fillId="0" borderId="0" applyNumberFormat="0" applyFill="0" applyBorder="0" applyAlignment="0" applyProtection="0"/>
    <xf numFmtId="0" fontId="5" fillId="3" borderId="2">
      <alignment horizontal="left"/>
    </xf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4" fillId="2" borderId="16" applyNumberFormat="0" applyAlignment="0" applyProtection="0"/>
    <xf numFmtId="0" fontId="15" fillId="4" borderId="17" applyNumberFormat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2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1" fontId="5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9" fontId="9" fillId="0" borderId="0" xfId="1" applyFont="1" applyAlignment="1">
      <alignment horizontal="left"/>
    </xf>
    <xf numFmtId="0" fontId="6" fillId="0" borderId="0" xfId="0" applyFont="1" applyFill="1"/>
    <xf numFmtId="0" fontId="0" fillId="0" borderId="0" xfId="0" applyFill="1"/>
    <xf numFmtId="2" fontId="8" fillId="0" borderId="0" xfId="1" applyNumberFormat="1" applyFont="1" applyFill="1"/>
    <xf numFmtId="2" fontId="9" fillId="0" borderId="0" xfId="0" applyNumberFormat="1" applyFont="1" applyAlignment="1">
      <alignment horizontal="left"/>
    </xf>
    <xf numFmtId="2" fontId="9" fillId="0" borderId="0" xfId="0" applyNumberFormat="1" applyFont="1"/>
    <xf numFmtId="9" fontId="0" fillId="0" borderId="0" xfId="0" applyNumberFormat="1" applyAlignment="1">
      <alignment horizontal="left"/>
    </xf>
    <xf numFmtId="165" fontId="0" fillId="0" borderId="0" xfId="0" applyNumberFormat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/>
    <xf numFmtId="0" fontId="0" fillId="0" borderId="0" xfId="0"/>
    <xf numFmtId="166" fontId="0" fillId="0" borderId="0" xfId="0" applyNumberFormat="1"/>
    <xf numFmtId="3" fontId="0" fillId="0" borderId="0" xfId="0" applyNumberFormat="1"/>
    <xf numFmtId="0" fontId="10" fillId="0" borderId="0" xfId="0" applyFont="1"/>
    <xf numFmtId="0" fontId="17" fillId="0" borderId="0" xfId="0" applyFont="1"/>
    <xf numFmtId="0" fontId="18" fillId="0" borderId="0" xfId="0" applyFont="1"/>
    <xf numFmtId="0" fontId="16" fillId="0" borderId="0" xfId="9"/>
    <xf numFmtId="3" fontId="15" fillId="4" borderId="17" xfId="8" applyNumberFormat="1"/>
    <xf numFmtId="0" fontId="0" fillId="0" borderId="18" xfId="0" applyBorder="1"/>
    <xf numFmtId="0" fontId="0" fillId="0" borderId="18" xfId="0" applyBorder="1" applyAlignment="1">
      <alignment horizontal="center"/>
    </xf>
    <xf numFmtId="0" fontId="19" fillId="0" borderId="0" xfId="0" applyFont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5" fillId="0" borderId="0" xfId="0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0" applyFont="1"/>
    <xf numFmtId="3" fontId="15" fillId="4" borderId="17" xfId="8" applyNumberFormat="1" applyProtection="1">
      <protection hidden="1"/>
    </xf>
    <xf numFmtId="0" fontId="8" fillId="0" borderId="0" xfId="0" applyFont="1" applyAlignment="1">
      <alignment horizontal="right"/>
    </xf>
    <xf numFmtId="3" fontId="15" fillId="4" borderId="17" xfId="8" applyNumberFormat="1" applyAlignment="1">
      <alignment horizontal="right"/>
    </xf>
    <xf numFmtId="9" fontId="8" fillId="0" borderId="5" xfId="1" applyFont="1" applyFill="1" applyBorder="1" applyAlignment="1">
      <alignment horizontal="right"/>
    </xf>
    <xf numFmtId="9" fontId="8" fillId="0" borderId="6" xfId="1" applyFont="1" applyFill="1" applyBorder="1" applyAlignment="1">
      <alignment horizontal="right"/>
    </xf>
    <xf numFmtId="9" fontId="8" fillId="0" borderId="7" xfId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164" fontId="14" fillId="0" borderId="16" xfId="17" applyFont="1" applyFill="1" applyBorder="1" applyAlignment="1">
      <alignment horizontal="left"/>
    </xf>
    <xf numFmtId="0" fontId="18" fillId="5" borderId="0" xfId="0" applyFont="1" applyFill="1"/>
    <xf numFmtId="0" fontId="0" fillId="5" borderId="0" xfId="0" applyFill="1"/>
    <xf numFmtId="0" fontId="20" fillId="5" borderId="0" xfId="0" applyFont="1" applyFill="1"/>
    <xf numFmtId="0" fontId="0" fillId="5" borderId="0" xfId="0" applyFill="1" applyAlignment="1">
      <alignment horizontal="left" vertical="top" wrapText="1"/>
    </xf>
    <xf numFmtId="0" fontId="22" fillId="5" borderId="0" xfId="0" applyFont="1" applyFill="1"/>
    <xf numFmtId="0" fontId="0" fillId="5" borderId="0" xfId="0" applyFill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0" fillId="7" borderId="1" xfId="0" applyFill="1" applyBorder="1" applyAlignment="1" applyProtection="1">
      <alignment horizontal="left"/>
      <protection locked="0"/>
    </xf>
    <xf numFmtId="0" fontId="0" fillId="7" borderId="2" xfId="0" applyFill="1" applyBorder="1" applyAlignment="1" applyProtection="1">
      <alignment horizontal="right"/>
      <protection locked="0"/>
    </xf>
    <xf numFmtId="0" fontId="0" fillId="7" borderId="3" xfId="0" applyFill="1" applyBorder="1" applyAlignment="1" applyProtection="1">
      <alignment horizontal="right"/>
      <protection locked="0"/>
    </xf>
    <xf numFmtId="0" fontId="0" fillId="7" borderId="4" xfId="0" applyFill="1" applyBorder="1" applyAlignment="1" applyProtection="1">
      <alignment horizontal="right"/>
      <protection locked="0"/>
    </xf>
    <xf numFmtId="0" fontId="0" fillId="7" borderId="8" xfId="0" applyFill="1" applyBorder="1" applyAlignment="1" applyProtection="1">
      <alignment horizontal="left"/>
      <protection locked="0"/>
    </xf>
    <xf numFmtId="0" fontId="0" fillId="7" borderId="10" xfId="0" applyFill="1" applyBorder="1" applyAlignment="1" applyProtection="1">
      <alignment horizontal="left"/>
      <protection locked="0"/>
    </xf>
    <xf numFmtId="9" fontId="8" fillId="7" borderId="13" xfId="0" applyNumberFormat="1" applyFont="1" applyFill="1" applyBorder="1" applyAlignment="1" applyProtection="1">
      <alignment horizontal="right"/>
      <protection locked="0"/>
    </xf>
    <xf numFmtId="9" fontId="8" fillId="7" borderId="6" xfId="0" applyNumberFormat="1" applyFont="1" applyFill="1" applyBorder="1" applyAlignment="1" applyProtection="1">
      <alignment horizontal="right"/>
      <protection locked="0"/>
    </xf>
    <xf numFmtId="9" fontId="8" fillId="7" borderId="14" xfId="0" applyNumberFormat="1" applyFont="1" applyFill="1" applyBorder="1" applyAlignment="1" applyProtection="1">
      <alignment horizontal="right"/>
      <protection locked="0"/>
    </xf>
    <xf numFmtId="9" fontId="8" fillId="7" borderId="0" xfId="0" applyNumberFormat="1" applyFont="1" applyFill="1" applyBorder="1" applyAlignment="1" applyProtection="1">
      <alignment horizontal="right"/>
      <protection locked="0"/>
    </xf>
    <xf numFmtId="9" fontId="8" fillId="7" borderId="15" xfId="0" applyNumberFormat="1" applyFont="1" applyFill="1" applyBorder="1" applyAlignment="1" applyProtection="1">
      <alignment horizontal="right"/>
      <protection locked="0"/>
    </xf>
    <xf numFmtId="9" fontId="8" fillId="7" borderId="11" xfId="0" applyNumberFormat="1" applyFont="1" applyFill="1" applyBorder="1" applyAlignment="1" applyProtection="1">
      <alignment horizontal="right"/>
      <protection locked="0"/>
    </xf>
    <xf numFmtId="0" fontId="14" fillId="7" borderId="1" xfId="7" applyFill="1" applyBorder="1" applyProtection="1">
      <protection locked="0"/>
    </xf>
    <xf numFmtId="0" fontId="14" fillId="7" borderId="16" xfId="7" applyFill="1" applyAlignment="1" applyProtection="1">
      <alignment horizontal="left"/>
      <protection locked="0"/>
    </xf>
    <xf numFmtId="0" fontId="14" fillId="7" borderId="16" xfId="7" applyFill="1" applyAlignment="1" applyProtection="1">
      <alignment horizontal="right"/>
      <protection locked="0"/>
    </xf>
    <xf numFmtId="0" fontId="5" fillId="8" borderId="2" xfId="10" applyFill="1">
      <alignment horizontal="left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13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0" fontId="0" fillId="8" borderId="15" xfId="0" applyFill="1" applyBorder="1" applyAlignment="1">
      <alignment horizontal="right"/>
    </xf>
    <xf numFmtId="9" fontId="0" fillId="8" borderId="2" xfId="0" applyNumberFormat="1" applyFill="1" applyBorder="1" applyAlignment="1">
      <alignment horizontal="right"/>
    </xf>
    <xf numFmtId="9" fontId="0" fillId="8" borderId="3" xfId="0" applyNumberFormat="1" applyFill="1" applyBorder="1" applyAlignment="1">
      <alignment horizontal="right"/>
    </xf>
    <xf numFmtId="9" fontId="0" fillId="8" borderId="4" xfId="0" applyNumberFormat="1" applyFill="1" applyBorder="1" applyAlignment="1">
      <alignment horizontal="right"/>
    </xf>
    <xf numFmtId="0" fontId="5" fillId="8" borderId="2" xfId="10" applyFill="1" applyAlignment="1">
      <alignment horizontal="center"/>
    </xf>
    <xf numFmtId="0" fontId="5" fillId="8" borderId="6" xfId="0" applyFont="1" applyFill="1" applyBorder="1"/>
    <xf numFmtId="0" fontId="5" fillId="8" borderId="7" xfId="0" applyFont="1" applyFill="1" applyBorder="1"/>
    <xf numFmtId="0" fontId="5" fillId="8" borderId="6" xfId="0" applyFont="1" applyFill="1" applyBorder="1" applyAlignment="1">
      <alignment horizontal="right"/>
    </xf>
    <xf numFmtId="0" fontId="5" fillId="8" borderId="7" xfId="0" applyFont="1" applyFill="1" applyBorder="1" applyAlignment="1">
      <alignment horizontal="right"/>
    </xf>
    <xf numFmtId="0" fontId="5" fillId="8" borderId="11" xfId="0" applyFont="1" applyFill="1" applyBorder="1"/>
    <xf numFmtId="0" fontId="5" fillId="8" borderId="12" xfId="0" applyFont="1" applyFill="1" applyBorder="1"/>
    <xf numFmtId="1" fontId="0" fillId="8" borderId="11" xfId="0" applyNumberFormat="1" applyFill="1" applyBorder="1" applyAlignment="1">
      <alignment horizontal="right"/>
    </xf>
    <xf numFmtId="1" fontId="0" fillId="8" borderId="12" xfId="0" applyNumberFormat="1" applyFill="1" applyBorder="1" applyAlignment="1">
      <alignment horizontal="right"/>
    </xf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5" fillId="8" borderId="10" xfId="0" applyFont="1" applyFill="1" applyBorder="1"/>
    <xf numFmtId="0" fontId="5" fillId="8" borderId="5" xfId="0" applyFont="1" applyFill="1" applyBorder="1"/>
    <xf numFmtId="1" fontId="0" fillId="8" borderId="10" xfId="0" applyNumberForma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5" fillId="8" borderId="2" xfId="0" applyFont="1" applyFill="1" applyBorder="1"/>
    <xf numFmtId="0" fontId="5" fillId="8" borderId="3" xfId="0" applyFont="1" applyFill="1" applyBorder="1"/>
    <xf numFmtId="0" fontId="5" fillId="8" borderId="4" xfId="0" applyFont="1" applyFill="1" applyBorder="1" applyAlignment="1">
      <alignment horizontal="right"/>
    </xf>
    <xf numFmtId="0" fontId="5" fillId="8" borderId="4" xfId="0" applyFont="1" applyFill="1" applyBorder="1"/>
    <xf numFmtId="1" fontId="5" fillId="8" borderId="3" xfId="0" applyNumberFormat="1" applyFont="1" applyFill="1" applyBorder="1" applyAlignment="1">
      <alignment horizontal="left"/>
    </xf>
    <xf numFmtId="1" fontId="5" fillId="8" borderId="4" xfId="0" applyNumberFormat="1" applyFont="1" applyFill="1" applyBorder="1" applyAlignment="1">
      <alignment horizontal="left"/>
    </xf>
    <xf numFmtId="1" fontId="5" fillId="8" borderId="1" xfId="0" applyNumberFormat="1" applyFont="1" applyFill="1" applyBorder="1" applyAlignment="1">
      <alignment horizontal="left"/>
    </xf>
    <xf numFmtId="0" fontId="6" fillId="9" borderId="0" xfId="0" applyFont="1" applyFill="1"/>
    <xf numFmtId="0" fontId="0" fillId="9" borderId="0" xfId="0" applyFill="1"/>
    <xf numFmtId="0" fontId="6" fillId="9" borderId="0" xfId="0" applyFont="1" applyFill="1" applyAlignment="1">
      <alignment horizontal="right"/>
    </xf>
    <xf numFmtId="168" fontId="14" fillId="6" borderId="16" xfId="17" applyNumberFormat="1" applyFont="1" applyFill="1" applyBorder="1" applyAlignment="1">
      <alignment horizontal="left"/>
    </xf>
    <xf numFmtId="167" fontId="14" fillId="6" borderId="16" xfId="17" applyNumberFormat="1" applyFont="1" applyFill="1" applyBorder="1" applyAlignment="1">
      <alignment horizontal="left"/>
    </xf>
    <xf numFmtId="164" fontId="14" fillId="6" borderId="16" xfId="17" applyFont="1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11" fontId="0" fillId="6" borderId="19" xfId="0" applyNumberFormat="1" applyFont="1" applyFill="1" applyBorder="1" applyAlignment="1">
      <alignment horizontal="left"/>
    </xf>
    <xf numFmtId="9" fontId="12" fillId="6" borderId="16" xfId="7" applyNumberFormat="1" applyFont="1" applyFill="1" applyAlignment="1">
      <alignment horizontal="left"/>
    </xf>
    <xf numFmtId="9" fontId="14" fillId="6" borderId="16" xfId="7" applyNumberFormat="1" applyFill="1" applyAlignment="1">
      <alignment horizontal="left"/>
    </xf>
    <xf numFmtId="0" fontId="5" fillId="8" borderId="10" xfId="10" applyFill="1" applyBorder="1" applyAlignment="1">
      <alignment horizontal="center"/>
    </xf>
    <xf numFmtId="3" fontId="25" fillId="0" borderId="17" xfId="8" applyNumberFormat="1" applyFont="1" applyFill="1"/>
    <xf numFmtId="169" fontId="14" fillId="6" borderId="16" xfId="17" applyNumberFormat="1" applyFont="1" applyFill="1" applyBorder="1" applyAlignment="1">
      <alignment horizontal="left"/>
    </xf>
    <xf numFmtId="0" fontId="23" fillId="0" borderId="16" xfId="0" applyFont="1" applyBorder="1"/>
    <xf numFmtId="0" fontId="5" fillId="8" borderId="2" xfId="10" applyFill="1" applyAlignment="1">
      <alignment horizontal="center" wrapText="1"/>
    </xf>
    <xf numFmtId="0" fontId="0" fillId="8" borderId="1" xfId="0" applyFill="1" applyBorder="1" applyAlignment="1">
      <alignment wrapText="1"/>
    </xf>
    <xf numFmtId="0" fontId="5" fillId="8" borderId="1" xfId="10" applyFill="1" applyBorder="1" applyAlignment="1">
      <alignment horizontal="center" wrapText="1"/>
    </xf>
    <xf numFmtId="1" fontId="5" fillId="8" borderId="3" xfId="0" applyNumberFormat="1" applyFont="1" applyFill="1" applyBorder="1" applyAlignment="1">
      <alignment horizontal="left" wrapText="1"/>
    </xf>
    <xf numFmtId="0" fontId="5" fillId="8" borderId="3" xfId="0" applyFont="1" applyFill="1" applyBorder="1" applyAlignment="1">
      <alignment wrapText="1"/>
    </xf>
    <xf numFmtId="0" fontId="5" fillId="8" borderId="4" xfId="0" applyFont="1" applyFill="1" applyBorder="1" applyAlignment="1">
      <alignment wrapText="1"/>
    </xf>
    <xf numFmtId="1" fontId="5" fillId="8" borderId="4" xfId="0" applyNumberFormat="1" applyFont="1" applyFill="1" applyBorder="1" applyAlignment="1">
      <alignment horizontal="left" wrapText="1"/>
    </xf>
    <xf numFmtId="0" fontId="33" fillId="0" borderId="0" xfId="0" applyFont="1"/>
    <xf numFmtId="0" fontId="2" fillId="0" borderId="0" xfId="0" applyFont="1"/>
    <xf numFmtId="0" fontId="36" fillId="0" borderId="0" xfId="0" applyFont="1"/>
    <xf numFmtId="0" fontId="37" fillId="0" borderId="0" xfId="0" applyFont="1"/>
    <xf numFmtId="0" fontId="5" fillId="0" borderId="0" xfId="0" applyFont="1" applyAlignment="1">
      <alignment horizontal="left" wrapText="1"/>
    </xf>
    <xf numFmtId="0" fontId="0" fillId="5" borderId="0" xfId="0" applyFill="1" applyAlignment="1">
      <alignment horizontal="left" vertical="top" wrapText="1"/>
    </xf>
    <xf numFmtId="0" fontId="0" fillId="5" borderId="0" xfId="0" applyFont="1" applyFill="1" applyAlignment="1">
      <alignment horizontal="left" vertical="top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0" fillId="7" borderId="6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0" fillId="7" borderId="0" xfId="0" applyFill="1" applyBorder="1" applyAlignment="1" applyProtection="1">
      <alignment horizontal="left"/>
      <protection locked="0"/>
    </xf>
    <xf numFmtId="0" fontId="0" fillId="7" borderId="9" xfId="0" applyFill="1" applyBorder="1" applyAlignment="1" applyProtection="1">
      <alignment horizontal="left"/>
      <protection locked="0"/>
    </xf>
    <xf numFmtId="0" fontId="0" fillId="7" borderId="11" xfId="0" applyFill="1" applyBorder="1" applyAlignment="1" applyProtection="1">
      <alignment horizontal="left"/>
      <protection locked="0"/>
    </xf>
    <xf numFmtId="0" fontId="0" fillId="7" borderId="12" xfId="0" applyFill="1" applyBorder="1" applyAlignment="1" applyProtection="1">
      <alignment horizontal="left"/>
      <protection locked="0"/>
    </xf>
    <xf numFmtId="0" fontId="0" fillId="8" borderId="1" xfId="0" applyFill="1" applyBorder="1" applyAlignment="1">
      <alignment horizontal="left" vertical="top"/>
    </xf>
    <xf numFmtId="0" fontId="5" fillId="8" borderId="13" xfId="10" applyFill="1" applyBorder="1" applyAlignment="1">
      <alignment horizontal="center" wrapText="1"/>
    </xf>
    <xf numFmtId="0" fontId="5" fillId="8" borderId="15" xfId="10" applyFill="1" applyBorder="1" applyAlignment="1">
      <alignment horizontal="center" wrapText="1"/>
    </xf>
    <xf numFmtId="0" fontId="5" fillId="8" borderId="14" xfId="10" applyFill="1" applyBorder="1" applyAlignment="1">
      <alignment horizontal="center" wrapText="1"/>
    </xf>
    <xf numFmtId="0" fontId="5" fillId="8" borderId="2" xfId="10" applyFill="1" applyAlignment="1">
      <alignment horizontal="center" wrapText="1"/>
    </xf>
    <xf numFmtId="0" fontId="5" fillId="8" borderId="4" xfId="10" applyFill="1" applyBorder="1" applyAlignment="1">
      <alignment horizontal="center" wrapText="1"/>
    </xf>
    <xf numFmtId="0" fontId="5" fillId="8" borderId="2" xfId="10" applyFill="1" applyBorder="1" applyAlignment="1">
      <alignment horizontal="center" wrapText="1"/>
    </xf>
    <xf numFmtId="0" fontId="5" fillId="8" borderId="3" xfId="10" applyFill="1" applyBorder="1" applyAlignment="1">
      <alignment horizontal="center"/>
    </xf>
    <xf numFmtId="0" fontId="5" fillId="8" borderId="4" xfId="1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wrapText="1"/>
    </xf>
  </cellXfs>
  <cellStyles count="19">
    <cellStyle name="ColumnHead" xfId="10"/>
    <cellStyle name="Comma" xfId="17" builtinId="3"/>
    <cellStyle name="Comma 2" xfId="3"/>
    <cellStyle name="Comma 2 2" xfId="18"/>
    <cellStyle name="Explanatory Text" xfId="9" builtinId="53"/>
    <cellStyle name="Input" xfId="7" builtinId="20" customBuiltin="1"/>
    <cellStyle name="Input 2" xfId="15"/>
    <cellStyle name="Normal" xfId="0" builtinId="0"/>
    <cellStyle name="Normal 2" xfId="4"/>
    <cellStyle name="Normal 3" xfId="2"/>
    <cellStyle name="Normal 3 2" xfId="14"/>
    <cellStyle name="Normal 4" xfId="12"/>
    <cellStyle name="Normal 5" xfId="11"/>
    <cellStyle name="Output" xfId="8" builtinId="21" customBuiltin="1"/>
    <cellStyle name="Output 2" xfId="16"/>
    <cellStyle name="Percent" xfId="1" builtinId="5"/>
    <cellStyle name="Percent 2" xfId="5"/>
    <cellStyle name="Percent 3" xfId="13"/>
    <cellStyle name="Refdb standard" xfId="6"/>
  </cellStyles>
  <dxfs count="7">
    <dxf>
      <fill>
        <patternFill>
          <bgColor rgb="FF00DE64"/>
        </patternFill>
      </fill>
    </dxf>
    <dxf>
      <fill>
        <patternFill>
          <bgColor theme="0"/>
        </patternFill>
      </fill>
    </dxf>
    <dxf>
      <fill>
        <patternFill>
          <bgColor rgb="FF00DE64"/>
        </patternFill>
      </fill>
    </dxf>
    <dxf>
      <fill>
        <patternFill>
          <bgColor theme="0"/>
        </patternFill>
      </fill>
    </dxf>
    <dxf>
      <fill>
        <patternFill>
          <bgColor rgb="FF00DE64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DE64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9526</xdr:rowOff>
    </xdr:from>
    <xdr:to>
      <xdr:col>6</xdr:col>
      <xdr:colOff>718185</xdr:colOff>
      <xdr:row>15</xdr:row>
      <xdr:rowOff>114300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286126"/>
          <a:ext cx="4623435" cy="866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47626</xdr:rowOff>
    </xdr:from>
    <xdr:to>
      <xdr:col>8</xdr:col>
      <xdr:colOff>293869</xdr:colOff>
      <xdr:row>24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4467226"/>
          <a:ext cx="5761219" cy="14001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161924</xdr:rowOff>
    </xdr:from>
    <xdr:to>
      <xdr:col>8</xdr:col>
      <xdr:colOff>220711</xdr:colOff>
      <xdr:row>28</xdr:row>
      <xdr:rowOff>190499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" y="6524624"/>
          <a:ext cx="5688061" cy="409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338188%20FARRRS%20Extension/Carbon/5%20Traffic%20data%20sheets%20with%20calculations/EFT%20Data/AADT/AADT_Do%20Minimu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 Changes"/>
      <sheetName val="Intro"/>
      <sheetName val="Quick Start"/>
      <sheetName val="Yvonne to do"/>
      <sheetName val="QA"/>
      <sheetName val="Input Data"/>
      <sheetName val="test storage runs"/>
      <sheetName val="Output"/>
      <sheetName val="Output_PM"/>
      <sheetName val="Output_Euro"/>
      <sheetName val="Output_EuroCalc"/>
      <sheetName val="UserEuro"/>
      <sheetName val="Processing"/>
      <sheetName val="NOxCopertCalcs"/>
      <sheetName val="NOxTRLCalcs"/>
      <sheetName val="NOxCopertCalcs2"/>
      <sheetName val="PMCalcs"/>
      <sheetName val="PMCalcs2"/>
      <sheetName val="HCCalcs"/>
      <sheetName val="CO2Calcs"/>
      <sheetName val="PMCalcs2Old"/>
      <sheetName val="NOxCopertCalcs2old"/>
      <sheetName val="NOxTRLCalcs2"/>
      <sheetName val="HCCalcs2"/>
      <sheetName val="CO2Calcs2"/>
      <sheetName val="NOxFunctions"/>
      <sheetName val="CopertNOx_Degrad"/>
      <sheetName val="PMFunctions"/>
      <sheetName val="HCFunctions"/>
      <sheetName val="CO2Functions"/>
      <sheetName val="BTWA"/>
      <sheetName val="Mileage"/>
      <sheetName val="CopertHC_Degrad"/>
      <sheetName val="FuelScaling"/>
      <sheetName val="CombinedM_F"/>
      <sheetName val="C"/>
      <sheetName val="BasicFleetSplit"/>
      <sheetName val="NOxEuro"/>
      <sheetName val="NOxEuroLondon"/>
      <sheetName val="PMEuro"/>
      <sheetName val="PMEuroLondon"/>
      <sheetName val="Constants"/>
      <sheetName val="UKStock"/>
      <sheetName val="UKFleet"/>
      <sheetName val="Stock to Fleet Factors"/>
      <sheetName val="NOxEuroLondonStock"/>
      <sheetName val="NOxLondonFleet"/>
      <sheetName val="PMEuroLondonStock"/>
      <sheetName val="PMEuroLondonFleet"/>
      <sheetName val="FuelScalingNOx_AEA"/>
      <sheetName val="FuelScalingPM_AEA"/>
      <sheetName val="FuelScalingHC_AEA"/>
      <sheetName val="HC_Eu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280.811279296875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O5" t="str">
            <v>Urban (not London)</v>
          </cell>
        </row>
        <row r="6">
          <cell r="AO6" t="str">
            <v>Rural (not London)</v>
          </cell>
        </row>
        <row r="7">
          <cell r="AO7" t="str">
            <v>Motorway (not London)</v>
          </cell>
        </row>
        <row r="8">
          <cell r="AO8" t="str">
            <v>London - Central</v>
          </cell>
        </row>
        <row r="9">
          <cell r="AO9" t="str">
            <v>London - Inner</v>
          </cell>
        </row>
        <row r="10">
          <cell r="AO10" t="str">
            <v>London - Outer</v>
          </cell>
        </row>
        <row r="11">
          <cell r="AO11" t="str">
            <v>London - Motorway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4" zoomScaleNormal="100" workbookViewId="0">
      <selection activeCell="J19" sqref="J19"/>
    </sheetView>
  </sheetViews>
  <sheetFormatPr defaultColWidth="0" defaultRowHeight="15" zeroHeight="1" x14ac:dyDescent="0.25"/>
  <cols>
    <col min="1" max="1" width="5.42578125" style="56" customWidth="1"/>
    <col min="2" max="12" width="11.7109375" style="56" customWidth="1"/>
    <col min="13" max="17" width="11.7109375" style="56" hidden="1" customWidth="1"/>
    <col min="18" max="16384" width="9.140625" style="56" hidden="1"/>
  </cols>
  <sheetData>
    <row r="1" spans="2:11" x14ac:dyDescent="0.25"/>
    <row r="2" spans="2:11" ht="26.25" x14ac:dyDescent="0.4">
      <c r="B2" s="55" t="s">
        <v>32</v>
      </c>
      <c r="J2" s="56" t="s">
        <v>40</v>
      </c>
      <c r="K2" s="56">
        <v>1</v>
      </c>
    </row>
    <row r="3" spans="2:11" x14ac:dyDescent="0.25">
      <c r="B3" s="57"/>
    </row>
    <row r="4" spans="2:11" x14ac:dyDescent="0.25">
      <c r="B4" s="59" t="s">
        <v>33</v>
      </c>
    </row>
    <row r="5" spans="2:11" ht="34.5" customHeight="1" x14ac:dyDescent="0.25">
      <c r="B5" s="145" t="s">
        <v>34</v>
      </c>
      <c r="C5" s="145"/>
      <c r="D5" s="145"/>
      <c r="E5" s="145"/>
      <c r="F5" s="145"/>
      <c r="G5" s="145"/>
      <c r="H5" s="145"/>
      <c r="I5" s="145"/>
      <c r="J5" s="145"/>
      <c r="K5" s="145"/>
    </row>
    <row r="6" spans="2:11" ht="38.25" customHeight="1" x14ac:dyDescent="0.25">
      <c r="B6" s="145" t="s">
        <v>35</v>
      </c>
      <c r="C6" s="145"/>
      <c r="D6" s="145"/>
      <c r="E6" s="145"/>
      <c r="F6" s="145"/>
      <c r="G6" s="145"/>
      <c r="H6" s="145"/>
      <c r="I6" s="145"/>
      <c r="J6" s="145"/>
      <c r="K6" s="145"/>
    </row>
    <row r="7" spans="2:11" ht="24.75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2:11" ht="23.25" customHeight="1" x14ac:dyDescent="0.25">
      <c r="B8" s="59" t="s">
        <v>36</v>
      </c>
      <c r="C8" s="59"/>
      <c r="D8" s="59"/>
      <c r="E8" s="59"/>
      <c r="F8" s="59"/>
      <c r="G8" s="59"/>
      <c r="H8" s="59"/>
      <c r="I8" s="59"/>
      <c r="J8" s="59"/>
      <c r="K8" s="59"/>
    </row>
    <row r="9" spans="2:11" ht="36" customHeight="1" x14ac:dyDescent="0.25">
      <c r="B9" s="146" t="s">
        <v>38</v>
      </c>
      <c r="C9" s="146"/>
      <c r="D9" s="146"/>
      <c r="E9" s="146"/>
      <c r="F9" s="146"/>
      <c r="G9" s="146"/>
      <c r="H9" s="146"/>
      <c r="I9" s="146"/>
      <c r="J9" s="146"/>
      <c r="K9" s="146"/>
    </row>
    <row r="10" spans="2:11" x14ac:dyDescent="0.25"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2:11" x14ac:dyDescent="0.25">
      <c r="B11" s="145" t="s">
        <v>37</v>
      </c>
      <c r="C11" s="145"/>
      <c r="D11" s="145"/>
      <c r="E11" s="145"/>
      <c r="F11" s="145"/>
      <c r="G11" s="145"/>
      <c r="H11" s="145"/>
      <c r="I11" s="145"/>
      <c r="J11" s="145"/>
      <c r="K11" s="145"/>
    </row>
    <row r="12" spans="2:11" x14ac:dyDescent="0.25">
      <c r="B12" s="145"/>
      <c r="C12" s="145"/>
      <c r="D12" s="145"/>
      <c r="E12" s="145"/>
      <c r="F12" s="145"/>
      <c r="G12" s="145"/>
      <c r="H12" s="145"/>
      <c r="I12" s="145"/>
      <c r="J12" s="145"/>
      <c r="K12" s="145"/>
    </row>
    <row r="13" spans="2:11" x14ac:dyDescent="0.25">
      <c r="B13" s="145"/>
      <c r="C13" s="145"/>
      <c r="D13" s="145"/>
      <c r="E13" s="145"/>
      <c r="F13" s="145"/>
      <c r="G13" s="145"/>
      <c r="H13" s="145"/>
      <c r="I13" s="145"/>
      <c r="J13" s="145"/>
      <c r="K13" s="145"/>
    </row>
    <row r="14" spans="2:11" x14ac:dyDescent="0.25"/>
    <row r="15" spans="2:11" x14ac:dyDescent="0.25">
      <c r="B15" s="145"/>
      <c r="C15" s="145"/>
      <c r="D15" s="145"/>
      <c r="E15" s="145"/>
      <c r="F15" s="145"/>
      <c r="G15" s="145"/>
      <c r="H15" s="145"/>
      <c r="I15" s="145"/>
      <c r="J15" s="145"/>
      <c r="K15" s="145"/>
    </row>
    <row r="16" spans="2:11" x14ac:dyDescent="0.25">
      <c r="B16" s="145"/>
      <c r="C16" s="145"/>
      <c r="D16" s="145"/>
      <c r="E16" s="145"/>
      <c r="F16" s="145"/>
      <c r="G16" s="145"/>
      <c r="H16" s="145"/>
      <c r="I16" s="145"/>
      <c r="J16" s="145"/>
      <c r="K16" s="145"/>
    </row>
    <row r="17" spans="2:11" x14ac:dyDescent="0.25">
      <c r="B17" s="145" t="s">
        <v>39</v>
      </c>
      <c r="C17" s="145"/>
      <c r="D17" s="145"/>
      <c r="E17" s="145"/>
      <c r="F17" s="145"/>
      <c r="G17" s="145"/>
      <c r="H17" s="145"/>
      <c r="I17" s="145"/>
      <c r="J17" s="145"/>
      <c r="K17" s="145"/>
    </row>
    <row r="18" spans="2:11" x14ac:dyDescent="0.25">
      <c r="B18" s="145"/>
      <c r="C18" s="145"/>
      <c r="D18" s="145"/>
      <c r="E18" s="145"/>
      <c r="F18" s="145"/>
      <c r="G18" s="145"/>
      <c r="H18" s="145"/>
      <c r="I18" s="145"/>
      <c r="J18" s="145"/>
      <c r="K18" s="145"/>
    </row>
    <row r="19" spans="2:11" x14ac:dyDescent="0.25"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2:11" x14ac:dyDescent="0.25"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2:11" x14ac:dyDescent="0.25"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2:11" x14ac:dyDescent="0.25">
      <c r="B22" s="145"/>
      <c r="C22" s="145"/>
      <c r="D22" s="145"/>
      <c r="E22" s="145"/>
      <c r="F22" s="145"/>
      <c r="G22" s="145"/>
      <c r="H22" s="145"/>
      <c r="I22" s="145"/>
      <c r="J22" s="145"/>
      <c r="K22" s="145"/>
    </row>
    <row r="23" spans="2:11" x14ac:dyDescent="0.25"/>
    <row r="24" spans="2:11" x14ac:dyDescent="0.25">
      <c r="B24" s="145"/>
      <c r="C24" s="145"/>
      <c r="D24" s="145"/>
      <c r="E24" s="145"/>
      <c r="F24" s="145"/>
      <c r="G24" s="145"/>
      <c r="H24" s="145"/>
      <c r="I24" s="145"/>
      <c r="J24" s="145"/>
      <c r="K24" s="145"/>
    </row>
    <row r="25" spans="2:11" x14ac:dyDescent="0.25">
      <c r="B25" s="145"/>
      <c r="C25" s="145"/>
      <c r="D25" s="145"/>
      <c r="E25" s="145"/>
      <c r="F25" s="145"/>
      <c r="G25" s="145"/>
      <c r="H25" s="145"/>
      <c r="I25" s="145"/>
      <c r="J25" s="145"/>
      <c r="K25" s="145"/>
    </row>
    <row r="26" spans="2:11" ht="33" customHeight="1" x14ac:dyDescent="0.25">
      <c r="B26" s="145" t="s">
        <v>41</v>
      </c>
      <c r="C26" s="145"/>
      <c r="D26" s="145"/>
      <c r="E26" s="145"/>
      <c r="F26" s="145"/>
      <c r="G26" s="145"/>
      <c r="H26" s="145"/>
      <c r="I26" s="145"/>
      <c r="J26" s="145"/>
      <c r="K26" s="145"/>
    </row>
    <row r="27" spans="2:11" x14ac:dyDescent="0.25">
      <c r="B27" s="145"/>
      <c r="C27" s="145"/>
      <c r="D27" s="145"/>
      <c r="E27" s="145"/>
      <c r="F27" s="145"/>
      <c r="G27" s="145"/>
      <c r="H27" s="145"/>
      <c r="I27" s="145"/>
      <c r="J27" s="145"/>
      <c r="K27" s="145"/>
    </row>
    <row r="28" spans="2:11" x14ac:dyDescent="0.25"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  <row r="29" spans="2:11" x14ac:dyDescent="0.25"/>
    <row r="30" spans="2:11" x14ac:dyDescent="0.25">
      <c r="B30" s="145"/>
      <c r="C30" s="145"/>
      <c r="D30" s="145"/>
      <c r="E30" s="145"/>
      <c r="F30" s="145"/>
      <c r="G30" s="145"/>
      <c r="H30" s="145"/>
      <c r="I30" s="145"/>
      <c r="J30" s="145"/>
      <c r="K30" s="145"/>
    </row>
    <row r="31" spans="2:11" ht="30" customHeight="1" x14ac:dyDescent="0.25">
      <c r="B31" s="145" t="s">
        <v>42</v>
      </c>
      <c r="C31" s="145"/>
      <c r="D31" s="145"/>
      <c r="E31" s="145"/>
      <c r="F31" s="145"/>
      <c r="G31" s="145"/>
      <c r="H31" s="145"/>
      <c r="I31" s="145"/>
      <c r="J31" s="145"/>
      <c r="K31" s="145"/>
    </row>
    <row r="32" spans="2:11" x14ac:dyDescent="0.25">
      <c r="B32" s="145"/>
      <c r="C32" s="145"/>
      <c r="D32" s="145"/>
      <c r="E32" s="145"/>
      <c r="F32" s="145"/>
      <c r="G32" s="145"/>
      <c r="H32" s="145"/>
      <c r="I32" s="145"/>
      <c r="J32" s="145"/>
      <c r="K32" s="145"/>
    </row>
    <row r="33" spans="2:1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</row>
    <row r="34" spans="2:11" x14ac:dyDescent="0.25"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2:11" x14ac:dyDescent="0.25"/>
    <row r="36" spans="2:11" x14ac:dyDescent="0.25">
      <c r="B36" s="145"/>
      <c r="C36" s="145"/>
      <c r="D36" s="145"/>
      <c r="E36" s="145"/>
      <c r="F36" s="145"/>
      <c r="G36" s="145"/>
      <c r="H36" s="145"/>
      <c r="I36" s="145"/>
      <c r="J36" s="145"/>
      <c r="K36" s="145"/>
    </row>
    <row r="37" spans="2:11" x14ac:dyDescent="0.25">
      <c r="B37" s="145"/>
      <c r="C37" s="145"/>
      <c r="D37" s="145"/>
      <c r="E37" s="145"/>
      <c r="F37" s="145"/>
      <c r="G37" s="145"/>
      <c r="H37" s="145"/>
      <c r="I37" s="145"/>
      <c r="J37" s="145"/>
      <c r="K37" s="145"/>
    </row>
    <row r="38" spans="2:11" x14ac:dyDescent="0.25">
      <c r="B38" s="145"/>
      <c r="C38" s="145"/>
      <c r="D38" s="145"/>
      <c r="E38" s="145"/>
      <c r="F38" s="145"/>
      <c r="G38" s="145"/>
      <c r="H38" s="145"/>
      <c r="I38" s="145"/>
      <c r="J38" s="145"/>
      <c r="K38" s="145"/>
    </row>
    <row r="39" spans="2:11" hidden="1" x14ac:dyDescent="0.25"/>
    <row r="40" spans="2:11" hidden="1" x14ac:dyDescent="0.25"/>
    <row r="41" spans="2:11" hidden="1" x14ac:dyDescent="0.25"/>
    <row r="42" spans="2:11" hidden="1" x14ac:dyDescent="0.25"/>
    <row r="43" spans="2:11" hidden="1" x14ac:dyDescent="0.25"/>
    <row r="44" spans="2:11" hidden="1" x14ac:dyDescent="0.25"/>
    <row r="45" spans="2:11" hidden="1" x14ac:dyDescent="0.25"/>
    <row r="46" spans="2:11" hidden="1" x14ac:dyDescent="0.25"/>
    <row r="47" spans="2:11" hidden="1" x14ac:dyDescent="0.25"/>
    <row r="48" spans="2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mergeCells count="25">
    <mergeCell ref="B37:K37"/>
    <mergeCell ref="B38:K38"/>
    <mergeCell ref="B32:K32"/>
    <mergeCell ref="B33:K33"/>
    <mergeCell ref="B34:K34"/>
    <mergeCell ref="B26:K26"/>
    <mergeCell ref="B15:K15"/>
    <mergeCell ref="B25:K25"/>
    <mergeCell ref="B31:K31"/>
    <mergeCell ref="B36:K36"/>
    <mergeCell ref="B16:K16"/>
    <mergeCell ref="B18:K18"/>
    <mergeCell ref="B22:K22"/>
    <mergeCell ref="B17:K17"/>
    <mergeCell ref="B27:K27"/>
    <mergeCell ref="B28:K28"/>
    <mergeCell ref="B30:K30"/>
    <mergeCell ref="B5:K5"/>
    <mergeCell ref="B6:K6"/>
    <mergeCell ref="B9:K9"/>
    <mergeCell ref="B10:K10"/>
    <mergeCell ref="B24:K24"/>
    <mergeCell ref="B11:K11"/>
    <mergeCell ref="B12:K12"/>
    <mergeCell ref="B13:K13"/>
  </mergeCells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L46"/>
  <sheetViews>
    <sheetView zoomScaleNormal="100" workbookViewId="0">
      <selection activeCell="G35" sqref="G35"/>
    </sheetView>
  </sheetViews>
  <sheetFormatPr defaultColWidth="0" defaultRowHeight="15" zeroHeight="1" x14ac:dyDescent="0.25"/>
  <cols>
    <col min="1" max="1" width="6.5703125" customWidth="1"/>
    <col min="2" max="2" width="27.5703125" customWidth="1"/>
    <col min="3" max="3" width="13.140625" customWidth="1"/>
    <col min="4" max="8" width="12" customWidth="1"/>
    <col min="9" max="9" width="16.28515625" customWidth="1"/>
    <col min="10" max="10" width="12" customWidth="1"/>
    <col min="11" max="11" width="11.140625" style="5" customWidth="1"/>
    <col min="12" max="12" width="9.140625" customWidth="1"/>
    <col min="13" max="16384" width="9.140625" hidden="1"/>
  </cols>
  <sheetData>
    <row r="1" spans="2:12" x14ac:dyDescent="0.25"/>
    <row r="2" spans="2:12" s="18" customFormat="1" ht="26.25" x14ac:dyDescent="0.4">
      <c r="B2" s="23" t="s">
        <v>43</v>
      </c>
      <c r="K2" s="5"/>
    </row>
    <row r="3" spans="2:12" s="18" customFormat="1" x14ac:dyDescent="0.25">
      <c r="K3" s="5"/>
    </row>
    <row r="4" spans="2:12" s="18" customFormat="1" x14ac:dyDescent="0.25">
      <c r="K4" s="5"/>
    </row>
    <row r="5" spans="2:12" s="18" customFormat="1" ht="23.25" x14ac:dyDescent="0.35">
      <c r="B5" s="22" t="s">
        <v>44</v>
      </c>
      <c r="C5"/>
      <c r="D5"/>
      <c r="E5"/>
      <c r="F5"/>
      <c r="G5"/>
      <c r="H5"/>
      <c r="I5"/>
      <c r="J5"/>
      <c r="K5" s="5"/>
    </row>
    <row r="6" spans="2:12" s="18" customFormat="1" x14ac:dyDescent="0.25">
      <c r="B6"/>
      <c r="C6"/>
      <c r="E6"/>
      <c r="F6"/>
      <c r="G6"/>
      <c r="H6"/>
      <c r="I6"/>
      <c r="J6"/>
      <c r="K6" s="5"/>
    </row>
    <row r="7" spans="2:12" x14ac:dyDescent="0.25"/>
    <row r="8" spans="2:12" s="18" customFormat="1" x14ac:dyDescent="0.25">
      <c r="B8" s="79" t="s">
        <v>45</v>
      </c>
      <c r="C8" s="25">
        <f>SUM(C13:J13)</f>
        <v>0</v>
      </c>
      <c r="K8" s="5"/>
    </row>
    <row r="9" spans="2:12" s="18" customFormat="1" x14ac:dyDescent="0.25">
      <c r="B9" s="28" t="str">
        <f>"Emisii totale de GES pentru întregul model de trafic pentru anul  "&amp;C19</f>
        <v>Emisii totale de GES pentru întregul model de trafic pentru anul  2020</v>
      </c>
      <c r="K9" s="5"/>
    </row>
    <row r="10" spans="2:12" s="18" customFormat="1" x14ac:dyDescent="0.25">
      <c r="K10" s="5"/>
    </row>
    <row r="11" spans="2:12" s="18" customFormat="1" x14ac:dyDescent="0.25">
      <c r="C11" s="150" t="s">
        <v>72</v>
      </c>
      <c r="D11" s="148"/>
      <c r="E11" s="148"/>
      <c r="F11" s="148"/>
      <c r="G11" s="149"/>
      <c r="H11" s="147" t="s">
        <v>14</v>
      </c>
      <c r="I11" s="148"/>
      <c r="J11" s="149"/>
      <c r="K11" s="5"/>
    </row>
    <row r="12" spans="2:12" s="18" customFormat="1" x14ac:dyDescent="0.25">
      <c r="B12" s="79" t="s">
        <v>50</v>
      </c>
      <c r="C12" s="80" t="s">
        <v>46</v>
      </c>
      <c r="D12" s="81" t="s">
        <v>8</v>
      </c>
      <c r="E12" s="81" t="s">
        <v>9</v>
      </c>
      <c r="F12" s="81" t="s">
        <v>10</v>
      </c>
      <c r="G12" s="81" t="s">
        <v>11</v>
      </c>
      <c r="H12" s="82" t="s">
        <v>47</v>
      </c>
      <c r="I12" s="83" t="s">
        <v>48</v>
      </c>
      <c r="J12" s="84" t="s">
        <v>49</v>
      </c>
      <c r="K12" s="5"/>
    </row>
    <row r="13" spans="2:12" s="18" customFormat="1" x14ac:dyDescent="0.25">
      <c r="B13" s="79" t="s">
        <v>51</v>
      </c>
      <c r="C13" s="44">
        <f>'Calcule (Metoda Agregata)'!E41+'Calcule (Metoda Agregata)'!F41</f>
        <v>0</v>
      </c>
      <c r="D13" s="44">
        <f>'Calcule (Metoda Agregata)'!G41+'Calcule (Metoda Agregata)'!H41</f>
        <v>0</v>
      </c>
      <c r="E13" s="44">
        <f>'Calcule (Metoda Agregata)'!I41</f>
        <v>0</v>
      </c>
      <c r="F13" s="44">
        <f>'Calcule (Metoda Agregata)'!J41</f>
        <v>0</v>
      </c>
      <c r="G13" s="44">
        <f>'Calcule (Metoda Agregata)'!K41</f>
        <v>0</v>
      </c>
      <c r="H13" s="44">
        <f>'Calcule (Metoda Agregata)'!E54</f>
        <v>0</v>
      </c>
      <c r="I13" s="44">
        <f>'Calcule (Metoda Agregata)'!F54</f>
        <v>0</v>
      </c>
      <c r="J13" s="44">
        <f>'Calcule (Metoda Agregata)'!G54</f>
        <v>0</v>
      </c>
      <c r="K13" s="5"/>
    </row>
    <row r="14" spans="2:12" s="18" customFormat="1" x14ac:dyDescent="0.25">
      <c r="B14" s="28" t="str">
        <f>"Sub-totaluri pentru emisiile GES  pentru fiecare clasă de vehicule pentru care sunt furnizate date mai jos pentru anul  "&amp;C19</f>
        <v>Sub-totaluri pentru emisiile GES  pentru fiecare clasă de vehicule pentru care sunt furnizate date mai jos pentru anul  2020</v>
      </c>
      <c r="K14" s="5"/>
    </row>
    <row r="15" spans="2:12" s="18" customFormat="1" ht="15.75" thickBot="1" x14ac:dyDescent="0.3"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6"/>
    </row>
    <row r="16" spans="2:12" s="18" customFormat="1" x14ac:dyDescent="0.25">
      <c r="K16" s="5"/>
    </row>
    <row r="17" spans="2:11" ht="23.25" x14ac:dyDescent="0.35">
      <c r="B17" s="22" t="s">
        <v>52</v>
      </c>
    </row>
    <row r="18" spans="2:11" x14ac:dyDescent="0.25"/>
    <row r="19" spans="2:11" x14ac:dyDescent="0.25">
      <c r="B19" s="79" t="s">
        <v>53</v>
      </c>
      <c r="C19" s="64">
        <v>2020</v>
      </c>
      <c r="D19" s="24"/>
    </row>
    <row r="20" spans="2:11" x14ac:dyDescent="0.25">
      <c r="B20" s="28" t="s">
        <v>54</v>
      </c>
    </row>
    <row r="21" spans="2:11" x14ac:dyDescent="0.25">
      <c r="B21" s="1"/>
    </row>
    <row r="22" spans="2:11" x14ac:dyDescent="0.25">
      <c r="B22" s="1" t="s">
        <v>55</v>
      </c>
    </row>
    <row r="23" spans="2:11" s="18" customFormat="1" x14ac:dyDescent="0.25">
      <c r="B23" s="28" t="s">
        <v>56</v>
      </c>
      <c r="K23" s="5"/>
    </row>
    <row r="24" spans="2:11" x14ac:dyDescent="0.25">
      <c r="C24" s="147" t="s">
        <v>59</v>
      </c>
      <c r="D24" s="148"/>
      <c r="E24" s="148"/>
      <c r="F24" s="148"/>
      <c r="G24" s="149"/>
      <c r="H24" s="147" t="s">
        <v>14</v>
      </c>
      <c r="I24" s="148"/>
      <c r="J24" s="149"/>
      <c r="K24" s="85" t="s">
        <v>13</v>
      </c>
    </row>
    <row r="25" spans="2:11" x14ac:dyDescent="0.25">
      <c r="B25" s="79" t="s">
        <v>57</v>
      </c>
      <c r="C25" s="80" t="s">
        <v>46</v>
      </c>
      <c r="D25" s="83" t="s">
        <v>8</v>
      </c>
      <c r="E25" s="83" t="s">
        <v>9</v>
      </c>
      <c r="F25" s="83" t="s">
        <v>10</v>
      </c>
      <c r="G25" s="84" t="s">
        <v>11</v>
      </c>
      <c r="H25" s="82" t="s">
        <v>47</v>
      </c>
      <c r="I25" s="83" t="s">
        <v>48</v>
      </c>
      <c r="J25" s="84" t="s">
        <v>49</v>
      </c>
      <c r="K25" s="86"/>
    </row>
    <row r="26" spans="2:11" x14ac:dyDescent="0.25">
      <c r="B26" s="79" t="s">
        <v>58</v>
      </c>
      <c r="C26" s="65"/>
      <c r="D26" s="66"/>
      <c r="E26" s="66"/>
      <c r="F26" s="66"/>
      <c r="G26" s="67"/>
      <c r="H26" s="65"/>
      <c r="I26" s="66"/>
      <c r="J26" s="67"/>
      <c r="K26" s="130"/>
    </row>
    <row r="27" spans="2:11" x14ac:dyDescent="0.25">
      <c r="C27" s="4"/>
      <c r="D27" s="4"/>
      <c r="E27" s="4"/>
      <c r="F27" s="4"/>
      <c r="G27" s="4"/>
    </row>
    <row r="28" spans="2:11" x14ac:dyDescent="0.25">
      <c r="B28" s="1" t="s">
        <v>60</v>
      </c>
      <c r="C28" s="4"/>
      <c r="D28" s="4"/>
      <c r="E28" s="4"/>
      <c r="F28" s="4"/>
      <c r="G28" s="4"/>
    </row>
    <row r="29" spans="2:11" s="18" customFormat="1" x14ac:dyDescent="0.25">
      <c r="B29" s="28" t="s">
        <v>61</v>
      </c>
      <c r="C29" s="4"/>
      <c r="D29" s="4"/>
      <c r="E29" s="4"/>
      <c r="F29" s="4"/>
      <c r="G29" s="4"/>
      <c r="K29" s="5"/>
    </row>
    <row r="30" spans="2:11" ht="30" x14ac:dyDescent="0.25">
      <c r="C30" s="134" t="s">
        <v>62</v>
      </c>
      <c r="D30" s="157" t="s">
        <v>63</v>
      </c>
      <c r="E30" s="157"/>
      <c r="F30" s="4"/>
      <c r="G30" s="4"/>
    </row>
    <row r="31" spans="2:11" x14ac:dyDescent="0.25">
      <c r="C31" s="68">
        <v>25</v>
      </c>
      <c r="D31" s="151" t="s">
        <v>64</v>
      </c>
      <c r="E31" s="152"/>
      <c r="F31" s="4"/>
      <c r="G31" s="4"/>
    </row>
    <row r="32" spans="2:11" x14ac:dyDescent="0.25">
      <c r="C32" s="68">
        <v>50</v>
      </c>
      <c r="D32" s="153" t="s">
        <v>65</v>
      </c>
      <c r="E32" s="154"/>
      <c r="F32" s="4"/>
      <c r="G32" s="4"/>
    </row>
    <row r="33" spans="2:11" x14ac:dyDescent="0.25">
      <c r="C33" s="68">
        <v>75</v>
      </c>
      <c r="D33" s="153" t="s">
        <v>66</v>
      </c>
      <c r="E33" s="154"/>
      <c r="F33" s="4"/>
      <c r="G33" s="4"/>
    </row>
    <row r="34" spans="2:11" x14ac:dyDescent="0.25">
      <c r="C34" s="69">
        <v>100</v>
      </c>
      <c r="D34" s="155" t="s">
        <v>67</v>
      </c>
      <c r="E34" s="156"/>
      <c r="F34" s="4"/>
      <c r="G34" s="4"/>
    </row>
    <row r="35" spans="2:11" x14ac:dyDescent="0.25">
      <c r="C35" s="4"/>
      <c r="D35" s="4"/>
      <c r="E35" s="4"/>
      <c r="F35" s="4"/>
      <c r="G35" s="4"/>
    </row>
    <row r="36" spans="2:11" s="18" customFormat="1" x14ac:dyDescent="0.25">
      <c r="B36" s="1" t="s">
        <v>68</v>
      </c>
      <c r="C36" s="4"/>
      <c r="D36" s="4"/>
      <c r="E36" s="4"/>
      <c r="F36" s="4"/>
      <c r="G36" s="4"/>
      <c r="K36" s="5"/>
    </row>
    <row r="37" spans="2:11" s="18" customFormat="1" x14ac:dyDescent="0.25">
      <c r="B37" s="28" t="s">
        <v>69</v>
      </c>
      <c r="C37" s="4"/>
      <c r="D37" s="4"/>
      <c r="E37" s="4"/>
      <c r="F37" s="4"/>
      <c r="G37" s="4"/>
      <c r="K37" s="5"/>
    </row>
    <row r="38" spans="2:11" x14ac:dyDescent="0.25">
      <c r="C38" s="147" t="s">
        <v>59</v>
      </c>
      <c r="D38" s="148"/>
      <c r="E38" s="148"/>
      <c r="F38" s="148"/>
      <c r="G38" s="149"/>
      <c r="H38" s="147" t="s">
        <v>14</v>
      </c>
      <c r="I38" s="148"/>
      <c r="J38" s="149"/>
    </row>
    <row r="39" spans="2:11" x14ac:dyDescent="0.25">
      <c r="C39" s="80" t="s">
        <v>46</v>
      </c>
      <c r="D39" s="81" t="s">
        <v>8</v>
      </c>
      <c r="E39" s="81" t="s">
        <v>9</v>
      </c>
      <c r="F39" s="81" t="s">
        <v>10</v>
      </c>
      <c r="G39" s="81" t="s">
        <v>11</v>
      </c>
      <c r="H39" s="82" t="s">
        <v>47</v>
      </c>
      <c r="I39" s="83" t="s">
        <v>48</v>
      </c>
      <c r="J39" s="84" t="s">
        <v>49</v>
      </c>
    </row>
    <row r="40" spans="2:11" x14ac:dyDescent="0.25">
      <c r="B40" s="87" t="str">
        <f>D31</f>
        <v>Urbană</v>
      </c>
      <c r="C40" s="70"/>
      <c r="D40" s="70"/>
      <c r="E40" s="70"/>
      <c r="F40" s="70"/>
      <c r="G40" s="71"/>
      <c r="H40" s="45"/>
      <c r="I40" s="46"/>
      <c r="J40" s="47"/>
    </row>
    <row r="41" spans="2:11" x14ac:dyDescent="0.25">
      <c r="B41" s="88" t="str">
        <f>D32</f>
        <v>Suburbană</v>
      </c>
      <c r="C41" s="72"/>
      <c r="D41" s="72"/>
      <c r="E41" s="72"/>
      <c r="F41" s="72"/>
      <c r="G41" s="73"/>
      <c r="H41" s="48"/>
      <c r="I41" s="49"/>
      <c r="J41" s="50"/>
    </row>
    <row r="42" spans="2:11" x14ac:dyDescent="0.25">
      <c r="B42" s="88" t="str">
        <f>D33</f>
        <v>Rurală</v>
      </c>
      <c r="C42" s="72"/>
      <c r="D42" s="72"/>
      <c r="E42" s="72"/>
      <c r="F42" s="72"/>
      <c r="G42" s="73"/>
      <c r="H42" s="48"/>
      <c r="I42" s="49"/>
      <c r="J42" s="50"/>
    </row>
    <row r="43" spans="2:11" x14ac:dyDescent="0.25">
      <c r="B43" s="89" t="str">
        <f>D34</f>
        <v>Autostradă</v>
      </c>
      <c r="C43" s="74"/>
      <c r="D43" s="74"/>
      <c r="E43" s="74"/>
      <c r="F43" s="74"/>
      <c r="G43" s="75"/>
      <c r="H43" s="51"/>
      <c r="I43" s="52"/>
      <c r="J43" s="53"/>
    </row>
    <row r="44" spans="2:11" x14ac:dyDescent="0.25">
      <c r="C44" s="90">
        <f>SUM(C40:C43)</f>
        <v>0</v>
      </c>
      <c r="D44" s="91">
        <f t="shared" ref="D44:G44" si="0">SUM(D40:D43)</f>
        <v>0</v>
      </c>
      <c r="E44" s="91">
        <f t="shared" si="0"/>
        <v>0</v>
      </c>
      <c r="F44" s="91">
        <f t="shared" si="0"/>
        <v>0</v>
      </c>
      <c r="G44" s="91">
        <f t="shared" si="0"/>
        <v>0</v>
      </c>
      <c r="H44" s="91">
        <v>1</v>
      </c>
      <c r="I44" s="91">
        <v>1</v>
      </c>
      <c r="J44" s="92">
        <v>1</v>
      </c>
    </row>
    <row r="45" spans="2:11" x14ac:dyDescent="0.25"/>
    <row r="46" spans="2:11" x14ac:dyDescent="0.25"/>
  </sheetData>
  <mergeCells count="11">
    <mergeCell ref="C24:G24"/>
    <mergeCell ref="H24:J24"/>
    <mergeCell ref="C38:G38"/>
    <mergeCell ref="H38:J38"/>
    <mergeCell ref="C11:G11"/>
    <mergeCell ref="H11:J11"/>
    <mergeCell ref="D31:E31"/>
    <mergeCell ref="D32:E32"/>
    <mergeCell ref="D33:E33"/>
    <mergeCell ref="D34:E34"/>
    <mergeCell ref="D30:E30"/>
  </mergeCells>
  <conditionalFormatting sqref="C44:G44">
    <cfRule type="cellIs" dxfId="6" priority="1" operator="greaterThan">
      <formula>1</formula>
    </cfRule>
  </conditionalFormatting>
  <dataValidations count="1">
    <dataValidation type="decimal" allowBlank="1" showInputMessage="1" showErrorMessage="1" sqref="C40:G43">
      <formula1>0</formula1>
      <formula2>1</formula2>
    </dataValidation>
  </dataValidations>
  <pageMargins left="0.7" right="0.7" top="0.75" bottom="0.75" header="0.3" footer="0.3"/>
  <pageSetup paperSize="9" scale="5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'Valorile Parametrilor'!$B$163:$B$188</xm:f>
          </x14:formula1>
          <xm:sqref>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25"/>
  <sheetViews>
    <sheetView topLeftCell="A103" zoomScaleNormal="100" workbookViewId="0">
      <selection activeCell="H20" sqref="H20"/>
    </sheetView>
  </sheetViews>
  <sheetFormatPr defaultColWidth="0" defaultRowHeight="15" zeroHeight="1" x14ac:dyDescent="0.25"/>
  <cols>
    <col min="1" max="1" width="6.42578125" style="18" customWidth="1"/>
    <col min="2" max="2" width="33.42578125" style="18" customWidth="1"/>
    <col min="3" max="4" width="10.7109375" style="18" customWidth="1"/>
    <col min="5" max="5" width="12.42578125" style="18" customWidth="1"/>
    <col min="6" max="7" width="10.7109375" style="18" customWidth="1"/>
    <col min="8" max="8" width="12.7109375" style="18" customWidth="1"/>
    <col min="9" max="9" width="10.7109375" style="18" customWidth="1"/>
    <col min="10" max="10" width="11.85546875" style="18" customWidth="1"/>
    <col min="11" max="11" width="10.7109375" style="5" customWidth="1"/>
    <col min="12" max="12" width="10.7109375" style="18" customWidth="1"/>
    <col min="13" max="13" width="13.140625" style="18" customWidth="1"/>
    <col min="14" max="16" width="10.7109375" style="18" customWidth="1"/>
    <col min="17" max="17" width="21" style="18" customWidth="1"/>
    <col min="18" max="19" width="9.140625" style="18" customWidth="1"/>
    <col min="20" max="16384" width="9.140625" style="18" hidden="1"/>
  </cols>
  <sheetData>
    <row r="1" spans="2:17" x14ac:dyDescent="0.25"/>
    <row r="2" spans="2:17" ht="26.25" x14ac:dyDescent="0.4">
      <c r="B2" s="23" t="s">
        <v>70</v>
      </c>
    </row>
    <row r="3" spans="2:17" x14ac:dyDescent="0.25"/>
    <row r="4" spans="2:17" x14ac:dyDescent="0.25"/>
    <row r="5" spans="2:17" ht="23.25" x14ac:dyDescent="0.35">
      <c r="B5" s="22" t="s">
        <v>44</v>
      </c>
    </row>
    <row r="6" spans="2:17" x14ac:dyDescent="0.25"/>
    <row r="7" spans="2:17" x14ac:dyDescent="0.25">
      <c r="K7" s="18"/>
    </row>
    <row r="8" spans="2:17" x14ac:dyDescent="0.25">
      <c r="B8" s="79" t="s">
        <v>45</v>
      </c>
      <c r="C8" s="25">
        <f>SUM(C13:M13)</f>
        <v>0</v>
      </c>
      <c r="K8" s="18"/>
    </row>
    <row r="9" spans="2:17" x14ac:dyDescent="0.25">
      <c r="B9" s="28" t="str">
        <f>"Emisii totale de GES pentru întregul model de trafic pentru anul  "&amp;C19</f>
        <v>Emisii totale de GES pentru întregul model de trafic pentru anul  2020</v>
      </c>
      <c r="K9" s="18"/>
    </row>
    <row r="10" spans="2:17" x14ac:dyDescent="0.25"/>
    <row r="11" spans="2:17" x14ac:dyDescent="0.25">
      <c r="E11" s="150" t="s">
        <v>72</v>
      </c>
      <c r="F11" s="148"/>
      <c r="G11" s="148"/>
      <c r="H11" s="148"/>
      <c r="I11" s="149"/>
      <c r="J11" s="147" t="s">
        <v>14</v>
      </c>
      <c r="K11" s="148"/>
      <c r="L11" s="148"/>
      <c r="M11" s="149"/>
    </row>
    <row r="12" spans="2:17" ht="30" x14ac:dyDescent="0.25">
      <c r="B12" s="79" t="s">
        <v>50</v>
      </c>
      <c r="C12" s="93" t="s">
        <v>17</v>
      </c>
      <c r="D12" s="93" t="s">
        <v>18</v>
      </c>
      <c r="E12" s="80" t="s">
        <v>46</v>
      </c>
      <c r="F12" s="93" t="s">
        <v>8</v>
      </c>
      <c r="G12" s="93" t="s">
        <v>9</v>
      </c>
      <c r="H12" s="93" t="s">
        <v>10</v>
      </c>
      <c r="I12" s="93" t="s">
        <v>11</v>
      </c>
      <c r="J12" s="133" t="s">
        <v>71</v>
      </c>
      <c r="K12" s="133" t="s">
        <v>47</v>
      </c>
      <c r="L12" s="133" t="s">
        <v>48</v>
      </c>
      <c r="M12" s="135" t="s">
        <v>49</v>
      </c>
    </row>
    <row r="13" spans="2:17" x14ac:dyDescent="0.25">
      <c r="B13" s="79" t="s">
        <v>51</v>
      </c>
      <c r="C13" s="44">
        <f>('Calcule (Metoda Dezagregata)'!AE9+'Calcule (Metoda Dezagregata)'!AF9)/1000</f>
        <v>0</v>
      </c>
      <c r="D13" s="44">
        <f>'Calcule (Metoda Dezagregata)'!AG9/1000</f>
        <v>0</v>
      </c>
      <c r="E13" s="44">
        <f>('Calcule (Metoda Dezagregata)'!AI9+'Calcule (Metoda Dezagregata)'!AJ9)/1000</f>
        <v>0</v>
      </c>
      <c r="F13" s="44">
        <f>('Calcule (Metoda Dezagregata)'!AK9+'Calcule (Metoda Dezagregata)'!AL9)/1000</f>
        <v>0</v>
      </c>
      <c r="G13" s="44">
        <f>('Calcule (Metoda Dezagregata)'!AM9)/1000</f>
        <v>0</v>
      </c>
      <c r="H13" s="44">
        <f>('Calcule (Metoda Dezagregata)'!AN9)/1000</f>
        <v>0</v>
      </c>
      <c r="I13" s="44">
        <f>('Calcule (Metoda Dezagregata)'!AO9)/1000</f>
        <v>0</v>
      </c>
      <c r="J13" s="44">
        <f>'Calcule (Metoda Dezagregata)'!AH9/1000</f>
        <v>0</v>
      </c>
      <c r="K13" s="44">
        <f>('Calcule (Metoda Dezagregata)'!AP9)/1000</f>
        <v>0</v>
      </c>
      <c r="L13" s="44">
        <f>('Calcule (Metoda Dezagregata)'!AQ9)/1000</f>
        <v>0</v>
      </c>
      <c r="M13" s="44">
        <f>('Calcule (Metoda Dezagregata)'!AR9)/1000</f>
        <v>0</v>
      </c>
    </row>
    <row r="14" spans="2:17" x14ac:dyDescent="0.25">
      <c r="B14" s="28" t="str">
        <f>"Sub-totaluri pentru emisiile GES  pentru fiecare clasă de vehicule pentru care sunt furnizate date mai jos pentru anul  "&amp;C19</f>
        <v>Sub-totaluri pentru emisiile GES  pentru fiecare clasă de vehicule pentru care sunt furnizate date mai jos pentru anul  2020</v>
      </c>
    </row>
    <row r="15" spans="2:17" ht="15.75" thickBot="1" x14ac:dyDescent="0.3"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6"/>
      <c r="M15" s="26"/>
      <c r="N15" s="26"/>
      <c r="O15" s="26"/>
      <c r="P15" s="26"/>
      <c r="Q15" s="26"/>
    </row>
    <row r="16" spans="2:17" x14ac:dyDescent="0.25"/>
    <row r="17" spans="2:18" ht="23.25" x14ac:dyDescent="0.35">
      <c r="B17" s="22" t="s">
        <v>52</v>
      </c>
    </row>
    <row r="18" spans="2:18" x14ac:dyDescent="0.25"/>
    <row r="19" spans="2:18" x14ac:dyDescent="0.25">
      <c r="B19" s="79" t="s">
        <v>53</v>
      </c>
      <c r="C19" s="76">
        <v>2020</v>
      </c>
      <c r="D19" s="24"/>
    </row>
    <row r="20" spans="2:18" x14ac:dyDescent="0.25">
      <c r="B20" s="28" t="s">
        <v>54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2:1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2:18" ht="66.75" customHeight="1" x14ac:dyDescent="0.25">
      <c r="B22" s="79"/>
      <c r="C22" s="158" t="s">
        <v>73</v>
      </c>
      <c r="D22" s="158" t="s">
        <v>74</v>
      </c>
      <c r="E22" s="158" t="s">
        <v>75</v>
      </c>
      <c r="F22" s="161" t="s">
        <v>136</v>
      </c>
      <c r="G22" s="162"/>
      <c r="H22" s="163" t="s">
        <v>141</v>
      </c>
      <c r="I22" s="164"/>
      <c r="J22" s="164"/>
      <c r="K22" s="164"/>
      <c r="L22" s="164"/>
      <c r="M22" s="165"/>
      <c r="N22" s="163" t="s">
        <v>137</v>
      </c>
      <c r="O22" s="164"/>
      <c r="P22" s="165"/>
      <c r="Q22" s="158" t="str">
        <f>B8</f>
        <v>Emisiile totale GES  (tCO2e)</v>
      </c>
    </row>
    <row r="23" spans="2:18" ht="30" x14ac:dyDescent="0.25">
      <c r="B23" s="79" t="s">
        <v>140</v>
      </c>
      <c r="C23" s="159"/>
      <c r="D23" s="159"/>
      <c r="E23" s="160"/>
      <c r="F23" s="93" t="s">
        <v>17</v>
      </c>
      <c r="G23" s="93" t="s">
        <v>18</v>
      </c>
      <c r="H23" s="80" t="s">
        <v>46</v>
      </c>
      <c r="I23" s="129" t="s">
        <v>8</v>
      </c>
      <c r="J23" s="129" t="s">
        <v>9</v>
      </c>
      <c r="K23" s="129" t="s">
        <v>10</v>
      </c>
      <c r="L23" s="129" t="s">
        <v>11</v>
      </c>
      <c r="M23" s="133" t="s">
        <v>71</v>
      </c>
      <c r="N23" s="133" t="s">
        <v>47</v>
      </c>
      <c r="O23" s="133" t="s">
        <v>48</v>
      </c>
      <c r="P23" s="135" t="s">
        <v>49</v>
      </c>
      <c r="Q23" s="159"/>
    </row>
    <row r="24" spans="2:18" x14ac:dyDescent="0.25">
      <c r="B24" s="77"/>
      <c r="C24" s="78"/>
      <c r="D24" s="78"/>
      <c r="E24" s="132">
        <v>8760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25">
        <f>'Calcule (Metoda Dezagregata)'!AS12/1000</f>
        <v>0</v>
      </c>
    </row>
    <row r="25" spans="2:18" x14ac:dyDescent="0.25">
      <c r="B25" s="77"/>
      <c r="C25" s="78"/>
      <c r="D25" s="78"/>
      <c r="E25" s="132">
        <v>8760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25">
        <f>'Calcule (Metoda Dezagregata)'!AS13/1000</f>
        <v>0</v>
      </c>
    </row>
    <row r="26" spans="2:18" x14ac:dyDescent="0.25">
      <c r="B26" s="77"/>
      <c r="C26" s="78"/>
      <c r="D26" s="78"/>
      <c r="E26" s="132">
        <v>8760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25">
        <f>'Calcule (Metoda Dezagregata)'!AS14/1000</f>
        <v>0</v>
      </c>
    </row>
    <row r="27" spans="2:18" x14ac:dyDescent="0.25">
      <c r="B27" s="77"/>
      <c r="C27" s="78"/>
      <c r="D27" s="78"/>
      <c r="E27" s="132">
        <v>8760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25">
        <f>'Calcule (Metoda Dezagregata)'!AS15/1000</f>
        <v>0</v>
      </c>
    </row>
    <row r="28" spans="2:18" x14ac:dyDescent="0.25">
      <c r="B28" s="77"/>
      <c r="C28" s="78"/>
      <c r="D28" s="78"/>
      <c r="E28" s="132">
        <v>8760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25">
        <f>'Calcule (Metoda Dezagregata)'!AS16/1000</f>
        <v>0</v>
      </c>
    </row>
    <row r="29" spans="2:18" x14ac:dyDescent="0.25">
      <c r="B29" s="77"/>
      <c r="C29" s="78"/>
      <c r="D29" s="78"/>
      <c r="E29" s="132">
        <v>8760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25">
        <f>'Calcule (Metoda Dezagregata)'!AS17/1000</f>
        <v>0</v>
      </c>
    </row>
    <row r="30" spans="2:18" x14ac:dyDescent="0.25">
      <c r="B30" s="77"/>
      <c r="C30" s="78"/>
      <c r="D30" s="78"/>
      <c r="E30" s="132">
        <v>8760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25">
        <f>'Calcule (Metoda Dezagregata)'!AS18/1000</f>
        <v>0</v>
      </c>
    </row>
    <row r="31" spans="2:18" x14ac:dyDescent="0.25">
      <c r="B31" s="77"/>
      <c r="C31" s="78"/>
      <c r="D31" s="78"/>
      <c r="E31" s="132">
        <v>8760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25">
        <f>'Calcule (Metoda Dezagregata)'!AS19/1000</f>
        <v>0</v>
      </c>
    </row>
    <row r="32" spans="2:18" x14ac:dyDescent="0.25">
      <c r="B32" s="77"/>
      <c r="C32" s="78"/>
      <c r="D32" s="78"/>
      <c r="E32" s="132">
        <v>8760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25">
        <f>'Calcule (Metoda Dezagregata)'!AS20/1000</f>
        <v>0</v>
      </c>
    </row>
    <row r="33" spans="2:17" x14ac:dyDescent="0.25">
      <c r="B33" s="77"/>
      <c r="C33" s="78"/>
      <c r="D33" s="78"/>
      <c r="E33" s="132">
        <v>8760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25">
        <f>'Calcule (Metoda Dezagregata)'!AS21/1000</f>
        <v>0</v>
      </c>
    </row>
    <row r="34" spans="2:17" x14ac:dyDescent="0.25">
      <c r="B34" s="77"/>
      <c r="C34" s="78"/>
      <c r="D34" s="78"/>
      <c r="E34" s="132">
        <v>8760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25">
        <f>'Calcule (Metoda Dezagregata)'!AS22/1000</f>
        <v>0</v>
      </c>
    </row>
    <row r="35" spans="2:17" x14ac:dyDescent="0.25">
      <c r="B35" s="77"/>
      <c r="C35" s="78"/>
      <c r="D35" s="78"/>
      <c r="E35" s="132">
        <v>8760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25">
        <f>'Calcule (Metoda Dezagregata)'!AS23/1000</f>
        <v>0</v>
      </c>
    </row>
    <row r="36" spans="2:17" x14ac:dyDescent="0.25">
      <c r="B36" s="77"/>
      <c r="C36" s="78"/>
      <c r="D36" s="78"/>
      <c r="E36" s="132">
        <v>8760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25">
        <f>'Calcule (Metoda Dezagregata)'!AS24/1000</f>
        <v>0</v>
      </c>
    </row>
    <row r="37" spans="2:17" x14ac:dyDescent="0.25">
      <c r="B37" s="77"/>
      <c r="C37" s="78"/>
      <c r="D37" s="78"/>
      <c r="E37" s="132">
        <v>8760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25">
        <f>'Calcule (Metoda Dezagregata)'!AS25/1000</f>
        <v>0</v>
      </c>
    </row>
    <row r="38" spans="2:17" x14ac:dyDescent="0.25">
      <c r="B38" s="77"/>
      <c r="C38" s="78"/>
      <c r="D38" s="78"/>
      <c r="E38" s="132">
        <v>8760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5">
        <f>'Calcule (Metoda Dezagregata)'!AS26/1000</f>
        <v>0</v>
      </c>
    </row>
    <row r="39" spans="2:17" x14ac:dyDescent="0.25">
      <c r="B39" s="77"/>
      <c r="C39" s="78"/>
      <c r="D39" s="78"/>
      <c r="E39" s="132">
        <v>8760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25">
        <f>'Calcule (Metoda Dezagregata)'!AS27/1000</f>
        <v>0</v>
      </c>
    </row>
    <row r="40" spans="2:17" x14ac:dyDescent="0.25">
      <c r="B40" s="77"/>
      <c r="C40" s="78"/>
      <c r="D40" s="78"/>
      <c r="E40" s="132">
        <v>8760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25">
        <f>'Calcule (Metoda Dezagregata)'!AS28/1000</f>
        <v>0</v>
      </c>
    </row>
    <row r="41" spans="2:17" x14ac:dyDescent="0.25">
      <c r="B41" s="77"/>
      <c r="C41" s="78"/>
      <c r="D41" s="78"/>
      <c r="E41" s="132">
        <v>8760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25">
        <f>'Calcule (Metoda Dezagregata)'!AS29/1000</f>
        <v>0</v>
      </c>
    </row>
    <row r="42" spans="2:17" x14ac:dyDescent="0.25">
      <c r="B42" s="77"/>
      <c r="C42" s="78"/>
      <c r="D42" s="78"/>
      <c r="E42" s="132">
        <v>8760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25">
        <f>'Calcule (Metoda Dezagregata)'!AS30/1000</f>
        <v>0</v>
      </c>
    </row>
    <row r="43" spans="2:17" x14ac:dyDescent="0.25">
      <c r="B43" s="77"/>
      <c r="C43" s="78"/>
      <c r="D43" s="78"/>
      <c r="E43" s="132">
        <v>8760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25">
        <f>'Calcule (Metoda Dezagregata)'!AS31/1000</f>
        <v>0</v>
      </c>
    </row>
    <row r="44" spans="2:17" x14ac:dyDescent="0.25">
      <c r="B44" s="77"/>
      <c r="C44" s="78"/>
      <c r="D44" s="78"/>
      <c r="E44" s="132">
        <v>8760</v>
      </c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25">
        <f>'Calcule (Metoda Dezagregata)'!AS32/1000</f>
        <v>0</v>
      </c>
    </row>
    <row r="45" spans="2:17" x14ac:dyDescent="0.25">
      <c r="B45" s="77"/>
      <c r="C45" s="78"/>
      <c r="D45" s="78"/>
      <c r="E45" s="132">
        <v>8760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25">
        <f>'Calcule (Metoda Dezagregata)'!AS33/1000</f>
        <v>0</v>
      </c>
    </row>
    <row r="46" spans="2:17" x14ac:dyDescent="0.25">
      <c r="B46" s="77"/>
      <c r="C46" s="78"/>
      <c r="D46" s="78"/>
      <c r="E46" s="132">
        <v>8760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25">
        <f>'Calcule (Metoda Dezagregata)'!AS34/1000</f>
        <v>0</v>
      </c>
    </row>
    <row r="47" spans="2:17" x14ac:dyDescent="0.25">
      <c r="B47" s="77"/>
      <c r="C47" s="78"/>
      <c r="D47" s="78"/>
      <c r="E47" s="132">
        <v>8760</v>
      </c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25">
        <f>'Calcule (Metoda Dezagregata)'!AS35/1000</f>
        <v>0</v>
      </c>
    </row>
    <row r="48" spans="2:17" x14ac:dyDescent="0.25">
      <c r="B48" s="77"/>
      <c r="C48" s="78"/>
      <c r="D48" s="78"/>
      <c r="E48" s="132">
        <v>8760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25">
        <f>'Calcule (Metoda Dezagregata)'!AS36/1000</f>
        <v>0</v>
      </c>
    </row>
    <row r="49" spans="2:17" x14ac:dyDescent="0.25">
      <c r="B49" s="77"/>
      <c r="C49" s="78"/>
      <c r="D49" s="78"/>
      <c r="E49" s="132">
        <v>8760</v>
      </c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25">
        <f>'Calcule (Metoda Dezagregata)'!AS37/1000</f>
        <v>0</v>
      </c>
    </row>
    <row r="50" spans="2:17" x14ac:dyDescent="0.25">
      <c r="B50" s="77"/>
      <c r="C50" s="78"/>
      <c r="D50" s="78"/>
      <c r="E50" s="132">
        <v>8760</v>
      </c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25">
        <f>'Calcule (Metoda Dezagregata)'!AS38/1000</f>
        <v>0</v>
      </c>
    </row>
    <row r="51" spans="2:17" x14ac:dyDescent="0.25">
      <c r="B51" s="77"/>
      <c r="C51" s="78"/>
      <c r="D51" s="78"/>
      <c r="E51" s="132">
        <v>8760</v>
      </c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25">
        <f>'Calcule (Metoda Dezagregata)'!AS39/1000</f>
        <v>0</v>
      </c>
    </row>
    <row r="52" spans="2:17" x14ac:dyDescent="0.25">
      <c r="B52" s="77"/>
      <c r="C52" s="78"/>
      <c r="D52" s="78"/>
      <c r="E52" s="132">
        <v>8760</v>
      </c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25">
        <f>'Calcule (Metoda Dezagregata)'!AS40/1000</f>
        <v>0</v>
      </c>
    </row>
    <row r="53" spans="2:17" x14ac:dyDescent="0.25">
      <c r="B53" s="77"/>
      <c r="C53" s="78"/>
      <c r="D53" s="78"/>
      <c r="E53" s="132">
        <v>8760</v>
      </c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25">
        <f>'Calcule (Metoda Dezagregata)'!AS41/1000</f>
        <v>0</v>
      </c>
    </row>
    <row r="54" spans="2:17" x14ac:dyDescent="0.25">
      <c r="B54" s="77"/>
      <c r="C54" s="78"/>
      <c r="D54" s="78"/>
      <c r="E54" s="132">
        <v>8760</v>
      </c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25">
        <f>'Calcule (Metoda Dezagregata)'!AS42/1000</f>
        <v>0</v>
      </c>
    </row>
    <row r="55" spans="2:17" x14ac:dyDescent="0.25">
      <c r="B55" s="77"/>
      <c r="C55" s="78"/>
      <c r="D55" s="78"/>
      <c r="E55" s="132">
        <v>8760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25">
        <f>'Calcule (Metoda Dezagregata)'!AS43/1000</f>
        <v>0</v>
      </c>
    </row>
    <row r="56" spans="2:17" x14ac:dyDescent="0.25">
      <c r="B56" s="77"/>
      <c r="C56" s="78"/>
      <c r="D56" s="78"/>
      <c r="E56" s="132">
        <v>8760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25">
        <f>'Calcule (Metoda Dezagregata)'!AS44/1000</f>
        <v>0</v>
      </c>
    </row>
    <row r="57" spans="2:17" x14ac:dyDescent="0.25">
      <c r="B57" s="77"/>
      <c r="C57" s="78"/>
      <c r="D57" s="78"/>
      <c r="E57" s="132">
        <v>8760</v>
      </c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25">
        <f>'Calcule (Metoda Dezagregata)'!AS45/1000</f>
        <v>0</v>
      </c>
    </row>
    <row r="58" spans="2:17" x14ac:dyDescent="0.25">
      <c r="B58" s="77"/>
      <c r="C58" s="78"/>
      <c r="D58" s="78"/>
      <c r="E58" s="132">
        <v>8760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25">
        <f>'Calcule (Metoda Dezagregata)'!AS46/1000</f>
        <v>0</v>
      </c>
    </row>
    <row r="59" spans="2:17" x14ac:dyDescent="0.25">
      <c r="B59" s="77"/>
      <c r="C59" s="78"/>
      <c r="D59" s="78"/>
      <c r="E59" s="132">
        <v>8760</v>
      </c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25">
        <f>'Calcule (Metoda Dezagregata)'!AS47/1000</f>
        <v>0</v>
      </c>
    </row>
    <row r="60" spans="2:17" x14ac:dyDescent="0.25">
      <c r="B60" s="77"/>
      <c r="C60" s="78"/>
      <c r="D60" s="78"/>
      <c r="E60" s="132">
        <v>8760</v>
      </c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25">
        <f>'Calcule (Metoda Dezagregata)'!AS48/1000</f>
        <v>0</v>
      </c>
    </row>
    <row r="61" spans="2:17" x14ac:dyDescent="0.25">
      <c r="B61" s="77"/>
      <c r="C61" s="78"/>
      <c r="D61" s="78"/>
      <c r="E61" s="132">
        <v>8760</v>
      </c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25">
        <f>'Calcule (Metoda Dezagregata)'!AS49/1000</f>
        <v>0</v>
      </c>
    </row>
    <row r="62" spans="2:17" x14ac:dyDescent="0.25">
      <c r="B62" s="77"/>
      <c r="C62" s="78"/>
      <c r="D62" s="78"/>
      <c r="E62" s="132">
        <v>8760</v>
      </c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25">
        <f>'Calcule (Metoda Dezagregata)'!AS50/1000</f>
        <v>0</v>
      </c>
    </row>
    <row r="63" spans="2:17" x14ac:dyDescent="0.25">
      <c r="B63" s="77"/>
      <c r="C63" s="78"/>
      <c r="D63" s="78"/>
      <c r="E63" s="132">
        <v>8760</v>
      </c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25">
        <f>'Calcule (Metoda Dezagregata)'!AS51/1000</f>
        <v>0</v>
      </c>
    </row>
    <row r="64" spans="2:17" x14ac:dyDescent="0.25">
      <c r="B64" s="77"/>
      <c r="C64" s="78"/>
      <c r="D64" s="78"/>
      <c r="E64" s="132">
        <v>8760</v>
      </c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25">
        <f>'Calcule (Metoda Dezagregata)'!AS52/1000</f>
        <v>0</v>
      </c>
    </row>
    <row r="65" spans="2:17" x14ac:dyDescent="0.25">
      <c r="B65" s="77"/>
      <c r="C65" s="78"/>
      <c r="D65" s="78"/>
      <c r="E65" s="132">
        <v>8760</v>
      </c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25">
        <f>'Calcule (Metoda Dezagregata)'!AS53/1000</f>
        <v>0</v>
      </c>
    </row>
    <row r="66" spans="2:17" x14ac:dyDescent="0.25">
      <c r="B66" s="77"/>
      <c r="C66" s="78"/>
      <c r="D66" s="78"/>
      <c r="E66" s="132">
        <v>8760</v>
      </c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25">
        <f>'Calcule (Metoda Dezagregata)'!AS54/1000</f>
        <v>0</v>
      </c>
    </row>
    <row r="67" spans="2:17" x14ac:dyDescent="0.25">
      <c r="B67" s="77"/>
      <c r="C67" s="78"/>
      <c r="D67" s="78"/>
      <c r="E67" s="132">
        <v>8760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25">
        <f>'Calcule (Metoda Dezagregata)'!AS55/1000</f>
        <v>0</v>
      </c>
    </row>
    <row r="68" spans="2:17" x14ac:dyDescent="0.25">
      <c r="B68" s="77"/>
      <c r="C68" s="78"/>
      <c r="D68" s="78"/>
      <c r="E68" s="132">
        <v>8760</v>
      </c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25">
        <f>'Calcule (Metoda Dezagregata)'!AS56/1000</f>
        <v>0</v>
      </c>
    </row>
    <row r="69" spans="2:17" x14ac:dyDescent="0.25">
      <c r="B69" s="77"/>
      <c r="C69" s="78"/>
      <c r="D69" s="78"/>
      <c r="E69" s="132">
        <v>8760</v>
      </c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25">
        <f>'Calcule (Metoda Dezagregata)'!AS57/1000</f>
        <v>0</v>
      </c>
    </row>
    <row r="70" spans="2:17" x14ac:dyDescent="0.25">
      <c r="B70" s="77"/>
      <c r="C70" s="78"/>
      <c r="D70" s="78"/>
      <c r="E70" s="132">
        <v>8760</v>
      </c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25">
        <f>'Calcule (Metoda Dezagregata)'!AS58/1000</f>
        <v>0</v>
      </c>
    </row>
    <row r="71" spans="2:17" x14ac:dyDescent="0.25">
      <c r="B71" s="77"/>
      <c r="C71" s="78"/>
      <c r="D71" s="78"/>
      <c r="E71" s="132">
        <v>8760</v>
      </c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25">
        <f>'Calcule (Metoda Dezagregata)'!AS59/1000</f>
        <v>0</v>
      </c>
    </row>
    <row r="72" spans="2:17" x14ac:dyDescent="0.25">
      <c r="B72" s="77"/>
      <c r="C72" s="78"/>
      <c r="D72" s="78"/>
      <c r="E72" s="132">
        <v>8760</v>
      </c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25">
        <f>'Calcule (Metoda Dezagregata)'!AS60/1000</f>
        <v>0</v>
      </c>
    </row>
    <row r="73" spans="2:17" x14ac:dyDescent="0.25">
      <c r="B73" s="77"/>
      <c r="C73" s="78"/>
      <c r="D73" s="78"/>
      <c r="E73" s="132">
        <v>8760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25">
        <f>'Calcule (Metoda Dezagregata)'!AS61/1000</f>
        <v>0</v>
      </c>
    </row>
    <row r="74" spans="2:17" x14ac:dyDescent="0.25">
      <c r="B74" s="77"/>
      <c r="C74" s="78"/>
      <c r="D74" s="78"/>
      <c r="E74" s="132">
        <v>8760</v>
      </c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25">
        <f>'Calcule (Metoda Dezagregata)'!AS62/1000</f>
        <v>0</v>
      </c>
    </row>
    <row r="75" spans="2:17" x14ac:dyDescent="0.25">
      <c r="B75" s="77"/>
      <c r="C75" s="78"/>
      <c r="D75" s="78"/>
      <c r="E75" s="132">
        <v>8760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25">
        <f>'Calcule (Metoda Dezagregata)'!AS63/1000</f>
        <v>0</v>
      </c>
    </row>
    <row r="76" spans="2:17" x14ac:dyDescent="0.25">
      <c r="B76" s="77"/>
      <c r="C76" s="78"/>
      <c r="D76" s="78"/>
      <c r="E76" s="132">
        <v>8760</v>
      </c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25">
        <f>'Calcule (Metoda Dezagregata)'!AS64/1000</f>
        <v>0</v>
      </c>
    </row>
    <row r="77" spans="2:17" x14ac:dyDescent="0.25">
      <c r="B77" s="77"/>
      <c r="C77" s="78"/>
      <c r="D77" s="78"/>
      <c r="E77" s="132">
        <v>8760</v>
      </c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25">
        <f>'Calcule (Metoda Dezagregata)'!AS65/1000</f>
        <v>0</v>
      </c>
    </row>
    <row r="78" spans="2:17" x14ac:dyDescent="0.25">
      <c r="B78" s="77"/>
      <c r="C78" s="78"/>
      <c r="D78" s="78"/>
      <c r="E78" s="132">
        <v>8760</v>
      </c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25">
        <f>'Calcule (Metoda Dezagregata)'!AS66/1000</f>
        <v>0</v>
      </c>
    </row>
    <row r="79" spans="2:17" x14ac:dyDescent="0.25">
      <c r="B79" s="77"/>
      <c r="C79" s="78"/>
      <c r="D79" s="78"/>
      <c r="E79" s="132">
        <v>8760</v>
      </c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25">
        <f>'Calcule (Metoda Dezagregata)'!AS67/1000</f>
        <v>0</v>
      </c>
    </row>
    <row r="80" spans="2:17" x14ac:dyDescent="0.25">
      <c r="B80" s="77"/>
      <c r="C80" s="78"/>
      <c r="D80" s="78"/>
      <c r="E80" s="132">
        <v>8760</v>
      </c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25">
        <f>'Calcule (Metoda Dezagregata)'!AS68/1000</f>
        <v>0</v>
      </c>
    </row>
    <row r="81" spans="2:17" x14ac:dyDescent="0.25">
      <c r="B81" s="77"/>
      <c r="C81" s="78"/>
      <c r="D81" s="78"/>
      <c r="E81" s="132">
        <v>8760</v>
      </c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25">
        <f>'Calcule (Metoda Dezagregata)'!AS69/1000</f>
        <v>0</v>
      </c>
    </row>
    <row r="82" spans="2:17" x14ac:dyDescent="0.25">
      <c r="B82" s="77"/>
      <c r="C82" s="78"/>
      <c r="D82" s="78"/>
      <c r="E82" s="132">
        <v>8760</v>
      </c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25">
        <f>'Calcule (Metoda Dezagregata)'!AS70/1000</f>
        <v>0</v>
      </c>
    </row>
    <row r="83" spans="2:17" x14ac:dyDescent="0.25">
      <c r="B83" s="77"/>
      <c r="C83" s="78"/>
      <c r="D83" s="78"/>
      <c r="E83" s="132">
        <v>8760</v>
      </c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25">
        <f>'Calcule (Metoda Dezagregata)'!AS71/1000</f>
        <v>0</v>
      </c>
    </row>
    <row r="84" spans="2:17" x14ac:dyDescent="0.25">
      <c r="B84" s="77"/>
      <c r="C84" s="78"/>
      <c r="D84" s="78"/>
      <c r="E84" s="132">
        <v>8760</v>
      </c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25">
        <f>'Calcule (Metoda Dezagregata)'!AS72/1000</f>
        <v>0</v>
      </c>
    </row>
    <row r="85" spans="2:17" x14ac:dyDescent="0.25">
      <c r="B85" s="77"/>
      <c r="C85" s="78"/>
      <c r="D85" s="78"/>
      <c r="E85" s="132">
        <v>8760</v>
      </c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25">
        <f>'Calcule (Metoda Dezagregata)'!AS73/1000</f>
        <v>0</v>
      </c>
    </row>
    <row r="86" spans="2:17" x14ac:dyDescent="0.25">
      <c r="B86" s="77"/>
      <c r="C86" s="78"/>
      <c r="D86" s="78"/>
      <c r="E86" s="132">
        <v>8760</v>
      </c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25">
        <f>'Calcule (Metoda Dezagregata)'!AS74/1000</f>
        <v>0</v>
      </c>
    </row>
    <row r="87" spans="2:17" x14ac:dyDescent="0.25">
      <c r="B87" s="77"/>
      <c r="C87" s="78"/>
      <c r="D87" s="78"/>
      <c r="E87" s="132">
        <v>8760</v>
      </c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25">
        <f>'Calcule (Metoda Dezagregata)'!AS75/1000</f>
        <v>0</v>
      </c>
    </row>
    <row r="88" spans="2:17" x14ac:dyDescent="0.25">
      <c r="B88" s="77"/>
      <c r="C88" s="78"/>
      <c r="D88" s="78"/>
      <c r="E88" s="132">
        <v>8760</v>
      </c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25">
        <f>'Calcule (Metoda Dezagregata)'!AS76/1000</f>
        <v>0</v>
      </c>
    </row>
    <row r="89" spans="2:17" x14ac:dyDescent="0.25">
      <c r="B89" s="77"/>
      <c r="C89" s="78"/>
      <c r="D89" s="78"/>
      <c r="E89" s="132">
        <v>8760</v>
      </c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25">
        <f>'Calcule (Metoda Dezagregata)'!AS77/1000</f>
        <v>0</v>
      </c>
    </row>
    <row r="90" spans="2:17" x14ac:dyDescent="0.25">
      <c r="B90" s="77"/>
      <c r="C90" s="78"/>
      <c r="D90" s="78"/>
      <c r="E90" s="132">
        <v>8760</v>
      </c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25">
        <f>'Calcule (Metoda Dezagregata)'!AS78/1000</f>
        <v>0</v>
      </c>
    </row>
    <row r="91" spans="2:17" x14ac:dyDescent="0.25">
      <c r="B91" s="77"/>
      <c r="C91" s="78"/>
      <c r="D91" s="78"/>
      <c r="E91" s="132">
        <v>8760</v>
      </c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25">
        <f>'Calcule (Metoda Dezagregata)'!AS79/1000</f>
        <v>0</v>
      </c>
    </row>
    <row r="92" spans="2:17" x14ac:dyDescent="0.25">
      <c r="B92" s="77"/>
      <c r="C92" s="78"/>
      <c r="D92" s="78"/>
      <c r="E92" s="132">
        <v>8760</v>
      </c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25">
        <f>'Calcule (Metoda Dezagregata)'!AS80/1000</f>
        <v>0</v>
      </c>
    </row>
    <row r="93" spans="2:17" x14ac:dyDescent="0.25">
      <c r="B93" s="77"/>
      <c r="C93" s="78"/>
      <c r="D93" s="78"/>
      <c r="E93" s="132">
        <v>8760</v>
      </c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25">
        <f>'Calcule (Metoda Dezagregata)'!AS81/1000</f>
        <v>0</v>
      </c>
    </row>
    <row r="94" spans="2:17" x14ac:dyDescent="0.25">
      <c r="B94" s="77"/>
      <c r="C94" s="78"/>
      <c r="D94" s="78"/>
      <c r="E94" s="132">
        <v>8760</v>
      </c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25">
        <f>'Calcule (Metoda Dezagregata)'!AS82/1000</f>
        <v>0</v>
      </c>
    </row>
    <row r="95" spans="2:17" x14ac:dyDescent="0.25">
      <c r="B95" s="77"/>
      <c r="C95" s="78"/>
      <c r="D95" s="78"/>
      <c r="E95" s="132">
        <v>8760</v>
      </c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25">
        <f>'Calcule (Metoda Dezagregata)'!AS83/1000</f>
        <v>0</v>
      </c>
    </row>
    <row r="96" spans="2:17" x14ac:dyDescent="0.25">
      <c r="B96" s="77"/>
      <c r="C96" s="78"/>
      <c r="D96" s="78"/>
      <c r="E96" s="132">
        <v>8760</v>
      </c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25">
        <f>'Calcule (Metoda Dezagregata)'!AS84/1000</f>
        <v>0</v>
      </c>
    </row>
    <row r="97" spans="2:17" x14ac:dyDescent="0.25">
      <c r="B97" s="77"/>
      <c r="C97" s="78"/>
      <c r="D97" s="78"/>
      <c r="E97" s="132">
        <v>8760</v>
      </c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25">
        <f>'Calcule (Metoda Dezagregata)'!AS85/1000</f>
        <v>0</v>
      </c>
    </row>
    <row r="98" spans="2:17" x14ac:dyDescent="0.25">
      <c r="B98" s="77"/>
      <c r="C98" s="78"/>
      <c r="D98" s="78"/>
      <c r="E98" s="132">
        <v>8760</v>
      </c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5">
        <f>'Calcule (Metoda Dezagregata)'!AS86/1000</f>
        <v>0</v>
      </c>
    </row>
    <row r="99" spans="2:17" x14ac:dyDescent="0.25">
      <c r="B99" s="77"/>
      <c r="C99" s="78"/>
      <c r="D99" s="78"/>
      <c r="E99" s="132">
        <v>8760</v>
      </c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25">
        <f>'Calcule (Metoda Dezagregata)'!AS87/1000</f>
        <v>0</v>
      </c>
    </row>
    <row r="100" spans="2:17" x14ac:dyDescent="0.25">
      <c r="B100" s="77"/>
      <c r="C100" s="78"/>
      <c r="D100" s="78"/>
      <c r="E100" s="132">
        <v>8760</v>
      </c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25">
        <f>'Calcule (Metoda Dezagregata)'!AS88/1000</f>
        <v>0</v>
      </c>
    </row>
    <row r="101" spans="2:17" x14ac:dyDescent="0.25">
      <c r="B101" s="77"/>
      <c r="C101" s="78"/>
      <c r="D101" s="78"/>
      <c r="E101" s="132">
        <v>8760</v>
      </c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25">
        <f>'Calcule (Metoda Dezagregata)'!AS89/1000</f>
        <v>0</v>
      </c>
    </row>
    <row r="102" spans="2:17" x14ac:dyDescent="0.25">
      <c r="B102" s="77"/>
      <c r="C102" s="78"/>
      <c r="D102" s="78"/>
      <c r="E102" s="132">
        <v>8760</v>
      </c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25">
        <f>'Calcule (Metoda Dezagregata)'!AS90/1000</f>
        <v>0</v>
      </c>
    </row>
    <row r="103" spans="2:17" x14ac:dyDescent="0.25">
      <c r="B103" s="77"/>
      <c r="C103" s="78"/>
      <c r="D103" s="78"/>
      <c r="E103" s="132">
        <v>8760</v>
      </c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25">
        <f>'Calcule (Metoda Dezagregata)'!AS91/1000</f>
        <v>0</v>
      </c>
    </row>
    <row r="104" spans="2:17" x14ac:dyDescent="0.25">
      <c r="B104" s="77"/>
      <c r="C104" s="78"/>
      <c r="D104" s="78"/>
      <c r="E104" s="132">
        <v>8760</v>
      </c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25">
        <f>'Calcule (Metoda Dezagregata)'!AS92/1000</f>
        <v>0</v>
      </c>
    </row>
    <row r="105" spans="2:17" x14ac:dyDescent="0.25">
      <c r="B105" s="77"/>
      <c r="C105" s="78"/>
      <c r="D105" s="78"/>
      <c r="E105" s="132">
        <v>8760</v>
      </c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25">
        <f>'Calcule (Metoda Dezagregata)'!AS93/1000</f>
        <v>0</v>
      </c>
    </row>
    <row r="106" spans="2:17" x14ac:dyDescent="0.25">
      <c r="B106" s="77"/>
      <c r="C106" s="78"/>
      <c r="D106" s="78"/>
      <c r="E106" s="132">
        <v>8760</v>
      </c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25">
        <f>'Calcule (Metoda Dezagregata)'!AS94/1000</f>
        <v>0</v>
      </c>
    </row>
    <row r="107" spans="2:17" x14ac:dyDescent="0.25">
      <c r="B107" s="77"/>
      <c r="C107" s="78"/>
      <c r="D107" s="78"/>
      <c r="E107" s="132">
        <v>8760</v>
      </c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25">
        <f>'Calcule (Metoda Dezagregata)'!AS95/1000</f>
        <v>0</v>
      </c>
    </row>
    <row r="108" spans="2:17" x14ac:dyDescent="0.25">
      <c r="B108" s="77"/>
      <c r="C108" s="78"/>
      <c r="D108" s="78"/>
      <c r="E108" s="132">
        <v>8760</v>
      </c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25">
        <f>'Calcule (Metoda Dezagregata)'!AS96/1000</f>
        <v>0</v>
      </c>
    </row>
    <row r="109" spans="2:17" x14ac:dyDescent="0.25">
      <c r="B109" s="77"/>
      <c r="C109" s="78"/>
      <c r="D109" s="78"/>
      <c r="E109" s="132">
        <v>8760</v>
      </c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25">
        <f>'Calcule (Metoda Dezagregata)'!AS97/1000</f>
        <v>0</v>
      </c>
    </row>
    <row r="110" spans="2:17" x14ac:dyDescent="0.25">
      <c r="B110" s="77"/>
      <c r="C110" s="78"/>
      <c r="D110" s="78"/>
      <c r="E110" s="132">
        <v>8760</v>
      </c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25">
        <f>'Calcule (Metoda Dezagregata)'!AS98/1000</f>
        <v>0</v>
      </c>
    </row>
    <row r="111" spans="2:17" x14ac:dyDescent="0.25">
      <c r="B111" s="77"/>
      <c r="C111" s="78"/>
      <c r="D111" s="78"/>
      <c r="E111" s="132">
        <v>8760</v>
      </c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25">
        <f>'Calcule (Metoda Dezagregata)'!AS99/1000</f>
        <v>0</v>
      </c>
    </row>
    <row r="112" spans="2:17" x14ac:dyDescent="0.25">
      <c r="B112" s="77"/>
      <c r="C112" s="78"/>
      <c r="D112" s="78"/>
      <c r="E112" s="132">
        <v>8760</v>
      </c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25">
        <f>'Calcule (Metoda Dezagregata)'!AS100/1000</f>
        <v>0</v>
      </c>
    </row>
    <row r="113" spans="2:17" x14ac:dyDescent="0.25">
      <c r="B113" s="77"/>
      <c r="C113" s="78"/>
      <c r="D113" s="78"/>
      <c r="E113" s="132">
        <v>8760</v>
      </c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25">
        <f>'Calcule (Metoda Dezagregata)'!AS101/1000</f>
        <v>0</v>
      </c>
    </row>
    <row r="114" spans="2:17" x14ac:dyDescent="0.25">
      <c r="B114" s="77"/>
      <c r="C114" s="78"/>
      <c r="D114" s="78"/>
      <c r="E114" s="132">
        <v>8760</v>
      </c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25">
        <f>'Calcule (Metoda Dezagregata)'!AS102/1000</f>
        <v>0</v>
      </c>
    </row>
    <row r="115" spans="2:17" x14ac:dyDescent="0.25">
      <c r="B115" s="77"/>
      <c r="C115" s="78"/>
      <c r="D115" s="78"/>
      <c r="E115" s="132">
        <v>8760</v>
      </c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25">
        <f>'Calcule (Metoda Dezagregata)'!AS103/1000</f>
        <v>0</v>
      </c>
    </row>
    <row r="116" spans="2:17" x14ac:dyDescent="0.25">
      <c r="B116" s="77"/>
      <c r="C116" s="78"/>
      <c r="D116" s="78"/>
      <c r="E116" s="132">
        <v>8760</v>
      </c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25">
        <f>'Calcule (Metoda Dezagregata)'!AS104/1000</f>
        <v>0</v>
      </c>
    </row>
    <row r="117" spans="2:17" x14ac:dyDescent="0.25">
      <c r="B117" s="77"/>
      <c r="C117" s="78"/>
      <c r="D117" s="78"/>
      <c r="E117" s="132">
        <v>8760</v>
      </c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25">
        <f>'Calcule (Metoda Dezagregata)'!AS105/1000</f>
        <v>0</v>
      </c>
    </row>
    <row r="118" spans="2:17" x14ac:dyDescent="0.25">
      <c r="B118" s="77"/>
      <c r="C118" s="78"/>
      <c r="D118" s="78"/>
      <c r="E118" s="132">
        <v>8760</v>
      </c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25">
        <f>'Calcule (Metoda Dezagregata)'!AS106/1000</f>
        <v>0</v>
      </c>
    </row>
    <row r="119" spans="2:17" x14ac:dyDescent="0.25">
      <c r="B119" s="77"/>
      <c r="C119" s="78"/>
      <c r="D119" s="78"/>
      <c r="E119" s="132">
        <v>8760</v>
      </c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25">
        <f>'Calcule (Metoda Dezagregata)'!AS107/1000</f>
        <v>0</v>
      </c>
    </row>
    <row r="120" spans="2:17" x14ac:dyDescent="0.25">
      <c r="B120" s="77"/>
      <c r="C120" s="78"/>
      <c r="D120" s="78"/>
      <c r="E120" s="132">
        <v>8760</v>
      </c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25">
        <f>'Calcule (Metoda Dezagregata)'!AS108/1000</f>
        <v>0</v>
      </c>
    </row>
    <row r="121" spans="2:17" x14ac:dyDescent="0.25">
      <c r="B121" s="77"/>
      <c r="C121" s="78"/>
      <c r="D121" s="78"/>
      <c r="E121" s="132">
        <v>8760</v>
      </c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25">
        <f>'Calcule (Metoda Dezagregata)'!AS109/1000</f>
        <v>0</v>
      </c>
    </row>
    <row r="122" spans="2:17" x14ac:dyDescent="0.25">
      <c r="B122" s="77"/>
      <c r="C122" s="78"/>
      <c r="D122" s="78"/>
      <c r="E122" s="132">
        <v>8760</v>
      </c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25">
        <f>'Calcule (Metoda Dezagregata)'!AS110/1000</f>
        <v>0</v>
      </c>
    </row>
    <row r="123" spans="2:17" x14ac:dyDescent="0.25">
      <c r="B123" s="77"/>
      <c r="C123" s="78"/>
      <c r="D123" s="78"/>
      <c r="E123" s="132">
        <v>8760</v>
      </c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25">
        <f>'Calcule (Metoda Dezagregata)'!AS111/1000</f>
        <v>0</v>
      </c>
    </row>
    <row r="124" spans="2:17" x14ac:dyDescent="0.25"/>
    <row r="125" spans="2:17" x14ac:dyDescent="0.25"/>
  </sheetData>
  <mergeCells count="9">
    <mergeCell ref="Q22:Q23"/>
    <mergeCell ref="D22:D23"/>
    <mergeCell ref="C22:C23"/>
    <mergeCell ref="E11:I11"/>
    <mergeCell ref="J11:M11"/>
    <mergeCell ref="E22:E23"/>
    <mergeCell ref="F22:G22"/>
    <mergeCell ref="H22:M22"/>
    <mergeCell ref="N22:P22"/>
  </mergeCells>
  <conditionalFormatting sqref="H24:M24">
    <cfRule type="expression" dxfId="5" priority="23">
      <formula>SUM($F24:$G24)&gt;0</formula>
    </cfRule>
    <cfRule type="expression" dxfId="4" priority="24">
      <formula>SUM($F24:$P24)=0</formula>
    </cfRule>
  </conditionalFormatting>
  <conditionalFormatting sqref="H25:M123">
    <cfRule type="expression" dxfId="3" priority="25">
      <formula>SUM($F25:$G25)&gt;0</formula>
    </cfRule>
    <cfRule type="expression" dxfId="2" priority="26">
      <formula>SUM($F25:$P25)=0</formula>
    </cfRule>
  </conditionalFormatting>
  <conditionalFormatting sqref="F24:G123">
    <cfRule type="expression" dxfId="1" priority="29">
      <formula>SUM($H24:$M24)&gt;0</formula>
    </cfRule>
    <cfRule type="expression" dxfId="0" priority="30">
      <formula>SUM($F24:$M24)=0</formula>
    </cfRule>
  </conditionalFormatting>
  <dataValidations count="1">
    <dataValidation type="decimal" allowBlank="1" showInputMessage="1" showErrorMessage="1" sqref="D24:D123">
      <formula1>5</formula1>
      <formula2>120</formula2>
    </dataValidation>
  </dataValidations>
  <pageMargins left="0.7" right="0.7" top="0.75" bottom="0.75" header="0.3" footer="0.3"/>
  <pageSetup paperSize="9" scale="3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'Valorile Parametrilor'!$B$163:$B$188</xm:f>
          </x14:formula1>
          <xm:sqref>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81"/>
  <sheetViews>
    <sheetView topLeftCell="A28" zoomScaleNormal="100" workbookViewId="0">
      <selection activeCell="E52" sqref="E52"/>
    </sheetView>
  </sheetViews>
  <sheetFormatPr defaultColWidth="0" defaultRowHeight="15" zeroHeight="1" x14ac:dyDescent="0.25"/>
  <cols>
    <col min="1" max="1" width="4.42578125" customWidth="1"/>
    <col min="2" max="2" width="15.28515625" customWidth="1"/>
    <col min="3" max="3" width="17.140625" customWidth="1"/>
    <col min="4" max="4" width="17.7109375" customWidth="1"/>
    <col min="5" max="5" width="13.85546875" style="4" customWidth="1"/>
    <col min="6" max="6" width="15.5703125" style="4" customWidth="1"/>
    <col min="7" max="9" width="10.85546875" style="4" customWidth="1"/>
    <col min="10" max="11" width="10.85546875" customWidth="1"/>
    <col min="12" max="14" width="9.140625" customWidth="1"/>
    <col min="15" max="16384" width="9.140625" hidden="1"/>
  </cols>
  <sheetData>
    <row r="1" spans="2:12" x14ac:dyDescent="0.25">
      <c r="E1" s="14"/>
      <c r="F1" s="14"/>
      <c r="G1" s="14"/>
      <c r="H1" s="14"/>
      <c r="I1" s="14"/>
    </row>
    <row r="2" spans="2:12" s="18" customFormat="1" ht="26.25" x14ac:dyDescent="0.4">
      <c r="B2" s="23" t="s">
        <v>76</v>
      </c>
      <c r="E2" s="14"/>
      <c r="F2" s="14"/>
      <c r="G2" s="14"/>
      <c r="H2" s="14"/>
      <c r="I2" s="14"/>
    </row>
    <row r="3" spans="2:12" s="18" customFormat="1" x14ac:dyDescent="0.25">
      <c r="E3" s="14"/>
      <c r="F3" s="14"/>
      <c r="G3" s="14"/>
      <c r="H3" s="14"/>
      <c r="I3" s="14"/>
    </row>
    <row r="4" spans="2:12" s="18" customFormat="1" x14ac:dyDescent="0.25">
      <c r="E4" s="14"/>
      <c r="F4" s="14"/>
      <c r="G4" s="14"/>
      <c r="H4" s="14"/>
      <c r="I4" s="14"/>
    </row>
    <row r="5" spans="2:12" x14ac:dyDescent="0.25">
      <c r="B5" s="119" t="s">
        <v>77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2:12" x14ac:dyDescent="0.25">
      <c r="E6" s="14"/>
      <c r="F6" s="14"/>
      <c r="G6" s="14"/>
      <c r="H6" s="14"/>
      <c r="I6" s="14"/>
    </row>
    <row r="7" spans="2:12" x14ac:dyDescent="0.25">
      <c r="B7" s="109"/>
      <c r="C7" s="94"/>
      <c r="D7" s="95"/>
      <c r="E7" s="96" t="s">
        <v>78</v>
      </c>
      <c r="F7" s="96" t="s">
        <v>79</v>
      </c>
      <c r="G7" s="96" t="s">
        <v>80</v>
      </c>
      <c r="H7" s="96" t="s">
        <v>81</v>
      </c>
      <c r="I7" s="96" t="s">
        <v>9</v>
      </c>
      <c r="J7" s="96" t="s">
        <v>10</v>
      </c>
      <c r="K7" s="97" t="s">
        <v>11</v>
      </c>
      <c r="L7" s="32"/>
    </row>
    <row r="8" spans="2:12" x14ac:dyDescent="0.25">
      <c r="B8" s="108" t="str">
        <f>'Metoda Agregata'!D31</f>
        <v>Urbană</v>
      </c>
      <c r="C8" s="98" t="str">
        <f>'Metoda Agregata'!C31&amp;" km/h"</f>
        <v>25 km/h</v>
      </c>
      <c r="D8" s="99" t="s">
        <v>12</v>
      </c>
      <c r="E8" s="100">
        <f>'Metoda Agregata'!C26*'Metoda Agregata'!C40*'Valorile Parametrilor'!$C$7</f>
        <v>0</v>
      </c>
      <c r="F8" s="100">
        <f>'Metoda Agregata'!C26*'Metoda Agregata'!C40*'Valorile Parametrilor'!$D$7</f>
        <v>0</v>
      </c>
      <c r="G8" s="100">
        <f>'Metoda Agregata'!D26*'Metoda Agregata'!D40*'Valorile Parametrilor'!$C$8</f>
        <v>0</v>
      </c>
      <c r="H8" s="100">
        <f>'Metoda Agregata'!D26*'Metoda Agregata'!D40*'Valorile Parametrilor'!$D$8</f>
        <v>0</v>
      </c>
      <c r="I8" s="100">
        <f>'Metoda Agregata'!E26*'Metoda Agregata'!E40</f>
        <v>0</v>
      </c>
      <c r="J8" s="100">
        <f>'Metoda Agregata'!F26*'Metoda Agregata'!F40</f>
        <v>0</v>
      </c>
      <c r="K8" s="101">
        <f>'Metoda Agregata'!G26*'Metoda Agregata'!G40</f>
        <v>0</v>
      </c>
      <c r="L8" s="32"/>
    </row>
    <row r="9" spans="2:12" ht="18" x14ac:dyDescent="0.35">
      <c r="B9" s="102" t="str">
        <f>"kg Emisii ("&amp;'Metoda Agregata'!$C$19&amp;")"</f>
        <v>kg Emisii (2020)</v>
      </c>
      <c r="C9" s="103"/>
      <c r="D9" s="104" t="s">
        <v>0</v>
      </c>
      <c r="E9" s="33">
        <f>E$8*'Valorile Parametrilor'!F$30*'Valorile Parametrilor'!$C197*(VLOOKUP('Metoda Agregata'!$C$19,'Valorile Parametrilor'!$B$163:$P$188,5))</f>
        <v>0</v>
      </c>
      <c r="F9" s="34">
        <f>F$8*'Valorile Parametrilor'!G$30*'Valorile Parametrilor'!$D197*(VLOOKUP('Metoda Agregata'!$C$19,'Valorile Parametrilor'!$B$163:$P$188,6))</f>
        <v>0</v>
      </c>
      <c r="G9" s="34">
        <f>G$8*'Valorile Parametrilor'!H$30*'Valorile Parametrilor'!$C197*(VLOOKUP('Metoda Agregata'!$C$19,'Valorile Parametrilor'!$B$163:$P$188,7))</f>
        <v>0</v>
      </c>
      <c r="H9" s="34">
        <f>H$8*'Valorile Parametrilor'!I$30*'Valorile Parametrilor'!$D197*(VLOOKUP('Metoda Agregata'!$C$19,'Valorile Parametrilor'!$B$163:$P$188,8))</f>
        <v>0</v>
      </c>
      <c r="I9" s="34">
        <f>I$8*'Valorile Parametrilor'!J$30*'Valorile Parametrilor'!$D197*(VLOOKUP('Metoda Agregata'!$C$19,'Valorile Parametrilor'!$B$163:$P$188,9))</f>
        <v>0</v>
      </c>
      <c r="J9" s="34">
        <f>J$8*'Valorile Parametrilor'!K$30*'Valorile Parametrilor'!$D197*(VLOOKUP('Metoda Agregata'!$C$19,'Valorile Parametrilor'!$B$163:$P$188,10))</f>
        <v>0</v>
      </c>
      <c r="K9" s="35">
        <f>K$8*'Valorile Parametrilor'!L$30*'Valorile Parametrilor'!$D197*(VLOOKUP('Metoda Agregata'!$C$19,'Valorile Parametrilor'!$B$163:$P$188,11))</f>
        <v>0</v>
      </c>
      <c r="L9" s="32"/>
    </row>
    <row r="10" spans="2:12" ht="18" x14ac:dyDescent="0.35">
      <c r="B10" s="102"/>
      <c r="C10" s="103"/>
      <c r="D10" s="104" t="s">
        <v>1</v>
      </c>
      <c r="E10" s="33">
        <f>E$8*'Valorile Parametrilor'!F$30*'Valorile Parametrilor'!$C198*(VLOOKUP('Metoda Agregata'!$C$19,'Valorile Parametrilor'!$B$163:$P$188,5))</f>
        <v>0</v>
      </c>
      <c r="F10" s="34">
        <f>F$8*'Valorile Parametrilor'!G$30*'Valorile Parametrilor'!$D198*(VLOOKUP('Metoda Agregata'!$C$19,'Valorile Parametrilor'!$B$163:$P$188,6))</f>
        <v>0</v>
      </c>
      <c r="G10" s="34">
        <f>G$8*'Valorile Parametrilor'!H$30*'Valorile Parametrilor'!$C198*(VLOOKUP('Metoda Agregata'!$C$19,'Valorile Parametrilor'!$B$163:$P$188,7))</f>
        <v>0</v>
      </c>
      <c r="H10" s="34">
        <f>H$8*'Valorile Parametrilor'!I$30*'Valorile Parametrilor'!$D198*(VLOOKUP('Metoda Agregata'!$C$19,'Valorile Parametrilor'!$B$163:$P$188,8))</f>
        <v>0</v>
      </c>
      <c r="I10" s="34">
        <f>I$8*'Valorile Parametrilor'!J$30*'Valorile Parametrilor'!$D198*(VLOOKUP('Metoda Agregata'!$C$19,'Valorile Parametrilor'!$B$163:$P$188,9))</f>
        <v>0</v>
      </c>
      <c r="J10" s="34">
        <f>J$8*'Valorile Parametrilor'!K$30*'Valorile Parametrilor'!$D198*(VLOOKUP('Metoda Agregata'!$C$19,'Valorile Parametrilor'!$B$163:$P$188,10))</f>
        <v>0</v>
      </c>
      <c r="K10" s="35">
        <f>K$8*'Valorile Parametrilor'!L$30*'Valorile Parametrilor'!$D198*(VLOOKUP('Metoda Agregata'!$C$19,'Valorile Parametrilor'!$B$163:$P$188,11))</f>
        <v>0</v>
      </c>
      <c r="L10" s="32"/>
    </row>
    <row r="11" spans="2:12" ht="18" x14ac:dyDescent="0.35">
      <c r="B11" s="102"/>
      <c r="C11" s="103"/>
      <c r="D11" s="104" t="s">
        <v>2</v>
      </c>
      <c r="E11" s="33">
        <f>E$8*'Valorile Parametrilor'!F$30*'Valorile Parametrilor'!$C199*(VLOOKUP('Metoda Agregata'!$C$19,'Valorile Parametrilor'!$B$163:$P$188,5))</f>
        <v>0</v>
      </c>
      <c r="F11" s="34">
        <f>F$8*'Valorile Parametrilor'!G$30*'Valorile Parametrilor'!$D199*(VLOOKUP('Metoda Agregata'!$C$19,'Valorile Parametrilor'!$B$163:$P$188,6))</f>
        <v>0</v>
      </c>
      <c r="G11" s="34">
        <f>G$8*'Valorile Parametrilor'!H$30*'Valorile Parametrilor'!$C199*(VLOOKUP('Metoda Agregata'!$C$19,'Valorile Parametrilor'!$B$163:$P$188,7))</f>
        <v>0</v>
      </c>
      <c r="H11" s="34">
        <f>H$8*'Valorile Parametrilor'!I$30*'Valorile Parametrilor'!$D199*(VLOOKUP('Metoda Agregata'!$C$19,'Valorile Parametrilor'!$B$163:$P$188,8))</f>
        <v>0</v>
      </c>
      <c r="I11" s="34">
        <f>I$8*'Valorile Parametrilor'!J$30*'Valorile Parametrilor'!$D199*(VLOOKUP('Metoda Agregata'!$C$19,'Valorile Parametrilor'!$B$163:$P$188,9))</f>
        <v>0</v>
      </c>
      <c r="J11" s="34">
        <f>J$8*'Valorile Parametrilor'!K$30*'Valorile Parametrilor'!$D199*(VLOOKUP('Metoda Agregata'!$C$19,'Valorile Parametrilor'!$B$163:$P$188,10))</f>
        <v>0</v>
      </c>
      <c r="K11" s="35">
        <f>K$8*'Valorile Parametrilor'!L$30*'Valorile Parametrilor'!$D199*(VLOOKUP('Metoda Agregata'!$C$19,'Valorile Parametrilor'!$B$163:$P$188,11))</f>
        <v>0</v>
      </c>
      <c r="L11" s="32"/>
    </row>
    <row r="12" spans="2:12" ht="18" x14ac:dyDescent="0.35">
      <c r="B12" s="105"/>
      <c r="C12" s="106"/>
      <c r="D12" s="107" t="s">
        <v>82</v>
      </c>
      <c r="E12" s="25">
        <f>E9+E10*'Valorile Parametrilor'!$C$216+'Calcule (Metoda Agregata)'!E11*'Valorile Parametrilor'!$C$217</f>
        <v>0</v>
      </c>
      <c r="F12" s="25">
        <f>F9+F10*'Valorile Parametrilor'!$C$216+'Calcule (Metoda Agregata)'!F11*'Valorile Parametrilor'!$C$217</f>
        <v>0</v>
      </c>
      <c r="G12" s="25">
        <f>G9+G10*'Valorile Parametrilor'!$C$216+'Calcule (Metoda Agregata)'!G11*'Valorile Parametrilor'!$C$217</f>
        <v>0</v>
      </c>
      <c r="H12" s="25">
        <f>H9+H10*'Valorile Parametrilor'!$C$216+'Calcule (Metoda Agregata)'!H11*'Valorile Parametrilor'!$C$217</f>
        <v>0</v>
      </c>
      <c r="I12" s="25">
        <f>I9+I10*'Valorile Parametrilor'!$C$216+'Calcule (Metoda Agregata)'!I11*'Valorile Parametrilor'!$C$217</f>
        <v>0</v>
      </c>
      <c r="J12" s="25">
        <f>J9+J10*'Valorile Parametrilor'!$C$216+'Calcule (Metoda Agregata)'!J11*'Valorile Parametrilor'!$C$217</f>
        <v>0</v>
      </c>
      <c r="K12" s="25">
        <f>K9+K10*'Valorile Parametrilor'!$C$216+'Calcule (Metoda Agregata)'!K11*'Valorile Parametrilor'!$C$217</f>
        <v>0</v>
      </c>
      <c r="L12" s="32"/>
    </row>
    <row r="13" spans="2:12" x14ac:dyDescent="0.25">
      <c r="E13" s="32"/>
      <c r="F13" s="32"/>
      <c r="G13" s="32"/>
      <c r="H13" s="32"/>
      <c r="I13" s="32"/>
      <c r="J13" s="32"/>
      <c r="K13" s="32"/>
      <c r="L13" s="32"/>
    </row>
    <row r="14" spans="2:12" x14ac:dyDescent="0.25">
      <c r="B14" s="109"/>
      <c r="C14" s="94"/>
      <c r="D14" s="95"/>
      <c r="E14" s="96" t="s">
        <v>78</v>
      </c>
      <c r="F14" s="96" t="s">
        <v>79</v>
      </c>
      <c r="G14" s="96" t="s">
        <v>80</v>
      </c>
      <c r="H14" s="96" t="s">
        <v>81</v>
      </c>
      <c r="I14" s="96" t="s">
        <v>9</v>
      </c>
      <c r="J14" s="96" t="s">
        <v>10</v>
      </c>
      <c r="K14" s="97" t="s">
        <v>11</v>
      </c>
      <c r="L14" s="32"/>
    </row>
    <row r="15" spans="2:12" x14ac:dyDescent="0.25">
      <c r="B15" s="108" t="str">
        <f>'Metoda Agregata'!D32</f>
        <v>Suburbană</v>
      </c>
      <c r="C15" s="98" t="str">
        <f>'Metoda Agregata'!C32&amp;" km/h"</f>
        <v>50 km/h</v>
      </c>
      <c r="D15" s="99" t="s">
        <v>12</v>
      </c>
      <c r="E15" s="110">
        <f>'Metoda Agregata'!C$26*'Metoda Agregata'!C41*'Valorile Parametrilor'!$C$7</f>
        <v>0</v>
      </c>
      <c r="F15" s="100">
        <f>'Metoda Agregata'!C26*'Metoda Agregata'!C41*'Valorile Parametrilor'!$D$7</f>
        <v>0</v>
      </c>
      <c r="G15" s="100">
        <f>'Metoda Agregata'!D$26*'Metoda Agregata'!D41*'Valorile Parametrilor'!$C$8</f>
        <v>0</v>
      </c>
      <c r="H15" s="100">
        <f>'Metoda Agregata'!D$26*'Metoda Agregata'!D41*'Valorile Parametrilor'!$D$8</f>
        <v>0</v>
      </c>
      <c r="I15" s="100">
        <f>'Metoda Agregata'!E26*'Metoda Agregata'!E41</f>
        <v>0</v>
      </c>
      <c r="J15" s="100">
        <f>'Metoda Agregata'!F26*'Metoda Agregata'!F41</f>
        <v>0</v>
      </c>
      <c r="K15" s="101">
        <f>'Metoda Agregata'!G26*'Metoda Agregata'!G41</f>
        <v>0</v>
      </c>
      <c r="L15" s="32"/>
    </row>
    <row r="16" spans="2:12" ht="18" x14ac:dyDescent="0.35">
      <c r="B16" s="102" t="str">
        <f>"kg Emisii ("&amp;'Metoda Agregata'!$C$19&amp;")"</f>
        <v>kg Emisii (2020)</v>
      </c>
      <c r="C16" s="103"/>
      <c r="D16" s="104" t="s">
        <v>0</v>
      </c>
      <c r="E16" s="33">
        <f>E$15*'Valorile Parametrilor'!F$31*'Valorile Parametrilor'!$C197*(VLOOKUP('Metoda Agregata'!$C$19,'Valorile Parametrilor'!$B$163:$P$188,5))</f>
        <v>0</v>
      </c>
      <c r="F16" s="34">
        <f>F$15*'Valorile Parametrilor'!G$31*'Valorile Parametrilor'!$D197*(VLOOKUP('Metoda Agregata'!$C$19,'Valorile Parametrilor'!$B$163:$P$188,6))</f>
        <v>0</v>
      </c>
      <c r="G16" s="34">
        <f>G$15*'Valorile Parametrilor'!H$31*'Valorile Parametrilor'!$C197*(VLOOKUP('Metoda Agregata'!$C$19,'Valorile Parametrilor'!$B$163:$P$188,7))</f>
        <v>0</v>
      </c>
      <c r="H16" s="34">
        <f>H$15*'Valorile Parametrilor'!I$31*'Valorile Parametrilor'!$D197*(VLOOKUP('Metoda Agregata'!$C$19,'Valorile Parametrilor'!$B$163:$P$188,8))</f>
        <v>0</v>
      </c>
      <c r="I16" s="34">
        <f>I$15*'Valorile Parametrilor'!J$31*'Valorile Parametrilor'!$D197*(VLOOKUP('Metoda Agregata'!$C$19,'Valorile Parametrilor'!$B$163:$P$188,9))</f>
        <v>0</v>
      </c>
      <c r="J16" s="34">
        <f>J$15*'Valorile Parametrilor'!K$31*'Valorile Parametrilor'!$D197*(VLOOKUP('Metoda Agregata'!$C$19,'Valorile Parametrilor'!$B$163:$P$188,10))</f>
        <v>0</v>
      </c>
      <c r="K16" s="35">
        <f>K$15*'Valorile Parametrilor'!L$31*'Valorile Parametrilor'!$D197*(VLOOKUP('Metoda Agregata'!$C$19,'Valorile Parametrilor'!$B$163:$P$188,11))</f>
        <v>0</v>
      </c>
      <c r="L16" s="32"/>
    </row>
    <row r="17" spans="2:12" ht="18" x14ac:dyDescent="0.35">
      <c r="B17" s="102"/>
      <c r="C17" s="103"/>
      <c r="D17" s="104" t="s">
        <v>1</v>
      </c>
      <c r="E17" s="33">
        <f>E$15*'Valorile Parametrilor'!F$31*'Valorile Parametrilor'!$C198*(VLOOKUP('Metoda Agregata'!$C$19,'Valorile Parametrilor'!$B$163:$P$188,5))</f>
        <v>0</v>
      </c>
      <c r="F17" s="34">
        <f>F$15*'Valorile Parametrilor'!G$31*'Valorile Parametrilor'!$D198*(VLOOKUP('Metoda Agregata'!$C$19,'Valorile Parametrilor'!$B$163:$P$188,6))</f>
        <v>0</v>
      </c>
      <c r="G17" s="34">
        <f>G$15*'Valorile Parametrilor'!H$31*'Valorile Parametrilor'!$C198*(VLOOKUP('Metoda Agregata'!$C$19,'Valorile Parametrilor'!$B$163:$P$188,7))</f>
        <v>0</v>
      </c>
      <c r="H17" s="34">
        <f>H$15*'Valorile Parametrilor'!I$31*'Valorile Parametrilor'!$D198*(VLOOKUP('Metoda Agregata'!$C$19,'Valorile Parametrilor'!$B$163:$P$188,8))</f>
        <v>0</v>
      </c>
      <c r="I17" s="34">
        <f>I$15*'Valorile Parametrilor'!J$31*'Valorile Parametrilor'!$D198*(VLOOKUP('Metoda Agregata'!$C$19,'Valorile Parametrilor'!$B$163:$P$188,9))</f>
        <v>0</v>
      </c>
      <c r="J17" s="34">
        <f>J$15*'Valorile Parametrilor'!K$31*'Valorile Parametrilor'!$D198*(VLOOKUP('Metoda Agregata'!$C$19,'Valorile Parametrilor'!$B$163:$P$188,10))</f>
        <v>0</v>
      </c>
      <c r="K17" s="35">
        <f>K$15*'Valorile Parametrilor'!L$31*'Valorile Parametrilor'!$D198*(VLOOKUP('Metoda Agregata'!$C$19,'Valorile Parametrilor'!$B$163:$P$188,11))</f>
        <v>0</v>
      </c>
      <c r="L17" s="32"/>
    </row>
    <row r="18" spans="2:12" ht="18" x14ac:dyDescent="0.35">
      <c r="B18" s="102"/>
      <c r="C18" s="103"/>
      <c r="D18" s="104" t="s">
        <v>2</v>
      </c>
      <c r="E18" s="33">
        <f>E$15*'Valorile Parametrilor'!F$31*'Valorile Parametrilor'!$C199*(VLOOKUP('Metoda Agregata'!$C$19,'Valorile Parametrilor'!$B$163:$P$188,5))</f>
        <v>0</v>
      </c>
      <c r="F18" s="34">
        <f>F$15*'Valorile Parametrilor'!G$31*'Valorile Parametrilor'!$D199*(VLOOKUP('Metoda Agregata'!$C$19,'Valorile Parametrilor'!$B$163:$P$188,6))</f>
        <v>0</v>
      </c>
      <c r="G18" s="34">
        <f>G$15*'Valorile Parametrilor'!H$31*'Valorile Parametrilor'!$C199*(VLOOKUP('Metoda Agregata'!$C$19,'Valorile Parametrilor'!$B$163:$P$188,7))</f>
        <v>0</v>
      </c>
      <c r="H18" s="34">
        <f>H$15*'Valorile Parametrilor'!I$31*'Valorile Parametrilor'!$D199*(VLOOKUP('Metoda Agregata'!$C$19,'Valorile Parametrilor'!$B$163:$P$188,8))</f>
        <v>0</v>
      </c>
      <c r="I18" s="34">
        <f>I$15*'Valorile Parametrilor'!J$31*'Valorile Parametrilor'!$D199*(VLOOKUP('Metoda Agregata'!$C$19,'Valorile Parametrilor'!$B$163:$P$188,9))</f>
        <v>0</v>
      </c>
      <c r="J18" s="34">
        <f>J$15*'Valorile Parametrilor'!K$31*'Valorile Parametrilor'!$D199*(VLOOKUP('Metoda Agregata'!$C$19,'Valorile Parametrilor'!$B$163:$P$188,10))</f>
        <v>0</v>
      </c>
      <c r="K18" s="35">
        <f>K$15*'Valorile Parametrilor'!L$31*'Valorile Parametrilor'!$D199*(VLOOKUP('Metoda Agregata'!$C$19,'Valorile Parametrilor'!$B$163:$P$188,11))</f>
        <v>0</v>
      </c>
      <c r="L18" s="32"/>
    </row>
    <row r="19" spans="2:12" ht="18" x14ac:dyDescent="0.35">
      <c r="B19" s="105"/>
      <c r="C19" s="106"/>
      <c r="D19" s="107" t="s">
        <v>82</v>
      </c>
      <c r="E19" s="25">
        <f>E16+E17*'Valorile Parametrilor'!$C$216+'Calcule (Metoda Agregata)'!E18*'Valorile Parametrilor'!$C$217</f>
        <v>0</v>
      </c>
      <c r="F19" s="25">
        <f>F16+F17*'Valorile Parametrilor'!$C$216+'Calcule (Metoda Agregata)'!F18*'Valorile Parametrilor'!$C$217</f>
        <v>0</v>
      </c>
      <c r="G19" s="25">
        <f>G16+G17*'Valorile Parametrilor'!$C$216+'Calcule (Metoda Agregata)'!G18*'Valorile Parametrilor'!$C$217</f>
        <v>0</v>
      </c>
      <c r="H19" s="25">
        <f>H16+H17*'Valorile Parametrilor'!$C$216+'Calcule (Metoda Agregata)'!H18*'Valorile Parametrilor'!$C$217</f>
        <v>0</v>
      </c>
      <c r="I19" s="25">
        <f>I16+I17*'Valorile Parametrilor'!$C$216+'Calcule (Metoda Agregata)'!I18*'Valorile Parametrilor'!$C$217</f>
        <v>0</v>
      </c>
      <c r="J19" s="25">
        <f>J16+J17*'Valorile Parametrilor'!$C$216+'Calcule (Metoda Agregata)'!J18*'Valorile Parametrilor'!$C$217</f>
        <v>0</v>
      </c>
      <c r="K19" s="25">
        <f>K16+K17*'Valorile Parametrilor'!$C$216+'Calcule (Metoda Agregata)'!K18*'Valorile Parametrilor'!$C$217</f>
        <v>0</v>
      </c>
      <c r="L19" s="32"/>
    </row>
    <row r="20" spans="2:12" x14ac:dyDescent="0.25">
      <c r="E20" s="32"/>
      <c r="F20" s="32"/>
      <c r="G20" s="32"/>
      <c r="H20" s="32"/>
      <c r="I20" s="32"/>
      <c r="J20" s="32"/>
      <c r="K20" s="32"/>
      <c r="L20" s="32"/>
    </row>
    <row r="21" spans="2:12" x14ac:dyDescent="0.25">
      <c r="B21" s="109"/>
      <c r="C21" s="94"/>
      <c r="D21" s="95"/>
      <c r="E21" s="96" t="s">
        <v>78</v>
      </c>
      <c r="F21" s="96" t="s">
        <v>79</v>
      </c>
      <c r="G21" s="96" t="s">
        <v>80</v>
      </c>
      <c r="H21" s="96" t="s">
        <v>81</v>
      </c>
      <c r="I21" s="96" t="s">
        <v>9</v>
      </c>
      <c r="J21" s="96" t="s">
        <v>10</v>
      </c>
      <c r="K21" s="97" t="s">
        <v>11</v>
      </c>
      <c r="L21" s="32"/>
    </row>
    <row r="22" spans="2:12" x14ac:dyDescent="0.25">
      <c r="B22" s="108" t="str">
        <f>'Metoda Agregata'!D33</f>
        <v>Rurală</v>
      </c>
      <c r="C22" s="98" t="str">
        <f>'Metoda Agregata'!C33&amp;" km/h"</f>
        <v>75 km/h</v>
      </c>
      <c r="D22" s="99" t="s">
        <v>12</v>
      </c>
      <c r="E22" s="110">
        <f>'Metoda Agregata'!C$26*'Metoda Agregata'!C42*'Valorile Parametrilor'!$C$7</f>
        <v>0</v>
      </c>
      <c r="F22" s="100">
        <f>'Metoda Agregata'!C26*'Metoda Agregata'!C42*'Valorile Parametrilor'!$D$7</f>
        <v>0</v>
      </c>
      <c r="G22" s="100">
        <f>'Metoda Agregata'!D$26*'Metoda Agregata'!D42*'Valorile Parametrilor'!$C$8</f>
        <v>0</v>
      </c>
      <c r="H22" s="100">
        <f>'Metoda Agregata'!D$26*'Metoda Agregata'!D42*'Valorile Parametrilor'!$D$8</f>
        <v>0</v>
      </c>
      <c r="I22" s="100">
        <f>'Metoda Agregata'!E26*'Metoda Agregata'!E42</f>
        <v>0</v>
      </c>
      <c r="J22" s="100">
        <f>'Metoda Agregata'!F26*'Metoda Agregata'!F42</f>
        <v>0</v>
      </c>
      <c r="K22" s="101">
        <f>'Metoda Agregata'!G26*'Metoda Agregata'!G42</f>
        <v>0</v>
      </c>
      <c r="L22" s="32"/>
    </row>
    <row r="23" spans="2:12" ht="18" x14ac:dyDescent="0.35">
      <c r="B23" s="102" t="str">
        <f>"kg Emisii ("&amp;'Metoda Agregata'!$C$19&amp;")"</f>
        <v>kg Emisii (2020)</v>
      </c>
      <c r="C23" s="103"/>
      <c r="D23" s="103" t="s">
        <v>0</v>
      </c>
      <c r="E23" s="33">
        <f>E$22*'Valorile Parametrilor'!F$32*'Valorile Parametrilor'!$C197*(VLOOKUP('Metoda Agregata'!$C$19,'Valorile Parametrilor'!$B$163:$P$188,5))</f>
        <v>0</v>
      </c>
      <c r="F23" s="34">
        <f>F$22*'Valorile Parametrilor'!G$32*'Valorile Parametrilor'!$D197*(VLOOKUP('Metoda Agregata'!$C$19,'Valorile Parametrilor'!$B$163:$P$188,6))</f>
        <v>0</v>
      </c>
      <c r="G23" s="34">
        <f>G$22*'Valorile Parametrilor'!H$32*'Valorile Parametrilor'!$C197*(VLOOKUP('Metoda Agregata'!$C$19,'Valorile Parametrilor'!$B$163:$P$188,7))</f>
        <v>0</v>
      </c>
      <c r="H23" s="34">
        <f>H$22*'Valorile Parametrilor'!I$32*'Valorile Parametrilor'!$D197*(VLOOKUP('Metoda Agregata'!$C$19,'Valorile Parametrilor'!$B$163:$P$188,8))</f>
        <v>0</v>
      </c>
      <c r="I23" s="34">
        <f>I$22*'Valorile Parametrilor'!J$32*'Valorile Parametrilor'!$D197*(VLOOKUP('Metoda Agregata'!$C$19,'Valorile Parametrilor'!$B$163:$P$188,9))</f>
        <v>0</v>
      </c>
      <c r="J23" s="34">
        <f>J$22*'Valorile Parametrilor'!K$32*'Valorile Parametrilor'!$D197*(VLOOKUP('Metoda Agregata'!$C$19,'Valorile Parametrilor'!$B$163:$P$188,10))</f>
        <v>0</v>
      </c>
      <c r="K23" s="35">
        <f>K$22*'Valorile Parametrilor'!L$32*'Valorile Parametrilor'!$D197*(VLOOKUP('Metoda Agregata'!$C$19,'Valorile Parametrilor'!$B$163:$P$188,11))</f>
        <v>0</v>
      </c>
      <c r="L23" s="32"/>
    </row>
    <row r="24" spans="2:12" ht="18" x14ac:dyDescent="0.35">
      <c r="B24" s="102"/>
      <c r="C24" s="103"/>
      <c r="D24" s="103" t="s">
        <v>1</v>
      </c>
      <c r="E24" s="33">
        <f>E$22*'Valorile Parametrilor'!F$32*'Valorile Parametrilor'!$C198*(VLOOKUP('Metoda Agregata'!$C$19,'Valorile Parametrilor'!$B$163:$P$188,5))</f>
        <v>0</v>
      </c>
      <c r="F24" s="34">
        <f>F$22*'Valorile Parametrilor'!G$32*'Valorile Parametrilor'!$D198*(VLOOKUP('Metoda Agregata'!$C$19,'Valorile Parametrilor'!$B$163:$P$188,6))</f>
        <v>0</v>
      </c>
      <c r="G24" s="34">
        <f>G$22*'Valorile Parametrilor'!H$32*'Valorile Parametrilor'!$C198*(VLOOKUP('Metoda Agregata'!$C$19,'Valorile Parametrilor'!$B$163:$P$188,7))</f>
        <v>0</v>
      </c>
      <c r="H24" s="34">
        <f>H$22*'Valorile Parametrilor'!I$32*'Valorile Parametrilor'!$D198*(VLOOKUP('Metoda Agregata'!$C$19,'Valorile Parametrilor'!$B$163:$P$188,8))</f>
        <v>0</v>
      </c>
      <c r="I24" s="34">
        <f>I$22*'Valorile Parametrilor'!J$32*'Valorile Parametrilor'!$D198*(VLOOKUP('Metoda Agregata'!$C$19,'Valorile Parametrilor'!$B$163:$P$188,9))</f>
        <v>0</v>
      </c>
      <c r="J24" s="34">
        <f>J$22*'Valorile Parametrilor'!K$32*'Valorile Parametrilor'!$D198*(VLOOKUP('Metoda Agregata'!$C$19,'Valorile Parametrilor'!$B$163:$P$188,10))</f>
        <v>0</v>
      </c>
      <c r="K24" s="35">
        <f>K$22*'Valorile Parametrilor'!L$32*'Valorile Parametrilor'!$D198*(VLOOKUP('Metoda Agregata'!$C$19,'Valorile Parametrilor'!$B$163:$P$188,11))</f>
        <v>0</v>
      </c>
      <c r="L24" s="32"/>
    </row>
    <row r="25" spans="2:12" ht="18" x14ac:dyDescent="0.35">
      <c r="B25" s="102"/>
      <c r="C25" s="103"/>
      <c r="D25" s="103" t="s">
        <v>2</v>
      </c>
      <c r="E25" s="33">
        <f>E$22*'Valorile Parametrilor'!F$32*'Valorile Parametrilor'!$C199*(VLOOKUP('Metoda Agregata'!$C$19,'Valorile Parametrilor'!$B$163:$P$188,5))</f>
        <v>0</v>
      </c>
      <c r="F25" s="34">
        <f>F$22*'Valorile Parametrilor'!G$32*'Valorile Parametrilor'!$D199*(VLOOKUP('Metoda Agregata'!$C$19,'Valorile Parametrilor'!$B$163:$P$188,6))</f>
        <v>0</v>
      </c>
      <c r="G25" s="34">
        <f>G$22*'Valorile Parametrilor'!H$32*'Valorile Parametrilor'!$C199*(VLOOKUP('Metoda Agregata'!$C$19,'Valorile Parametrilor'!$B$163:$P$188,7))</f>
        <v>0</v>
      </c>
      <c r="H25" s="34">
        <f>H$22*'Valorile Parametrilor'!I$32*'Valorile Parametrilor'!$D199*(VLOOKUP('Metoda Agregata'!$C$19,'Valorile Parametrilor'!$B$163:$P$188,8))</f>
        <v>0</v>
      </c>
      <c r="I25" s="34">
        <f>I$22*'Valorile Parametrilor'!J$32*'Valorile Parametrilor'!$D199*(VLOOKUP('Metoda Agregata'!$C$19,'Valorile Parametrilor'!$B$163:$P$188,9))</f>
        <v>0</v>
      </c>
      <c r="J25" s="34">
        <f>J$22*'Valorile Parametrilor'!K$32*'Valorile Parametrilor'!$D199*(VLOOKUP('Metoda Agregata'!$C$19,'Valorile Parametrilor'!$B$163:$P$188,10))</f>
        <v>0</v>
      </c>
      <c r="K25" s="35">
        <f>K$22*'Valorile Parametrilor'!L$32*'Valorile Parametrilor'!$D199*(VLOOKUP('Metoda Agregata'!$C$19,'Valorile Parametrilor'!$B$163:$P$188,11))</f>
        <v>0</v>
      </c>
      <c r="L25" s="32"/>
    </row>
    <row r="26" spans="2:12" ht="18" x14ac:dyDescent="0.35">
      <c r="B26" s="105"/>
      <c r="C26" s="106"/>
      <c r="D26" s="106" t="s">
        <v>82</v>
      </c>
      <c r="E26" s="25">
        <f>E23+E24*'Valorile Parametrilor'!$C$216+'Calcule (Metoda Agregata)'!E25*'Valorile Parametrilor'!$C$217</f>
        <v>0</v>
      </c>
      <c r="F26" s="25">
        <f>F23+F24*'Valorile Parametrilor'!$C$216+'Calcule (Metoda Agregata)'!F25*'Valorile Parametrilor'!$C$217</f>
        <v>0</v>
      </c>
      <c r="G26" s="25">
        <f>G23+G24*'Valorile Parametrilor'!$C$216+'Calcule (Metoda Agregata)'!G25*'Valorile Parametrilor'!$C$217</f>
        <v>0</v>
      </c>
      <c r="H26" s="25">
        <f>H23+H24*'Valorile Parametrilor'!$C$216+'Calcule (Metoda Agregata)'!H25*'Valorile Parametrilor'!$C$217</f>
        <v>0</v>
      </c>
      <c r="I26" s="25">
        <f>I23+I24*'Valorile Parametrilor'!$C$216+'Calcule (Metoda Agregata)'!I25*'Valorile Parametrilor'!$C$217</f>
        <v>0</v>
      </c>
      <c r="J26" s="25">
        <f>J23+J24*'Valorile Parametrilor'!$C$216+'Calcule (Metoda Agregata)'!J25*'Valorile Parametrilor'!$C$217</f>
        <v>0</v>
      </c>
      <c r="K26" s="25">
        <f>K23+K24*'Valorile Parametrilor'!$C$216+'Calcule (Metoda Agregata)'!K25*'Valorile Parametrilor'!$C$217</f>
        <v>0</v>
      </c>
      <c r="L26" s="32"/>
    </row>
    <row r="27" spans="2:12" x14ac:dyDescent="0.25">
      <c r="E27" s="32"/>
      <c r="F27" s="32"/>
      <c r="G27" s="32"/>
      <c r="H27" s="32"/>
      <c r="I27" s="32"/>
      <c r="J27" s="32"/>
      <c r="K27" s="32"/>
      <c r="L27" s="32"/>
    </row>
    <row r="28" spans="2:12" x14ac:dyDescent="0.25">
      <c r="B28" s="109"/>
      <c r="C28" s="94"/>
      <c r="D28" s="95"/>
      <c r="E28" s="96" t="s">
        <v>78</v>
      </c>
      <c r="F28" s="96" t="s">
        <v>79</v>
      </c>
      <c r="G28" s="96" t="s">
        <v>80</v>
      </c>
      <c r="H28" s="96" t="s">
        <v>81</v>
      </c>
      <c r="I28" s="96" t="s">
        <v>9</v>
      </c>
      <c r="J28" s="96" t="s">
        <v>10</v>
      </c>
      <c r="K28" s="97" t="s">
        <v>11</v>
      </c>
      <c r="L28" s="32"/>
    </row>
    <row r="29" spans="2:12" x14ac:dyDescent="0.25">
      <c r="B29" s="108" t="str">
        <f>'Metoda Agregata'!D34</f>
        <v>Autostradă</v>
      </c>
      <c r="C29" s="98" t="str">
        <f>'Metoda Agregata'!C34&amp;" km/h"</f>
        <v>100 km/h</v>
      </c>
      <c r="D29" s="99" t="s">
        <v>12</v>
      </c>
      <c r="E29" s="110">
        <f>'Metoda Agregata'!C$26*'Metoda Agregata'!C43*'Valorile Parametrilor'!$C$7</f>
        <v>0</v>
      </c>
      <c r="F29" s="100">
        <f>'Metoda Agregata'!C26*'Metoda Agregata'!C43*'Valorile Parametrilor'!$D$7</f>
        <v>0</v>
      </c>
      <c r="G29" s="100">
        <f>'Metoda Agregata'!D$26*'Metoda Agregata'!D43*'Valorile Parametrilor'!$C$8</f>
        <v>0</v>
      </c>
      <c r="H29" s="100">
        <f>'Metoda Agregata'!D$26*'Metoda Agregata'!D43*'Valorile Parametrilor'!$D$8</f>
        <v>0</v>
      </c>
      <c r="I29" s="100">
        <f>'Metoda Agregata'!E26*'Metoda Agregata'!E43</f>
        <v>0</v>
      </c>
      <c r="J29" s="100">
        <f>'Metoda Agregata'!F26*'Metoda Agregata'!F43</f>
        <v>0</v>
      </c>
      <c r="K29" s="101">
        <f>'Metoda Agregata'!G26*'Metoda Agregata'!G43</f>
        <v>0</v>
      </c>
      <c r="L29" s="32"/>
    </row>
    <row r="30" spans="2:12" ht="18" x14ac:dyDescent="0.35">
      <c r="B30" s="102" t="str">
        <f>"Emisii ("&amp;'Metoda Agregata'!$C$19&amp;")"</f>
        <v>Emisii (2020)</v>
      </c>
      <c r="C30" s="103"/>
      <c r="D30" s="103" t="s">
        <v>0</v>
      </c>
      <c r="E30" s="33">
        <f>E$29*'Valorile Parametrilor'!F$33*'Valorile Parametrilor'!$C197*(VLOOKUP('Metoda Agregata'!$C$19,'Valorile Parametrilor'!$B$163:$P$188,5))</f>
        <v>0</v>
      </c>
      <c r="F30" s="34">
        <f>F$29*'Valorile Parametrilor'!G$33*'Valorile Parametrilor'!$D197*(VLOOKUP('Metoda Agregata'!$C$19,'Valorile Parametrilor'!$B$163:$P$188,6))</f>
        <v>0</v>
      </c>
      <c r="G30" s="34">
        <f>G$29*'Valorile Parametrilor'!H$33*'Valorile Parametrilor'!$C197*(VLOOKUP('Metoda Agregata'!$C$19,'Valorile Parametrilor'!$B$163:$P$188,7))</f>
        <v>0</v>
      </c>
      <c r="H30" s="34">
        <f>H$29*'Valorile Parametrilor'!I$33*'Valorile Parametrilor'!$D197*(VLOOKUP('Metoda Agregata'!$C$19,'Valorile Parametrilor'!$B$163:$P$188,8))</f>
        <v>0</v>
      </c>
      <c r="I30" s="34">
        <f>I$29*'Valorile Parametrilor'!J$33*'Valorile Parametrilor'!$D197*(VLOOKUP('Metoda Agregata'!$C$19,'Valorile Parametrilor'!$B$163:$P$188,9))</f>
        <v>0</v>
      </c>
      <c r="J30" s="34">
        <f>J$29*'Valorile Parametrilor'!K$33*'Valorile Parametrilor'!$D197*(VLOOKUP('Metoda Agregata'!$C$19,'Valorile Parametrilor'!$B$163:$P$188,10))</f>
        <v>0</v>
      </c>
      <c r="K30" s="35">
        <f>K$29*'Valorile Parametrilor'!L$33*'Valorile Parametrilor'!$D197*(VLOOKUP('Metoda Agregata'!$C$19,'Valorile Parametrilor'!$B$163:$P$188,11))</f>
        <v>0</v>
      </c>
      <c r="L30" s="32"/>
    </row>
    <row r="31" spans="2:12" ht="18" x14ac:dyDescent="0.35">
      <c r="B31" s="102"/>
      <c r="C31" s="103"/>
      <c r="D31" s="103" t="s">
        <v>1</v>
      </c>
      <c r="E31" s="33">
        <f>E$29*'Valorile Parametrilor'!F$33*'Valorile Parametrilor'!$C198*(VLOOKUP('Metoda Agregata'!$C$19,'Valorile Parametrilor'!$B$163:$P$188,5))</f>
        <v>0</v>
      </c>
      <c r="F31" s="34">
        <f>F$29*'Valorile Parametrilor'!G$33*'Valorile Parametrilor'!$D198*(VLOOKUP('Metoda Agregata'!$C$19,'Valorile Parametrilor'!$B$163:$P$188,6))</f>
        <v>0</v>
      </c>
      <c r="G31" s="34">
        <f>G$29*'Valorile Parametrilor'!H$33*'Valorile Parametrilor'!$C198*(VLOOKUP('Metoda Agregata'!$C$19,'Valorile Parametrilor'!$B$163:$P$188,7))</f>
        <v>0</v>
      </c>
      <c r="H31" s="34">
        <f>H$29*'Valorile Parametrilor'!I$33*'Valorile Parametrilor'!$D198*(VLOOKUP('Metoda Agregata'!$C$19,'Valorile Parametrilor'!$B$163:$P$188,8))</f>
        <v>0</v>
      </c>
      <c r="I31" s="34">
        <f>I$29*'Valorile Parametrilor'!J$33*'Valorile Parametrilor'!$D198*(VLOOKUP('Metoda Agregata'!$C$19,'Valorile Parametrilor'!$B$163:$P$188,9))</f>
        <v>0</v>
      </c>
      <c r="J31" s="34">
        <f>J$29*'Valorile Parametrilor'!K$33*'Valorile Parametrilor'!$D198*(VLOOKUP('Metoda Agregata'!$C$19,'Valorile Parametrilor'!$B$163:$P$188,10))</f>
        <v>0</v>
      </c>
      <c r="K31" s="35">
        <f>K$29*'Valorile Parametrilor'!L$33*'Valorile Parametrilor'!$D198*(VLOOKUP('Metoda Agregata'!$C$19,'Valorile Parametrilor'!$B$163:$P$188,11))</f>
        <v>0</v>
      </c>
      <c r="L31" s="32"/>
    </row>
    <row r="32" spans="2:12" ht="18" x14ac:dyDescent="0.35">
      <c r="B32" s="102"/>
      <c r="C32" s="103"/>
      <c r="D32" s="103" t="s">
        <v>2</v>
      </c>
      <c r="E32" s="33">
        <f>E$29*'Valorile Parametrilor'!F$33*'Valorile Parametrilor'!$C199*(VLOOKUP('Metoda Agregata'!$C$19,'Valorile Parametrilor'!$B$163:$P$188,5))</f>
        <v>0</v>
      </c>
      <c r="F32" s="34">
        <f>F$29*'Valorile Parametrilor'!G$33*'Valorile Parametrilor'!$D199*(VLOOKUP('Metoda Agregata'!$C$19,'Valorile Parametrilor'!$B$163:$P$188,6))</f>
        <v>0</v>
      </c>
      <c r="G32" s="34">
        <f>G$29*'Valorile Parametrilor'!H$33*'Valorile Parametrilor'!$C199*(VLOOKUP('Metoda Agregata'!$C$19,'Valorile Parametrilor'!$B$163:$P$188,7))</f>
        <v>0</v>
      </c>
      <c r="H32" s="34">
        <f>H$29*'Valorile Parametrilor'!I$33*'Valorile Parametrilor'!$D199*(VLOOKUP('Metoda Agregata'!$C$19,'Valorile Parametrilor'!$B$163:$P$188,8))</f>
        <v>0</v>
      </c>
      <c r="I32" s="34">
        <f>I$29*'Valorile Parametrilor'!J$33*'Valorile Parametrilor'!$D199*(VLOOKUP('Metoda Agregata'!$C$19,'Valorile Parametrilor'!$B$163:$P$188,9))</f>
        <v>0</v>
      </c>
      <c r="J32" s="34">
        <f>J$29*'Valorile Parametrilor'!K$33*'Valorile Parametrilor'!$D199*(VLOOKUP('Metoda Agregata'!$C$19,'Valorile Parametrilor'!$B$163:$P$188,10))</f>
        <v>0</v>
      </c>
      <c r="K32" s="35">
        <f>K$29*'Valorile Parametrilor'!L$33*'Valorile Parametrilor'!$D199*(VLOOKUP('Metoda Agregata'!$C$19,'Valorile Parametrilor'!$B$163:$P$188,11))</f>
        <v>0</v>
      </c>
      <c r="L32" s="32"/>
    </row>
    <row r="33" spans="2:12" ht="18" x14ac:dyDescent="0.35">
      <c r="B33" s="105"/>
      <c r="C33" s="106"/>
      <c r="D33" s="106" t="s">
        <v>82</v>
      </c>
      <c r="E33" s="25">
        <f>E30+E31*'Valorile Parametrilor'!$C$216+'Calcule (Metoda Agregata)'!E32*'Valorile Parametrilor'!$C$217</f>
        <v>0</v>
      </c>
      <c r="F33" s="25">
        <f>F30+F31*'Valorile Parametrilor'!$C$216+'Calcule (Metoda Agregata)'!F32*'Valorile Parametrilor'!$C$217</f>
        <v>0</v>
      </c>
      <c r="G33" s="25">
        <f>G30+G31*'Valorile Parametrilor'!$C$216+'Calcule (Metoda Agregata)'!G32*'Valorile Parametrilor'!$C$217</f>
        <v>0</v>
      </c>
      <c r="H33" s="25">
        <f>H30+H31*'Valorile Parametrilor'!$C$216+'Calcule (Metoda Agregata)'!H32*'Valorile Parametrilor'!$C$217</f>
        <v>0</v>
      </c>
      <c r="I33" s="25">
        <f>I30+I31*'Valorile Parametrilor'!$C$216+'Calcule (Metoda Agregata)'!I32*'Valorile Parametrilor'!$C$217</f>
        <v>0</v>
      </c>
      <c r="J33" s="25">
        <f>J30+J31*'Valorile Parametrilor'!$C$216+'Calcule (Metoda Agregata)'!J32*'Valorile Parametrilor'!$C$217</f>
        <v>0</v>
      </c>
      <c r="K33" s="25">
        <f>K30+K31*'Valorile Parametrilor'!$C$216+'Calcule (Metoda Agregata)'!K32*'Valorile Parametrilor'!$C$217</f>
        <v>0</v>
      </c>
      <c r="L33" s="32"/>
    </row>
    <row r="34" spans="2:12" x14ac:dyDescent="0.25">
      <c r="E34" s="32"/>
      <c r="F34" s="32"/>
      <c r="G34" s="32"/>
      <c r="H34" s="32"/>
      <c r="I34" s="32"/>
      <c r="J34" s="32"/>
      <c r="K34" s="32"/>
      <c r="L34" s="32"/>
    </row>
    <row r="35" spans="2:12" x14ac:dyDescent="0.25">
      <c r="E35" s="32"/>
      <c r="F35" s="32"/>
      <c r="G35" s="32"/>
      <c r="H35" s="32"/>
      <c r="I35" s="32"/>
      <c r="J35" s="32"/>
      <c r="K35" s="32"/>
      <c r="L35" s="32"/>
    </row>
    <row r="36" spans="2:12" x14ac:dyDescent="0.25">
      <c r="B36" s="109"/>
      <c r="C36" s="94"/>
      <c r="D36" s="95"/>
      <c r="E36" s="96" t="s">
        <v>78</v>
      </c>
      <c r="F36" s="96" t="s">
        <v>79</v>
      </c>
      <c r="G36" s="96" t="s">
        <v>80</v>
      </c>
      <c r="H36" s="96" t="s">
        <v>81</v>
      </c>
      <c r="I36" s="96" t="s">
        <v>9</v>
      </c>
      <c r="J36" s="96" t="s">
        <v>10</v>
      </c>
      <c r="K36" s="97" t="s">
        <v>11</v>
      </c>
      <c r="L36" s="111" t="s">
        <v>13</v>
      </c>
    </row>
    <row r="37" spans="2:12" x14ac:dyDescent="0.25">
      <c r="B37" s="108" t="s">
        <v>13</v>
      </c>
      <c r="C37" s="98"/>
      <c r="D37" s="99"/>
      <c r="E37" s="110"/>
      <c r="F37" s="100"/>
      <c r="G37" s="100"/>
      <c r="H37" s="100"/>
      <c r="I37" s="100"/>
      <c r="J37" s="100"/>
      <c r="K37" s="101"/>
      <c r="L37" s="89"/>
    </row>
    <row r="38" spans="2:12" ht="18" x14ac:dyDescent="0.35">
      <c r="B38" s="102" t="str">
        <f>"Emissions ("&amp;'Metoda Agregata'!$C$19&amp;")"</f>
        <v>Emissions (2020)</v>
      </c>
      <c r="C38" s="103"/>
      <c r="D38" s="103" t="s">
        <v>0</v>
      </c>
      <c r="E38" s="33">
        <f t="shared" ref="E38:K40" si="0">E9+E16+E23+E30</f>
        <v>0</v>
      </c>
      <c r="F38" s="34">
        <f t="shared" si="0"/>
        <v>0</v>
      </c>
      <c r="G38" s="34">
        <f t="shared" si="0"/>
        <v>0</v>
      </c>
      <c r="H38" s="34">
        <f t="shared" si="0"/>
        <v>0</v>
      </c>
      <c r="I38" s="34">
        <f t="shared" si="0"/>
        <v>0</v>
      </c>
      <c r="J38" s="34">
        <f t="shared" si="0"/>
        <v>0</v>
      </c>
      <c r="K38" s="35">
        <f t="shared" si="0"/>
        <v>0</v>
      </c>
      <c r="L38" s="36">
        <f t="shared" ref="L38:L40" si="1">SUM(E38:K38)</f>
        <v>0</v>
      </c>
    </row>
    <row r="39" spans="2:12" ht="18" x14ac:dyDescent="0.35">
      <c r="B39" s="102"/>
      <c r="C39" s="103"/>
      <c r="D39" s="103" t="s">
        <v>1</v>
      </c>
      <c r="E39" s="33">
        <f t="shared" si="0"/>
        <v>0</v>
      </c>
      <c r="F39" s="34">
        <f t="shared" si="0"/>
        <v>0</v>
      </c>
      <c r="G39" s="34">
        <f t="shared" si="0"/>
        <v>0</v>
      </c>
      <c r="H39" s="34">
        <f t="shared" si="0"/>
        <v>0</v>
      </c>
      <c r="I39" s="34">
        <f t="shared" si="0"/>
        <v>0</v>
      </c>
      <c r="J39" s="34">
        <f t="shared" si="0"/>
        <v>0</v>
      </c>
      <c r="K39" s="35">
        <f t="shared" si="0"/>
        <v>0</v>
      </c>
      <c r="L39" s="36">
        <f t="shared" si="1"/>
        <v>0</v>
      </c>
    </row>
    <row r="40" spans="2:12" ht="18" x14ac:dyDescent="0.35">
      <c r="B40" s="102"/>
      <c r="C40" s="103"/>
      <c r="D40" s="103" t="s">
        <v>2</v>
      </c>
      <c r="E40" s="33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4">
        <f t="shared" si="0"/>
        <v>0</v>
      </c>
      <c r="K40" s="35">
        <f t="shared" si="0"/>
        <v>0</v>
      </c>
      <c r="L40" s="36">
        <f t="shared" si="1"/>
        <v>0</v>
      </c>
    </row>
    <row r="41" spans="2:12" ht="18" x14ac:dyDescent="0.35">
      <c r="B41" s="105" t="s">
        <v>84</v>
      </c>
      <c r="C41" s="106"/>
      <c r="D41" s="106" t="s">
        <v>83</v>
      </c>
      <c r="E41" s="25">
        <f t="shared" ref="E41:K41" si="2">(E12+E19+E26+E33)/1000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>SUM(E41:K41)</f>
        <v>0</v>
      </c>
    </row>
    <row r="42" spans="2:12" x14ac:dyDescent="0.25"/>
    <row r="43" spans="2:12" x14ac:dyDescent="0.25">
      <c r="E43"/>
      <c r="F43"/>
      <c r="G43"/>
      <c r="H43"/>
      <c r="I43"/>
    </row>
    <row r="44" spans="2:12" x14ac:dyDescent="0.25">
      <c r="B44" s="119" t="s">
        <v>85</v>
      </c>
      <c r="C44" s="119"/>
      <c r="D44" s="119"/>
      <c r="E44" s="119"/>
      <c r="F44" s="119"/>
      <c r="G44" s="119"/>
      <c r="H44" s="119"/>
      <c r="I44" s="119"/>
      <c r="J44" s="120"/>
      <c r="K44" s="120"/>
      <c r="L44" s="56"/>
    </row>
    <row r="45" spans="2:12" x14ac:dyDescent="0.25">
      <c r="E45"/>
      <c r="F45"/>
      <c r="G45"/>
      <c r="H45"/>
      <c r="I45"/>
    </row>
    <row r="46" spans="2:12" x14ac:dyDescent="0.25">
      <c r="B46" t="s">
        <v>47</v>
      </c>
      <c r="D46">
        <f>'Valorile Parametrilor'!N22</f>
        <v>1.82</v>
      </c>
      <c r="E46" t="s">
        <v>15</v>
      </c>
      <c r="F46"/>
      <c r="G46"/>
      <c r="H46"/>
      <c r="I46" s="17"/>
    </row>
    <row r="47" spans="2:12" x14ac:dyDescent="0.25">
      <c r="B47" t="s">
        <v>48</v>
      </c>
      <c r="D47">
        <f>'Valorile Parametrilor'!O22</f>
        <v>1.6</v>
      </c>
      <c r="E47" t="s">
        <v>15</v>
      </c>
      <c r="F47"/>
      <c r="G47"/>
      <c r="H47"/>
      <c r="I47" s="17"/>
    </row>
    <row r="48" spans="2:12" x14ac:dyDescent="0.25">
      <c r="B48" t="s">
        <v>49</v>
      </c>
      <c r="D48">
        <f>'Valorile Parametrilor'!P22</f>
        <v>1.6</v>
      </c>
      <c r="E48" t="s">
        <v>15</v>
      </c>
      <c r="F48"/>
      <c r="G48"/>
      <c r="H48"/>
      <c r="I48"/>
    </row>
    <row r="49" spans="2:10" x14ac:dyDescent="0.25">
      <c r="E49"/>
      <c r="F49"/>
      <c r="G49"/>
      <c r="H49"/>
    </row>
    <row r="50" spans="2:10" s="18" customFormat="1" x14ac:dyDescent="0.25">
      <c r="B50"/>
      <c r="C50"/>
      <c r="D50"/>
      <c r="I50" s="4"/>
    </row>
    <row r="51" spans="2:10" x14ac:dyDescent="0.25">
      <c r="B51" s="112" t="s">
        <v>13</v>
      </c>
      <c r="C51" s="113"/>
      <c r="D51" s="113"/>
      <c r="E51" s="133" t="s">
        <v>47</v>
      </c>
      <c r="F51" s="133" t="s">
        <v>48</v>
      </c>
      <c r="G51" s="135" t="s">
        <v>49</v>
      </c>
      <c r="H51" s="114" t="s">
        <v>13</v>
      </c>
    </row>
    <row r="52" spans="2:10" x14ac:dyDescent="0.25">
      <c r="B52" s="102"/>
      <c r="C52" s="103"/>
      <c r="D52" s="103" t="s">
        <v>20</v>
      </c>
      <c r="E52" s="29">
        <f>'Metoda Agregata'!H26</f>
        <v>0</v>
      </c>
      <c r="F52" s="30">
        <f>'Metoda Agregata'!I26</f>
        <v>0</v>
      </c>
      <c r="G52" s="30">
        <f>'Metoda Agregata'!J26</f>
        <v>0</v>
      </c>
      <c r="H52" s="31"/>
      <c r="I52" s="15"/>
      <c r="J52" s="15"/>
    </row>
    <row r="53" spans="2:10" x14ac:dyDescent="0.25">
      <c r="B53" s="102"/>
      <c r="C53" s="103"/>
      <c r="D53" s="103" t="s">
        <v>16</v>
      </c>
      <c r="E53" s="29">
        <f>E52*D46</f>
        <v>0</v>
      </c>
      <c r="F53" s="30">
        <f>F52*D47</f>
        <v>0</v>
      </c>
      <c r="G53" s="30">
        <f>G52*D48</f>
        <v>0</v>
      </c>
      <c r="H53" s="31"/>
    </row>
    <row r="54" spans="2:10" x14ac:dyDescent="0.25">
      <c r="B54" s="105" t="str">
        <f>"Emisii ("&amp;'Metoda Agregata'!$C$19&amp;")"</f>
        <v>Emisii (2020)</v>
      </c>
      <c r="C54" s="106"/>
      <c r="D54" s="106" t="s">
        <v>26</v>
      </c>
      <c r="E54" s="25">
        <f>E53*'Valorile Parametrilor'!$C$207/1000</f>
        <v>0</v>
      </c>
      <c r="F54" s="25">
        <f>F53*'Valorile Parametrilor'!$C$207/1000</f>
        <v>0</v>
      </c>
      <c r="G54" s="25">
        <f>G53*'Valorile Parametrilor'!$C$207/1000</f>
        <v>0</v>
      </c>
      <c r="H54" s="25">
        <f>SUM(E54:G54)</f>
        <v>0</v>
      </c>
    </row>
    <row r="55" spans="2:10" x14ac:dyDescent="0.25"/>
    <row r="56" spans="2:10" x14ac:dyDescent="0.25"/>
    <row r="57" spans="2:10" x14ac:dyDescent="0.25"/>
    <row r="58" spans="2:10" x14ac:dyDescent="0.25"/>
    <row r="59" spans="2:10" x14ac:dyDescent="0.25"/>
    <row r="60" spans="2:10" x14ac:dyDescent="0.25"/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</sheetData>
  <pageMargins left="0.7" right="0.7" top="0.75" bottom="0.75" header="0.3" footer="0.3"/>
  <pageSetup paperSize="9" scale="59" fitToHeight="0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1"/>
  <sheetViews>
    <sheetView topLeftCell="A70" zoomScaleNormal="100" workbookViewId="0">
      <selection activeCell="AE6" sqref="AE6"/>
    </sheetView>
  </sheetViews>
  <sheetFormatPr defaultColWidth="0" defaultRowHeight="15" zeroHeight="1" x14ac:dyDescent="0.25"/>
  <cols>
    <col min="1" max="1" width="3.42578125" customWidth="1"/>
    <col min="2" max="2" width="10.85546875" customWidth="1"/>
    <col min="3" max="3" width="4.140625" customWidth="1"/>
    <col min="4" max="4" width="10.85546875" customWidth="1"/>
    <col min="5" max="5" width="15.5703125" customWidth="1"/>
    <col min="6" max="6" width="17.140625" customWidth="1"/>
    <col min="7" max="7" width="15" customWidth="1"/>
    <col min="8" max="14" width="10.85546875" customWidth="1"/>
    <col min="15" max="15" width="4.42578125" customWidth="1"/>
    <col min="16" max="16" width="14.5703125" customWidth="1"/>
    <col min="17" max="17" width="13.85546875" customWidth="1"/>
    <col min="18" max="18" width="10.85546875" customWidth="1"/>
    <col min="19" max="19" width="19" customWidth="1"/>
    <col min="20" max="20" width="17.140625" customWidth="1"/>
    <col min="21" max="21" width="13.140625" customWidth="1"/>
    <col min="22" max="29" width="10.85546875" customWidth="1"/>
    <col min="30" max="30" width="4" customWidth="1"/>
    <col min="31" max="45" width="12.85546875" customWidth="1"/>
    <col min="46" max="47" width="9.140625" customWidth="1"/>
    <col min="48" max="16384" width="9.140625" hidden="1"/>
  </cols>
  <sheetData>
    <row r="1" spans="2:45" x14ac:dyDescent="0.25"/>
    <row r="2" spans="2:45" s="18" customFormat="1" ht="26.25" x14ac:dyDescent="0.4">
      <c r="B2" s="23" t="s">
        <v>86</v>
      </c>
    </row>
    <row r="3" spans="2:45" s="18" customFormat="1" x14ac:dyDescent="0.25"/>
    <row r="4" spans="2:45" s="18" customFormat="1" x14ac:dyDescent="0.25"/>
    <row r="5" spans="2:45" x14ac:dyDescent="0.25">
      <c r="B5" s="119" t="s">
        <v>87</v>
      </c>
      <c r="C5" s="119"/>
      <c r="D5" s="119"/>
      <c r="E5" s="119"/>
      <c r="F5" s="119"/>
      <c r="G5" s="119" t="s">
        <v>25</v>
      </c>
      <c r="H5" s="119"/>
      <c r="I5" s="119"/>
      <c r="J5" s="119"/>
      <c r="K5" s="119"/>
      <c r="L5" s="119"/>
      <c r="M5" s="119"/>
      <c r="N5" s="119"/>
      <c r="P5" s="119" t="s">
        <v>91</v>
      </c>
      <c r="Q5" s="119"/>
      <c r="R5" s="119"/>
      <c r="S5" s="119"/>
      <c r="T5" s="119" t="s">
        <v>90</v>
      </c>
      <c r="U5" s="119"/>
      <c r="V5" s="119"/>
      <c r="W5" s="119"/>
      <c r="X5" s="119"/>
      <c r="Y5" s="119"/>
      <c r="Z5" s="119"/>
      <c r="AA5" s="119"/>
      <c r="AB5" s="119"/>
      <c r="AC5" s="119"/>
      <c r="AE5" s="119" t="s">
        <v>100</v>
      </c>
      <c r="AF5" s="119"/>
      <c r="AG5" s="119"/>
      <c r="AH5" s="119" t="s">
        <v>23</v>
      </c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</row>
    <row r="6" spans="2:45" x14ac:dyDescent="0.25">
      <c r="B6" s="28" t="s">
        <v>88</v>
      </c>
      <c r="P6" s="28" t="s">
        <v>92</v>
      </c>
      <c r="AE6" s="28" t="s">
        <v>101</v>
      </c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2:45" s="18" customFormat="1" x14ac:dyDescent="0.25"/>
    <row r="8" spans="2:45" s="18" customFormat="1" x14ac:dyDescent="0.25">
      <c r="AE8" s="1" t="s">
        <v>99</v>
      </c>
    </row>
    <row r="9" spans="2:45" s="18" customFormat="1" x14ac:dyDescent="0.25">
      <c r="AE9" s="42">
        <f t="shared" ref="AE9:AR9" si="0">SUM(AE12:AE1048576)</f>
        <v>0</v>
      </c>
      <c r="AF9" s="42">
        <f t="shared" si="0"/>
        <v>0</v>
      </c>
      <c r="AG9" s="42">
        <f t="shared" si="0"/>
        <v>0</v>
      </c>
      <c r="AH9" s="42">
        <f t="shared" si="0"/>
        <v>0</v>
      </c>
      <c r="AI9" s="42">
        <f t="shared" si="0"/>
        <v>0</v>
      </c>
      <c r="AJ9" s="42">
        <f t="shared" si="0"/>
        <v>0</v>
      </c>
      <c r="AK9" s="42">
        <f t="shared" si="0"/>
        <v>0</v>
      </c>
      <c r="AL9" s="42">
        <f t="shared" si="0"/>
        <v>0</v>
      </c>
      <c r="AM9" s="42">
        <f t="shared" si="0"/>
        <v>0</v>
      </c>
      <c r="AN9" s="42">
        <f t="shared" si="0"/>
        <v>0</v>
      </c>
      <c r="AO9" s="42">
        <f t="shared" si="0"/>
        <v>0</v>
      </c>
      <c r="AP9" s="42">
        <f t="shared" si="0"/>
        <v>0</v>
      </c>
      <c r="AQ9" s="42">
        <f t="shared" si="0"/>
        <v>0</v>
      </c>
      <c r="AR9" s="42">
        <f t="shared" si="0"/>
        <v>0</v>
      </c>
    </row>
    <row r="10" spans="2:45" s="18" customFormat="1" x14ac:dyDescent="0.25"/>
    <row r="11" spans="2:45" ht="30" x14ac:dyDescent="0.25">
      <c r="B11" s="112" t="s">
        <v>89</v>
      </c>
      <c r="C11" s="113"/>
      <c r="D11" s="115" t="s">
        <v>17</v>
      </c>
      <c r="E11" s="116" t="s">
        <v>18</v>
      </c>
      <c r="F11" s="116" t="s">
        <v>19</v>
      </c>
      <c r="G11" s="80" t="s">
        <v>46</v>
      </c>
      <c r="H11" s="116" t="s">
        <v>8</v>
      </c>
      <c r="I11" s="116" t="s">
        <v>9</v>
      </c>
      <c r="J11" s="116" t="s">
        <v>10</v>
      </c>
      <c r="K11" s="117" t="s">
        <v>11</v>
      </c>
      <c r="L11" s="133" t="s">
        <v>47</v>
      </c>
      <c r="M11" s="133" t="s">
        <v>48</v>
      </c>
      <c r="N11" s="135" t="s">
        <v>49</v>
      </c>
      <c r="O11" s="1"/>
      <c r="P11" s="112" t="s">
        <v>93</v>
      </c>
      <c r="Q11" s="113" t="s">
        <v>94</v>
      </c>
      <c r="R11" s="115" t="s">
        <v>18</v>
      </c>
      <c r="S11" s="116" t="s">
        <v>19</v>
      </c>
      <c r="T11" s="136" t="s">
        <v>95</v>
      </c>
      <c r="U11" s="136" t="s">
        <v>96</v>
      </c>
      <c r="V11" s="136" t="s">
        <v>97</v>
      </c>
      <c r="W11" s="136" t="s">
        <v>98</v>
      </c>
      <c r="X11" s="116" t="s">
        <v>9</v>
      </c>
      <c r="Y11" s="117" t="s">
        <v>10</v>
      </c>
      <c r="Z11" s="112" t="s">
        <v>11</v>
      </c>
      <c r="AA11" s="137" t="s">
        <v>47</v>
      </c>
      <c r="AB11" s="138" t="s">
        <v>48</v>
      </c>
      <c r="AC11" s="139" t="s">
        <v>49</v>
      </c>
      <c r="AD11" s="1"/>
      <c r="AE11" s="112" t="s">
        <v>93</v>
      </c>
      <c r="AF11" s="113" t="s">
        <v>94</v>
      </c>
      <c r="AG11" s="115" t="s">
        <v>18</v>
      </c>
      <c r="AH11" s="116" t="s">
        <v>19</v>
      </c>
      <c r="AI11" s="136" t="s">
        <v>95</v>
      </c>
      <c r="AJ11" s="136" t="s">
        <v>96</v>
      </c>
      <c r="AK11" s="136" t="s">
        <v>97</v>
      </c>
      <c r="AL11" s="136" t="s">
        <v>98</v>
      </c>
      <c r="AM11" s="116" t="s">
        <v>9</v>
      </c>
      <c r="AN11" s="117" t="s">
        <v>10</v>
      </c>
      <c r="AO11" s="112" t="s">
        <v>11</v>
      </c>
      <c r="AP11" s="137" t="s">
        <v>47</v>
      </c>
      <c r="AQ11" s="138" t="s">
        <v>48</v>
      </c>
      <c r="AR11" s="139" t="s">
        <v>49</v>
      </c>
      <c r="AS11" s="118" t="s">
        <v>99</v>
      </c>
    </row>
    <row r="12" spans="2:45" x14ac:dyDescent="0.25">
      <c r="B12">
        <f>'Metoda Dezagregata'!B24</f>
        <v>0</v>
      </c>
      <c r="D12" s="20">
        <f>'Metoda Dezagregata'!$C24*'Metoda Dezagregata'!$E24*'Metoda Dezagregata'!F24</f>
        <v>0</v>
      </c>
      <c r="E12" s="20">
        <f>'Metoda Dezagregata'!$C24*'Metoda Dezagregata'!$E24*'Metoda Dezagregata'!G24</f>
        <v>0</v>
      </c>
      <c r="F12" s="20">
        <f>'Metoda Dezagregata'!$C24*'Metoda Dezagregata'!$E24*'Metoda Dezagregata'!M24</f>
        <v>0</v>
      </c>
      <c r="G12" s="20">
        <f>'Metoda Dezagregata'!$C24*'Metoda Dezagregata'!$E24*'Metoda Dezagregata'!H24</f>
        <v>0</v>
      </c>
      <c r="H12" s="20">
        <f>'Metoda Dezagregata'!$C24*'Metoda Dezagregata'!$E24*'Metoda Dezagregata'!I24</f>
        <v>0</v>
      </c>
      <c r="I12" s="20">
        <f>'Metoda Dezagregata'!$C24*'Metoda Dezagregata'!$E24*'Metoda Dezagregata'!J24</f>
        <v>0</v>
      </c>
      <c r="J12" s="20">
        <f>'Metoda Dezagregata'!$C24*'Metoda Dezagregata'!$E24*'Metoda Dezagregata'!K24</f>
        <v>0</v>
      </c>
      <c r="K12" s="20">
        <f>'Metoda Dezagregata'!$C24*'Metoda Dezagregata'!$E24*'Metoda Dezagregata'!L24</f>
        <v>0</v>
      </c>
      <c r="L12" s="20">
        <f>'Metoda Dezagregata'!$C24*'Metoda Dezagregata'!$E24*'Metoda Dezagregata'!N24</f>
        <v>0</v>
      </c>
      <c r="M12" s="20">
        <f>'Metoda Dezagregata'!$C24*'Metoda Dezagregata'!$E24*'Metoda Dezagregata'!O24</f>
        <v>0</v>
      </c>
      <c r="N12" s="20">
        <f>'Metoda Dezagregata'!$C24*'Metoda Dezagregata'!$E24*'Metoda Dezagregata'!P24</f>
        <v>0</v>
      </c>
      <c r="O12" s="20"/>
      <c r="P12" s="20">
        <f>IF(D12=0,0,D12*VLOOKUP('Metoda Dezagregata'!$D24,'Valorile Parametrilor'!$B$37:$M$152,3)*'Valorile Parametrilor'!$C$9*VLOOKUP('Metoda Dezagregata'!$C$19,'Valorile Parametrilor'!$B$163:$M$188,3,FALSE))</f>
        <v>0</v>
      </c>
      <c r="Q12" s="20">
        <f>IF(D12=0,0,D12*VLOOKUP('Metoda Dezagregata'!$D24,'Valorile Parametrilor'!$B$37:$M$152,3)*'Valorile Parametrilor'!$D$9*VLOOKUP('Metoda Dezagregata'!$C$19,'Valorile Parametrilor'!$B$163:$M$188,3,FALSE))</f>
        <v>0</v>
      </c>
      <c r="R12" s="20">
        <f>IF(E12=0,0,E12*VLOOKUP('Metoda Dezagregata'!D24,'Valorile Parametrilor'!$B$37:$M$152,4)*VLOOKUP('Metoda Dezagregata'!$C$19,'Valorile Parametrilor'!$B$163:$M$188,4,FALSE))</f>
        <v>0</v>
      </c>
      <c r="S12" s="20">
        <f>IF(F12=0,0,F12*VLOOKUP('Metoda Dezagregata'!D24,'Valorile Parametrilor'!$B$37:$M$152,12)*VLOOKUP('Metoda Dezagregata'!$C$19,'Valorile Parametrilor'!$B$163:$M$188,12,FALSE))</f>
        <v>0</v>
      </c>
      <c r="T12" s="20">
        <f>IF(G12=0,0,G12*VLOOKUP('Metoda Dezagregata'!D24,'Valorile Parametrilor'!$B$37:$M$152,5)*'Valorile Parametrilor'!$C$7*VLOOKUP('Metoda Dezagregata'!$C$19,'Valorile Parametrilor'!$B$163:$M$188,5,FALSE))</f>
        <v>0</v>
      </c>
      <c r="U12" s="20">
        <f>IF(G12=0,0,G12*VLOOKUP('Metoda Dezagregata'!D24,'Valorile Parametrilor'!$B$37:$M$152,6)*'Valorile Parametrilor'!$D$7*VLOOKUP('Metoda Dezagregata'!$C$19,'Valorile Parametrilor'!$B$163:$M$188,6,FALSE))</f>
        <v>0</v>
      </c>
      <c r="V12" s="20">
        <f>IF(H12=0,0,H12*VLOOKUP('Metoda Dezagregata'!D24,'Valorile Parametrilor'!$B$37:$M$152,7)*'Valorile Parametrilor'!$C$8*VLOOKUP('Metoda Dezagregata'!$C$19,'Valorile Parametrilor'!$B$163:$M$188,7,FALSE))</f>
        <v>0</v>
      </c>
      <c r="W12" s="20">
        <f>IF(H12=0,0,H12*VLOOKUP('Metoda Dezagregata'!D24,'Valorile Parametrilor'!$B$37:$M$152,8)*'Valorile Parametrilor'!$D$8*VLOOKUP('Metoda Dezagregata'!$C$19,'Valorile Parametrilor'!$B$163:$M$188,8,FALSE))</f>
        <v>0</v>
      </c>
      <c r="X12" s="20">
        <f>IF(I12=0,0,I12*VLOOKUP('Metoda Dezagregata'!D24,'Valorile Parametrilor'!$B$37:$M$152,9)*VLOOKUP('Metoda Dezagregata'!$C$19,'Valorile Parametrilor'!$B$163:$M$188,9,FALSE))</f>
        <v>0</v>
      </c>
      <c r="Y12" s="20">
        <f>IF(J12=0,0,J12*VLOOKUP('Metoda Dezagregata'!D24,'Valorile Parametrilor'!$B$37:$M$152,10)*VLOOKUP('Metoda Dezagregata'!$C$19,'Valorile Parametrilor'!$B$163:$M$188,10,FALSE))</f>
        <v>0</v>
      </c>
      <c r="Z12" s="20">
        <f>IF(K12=0,0,K12*VLOOKUP('Metoda Dezagregata'!D24,'Valorile Parametrilor'!$B$37:$M$152,11)*VLOOKUP('Metoda Dezagregata'!$C$19,'Valorile Parametrilor'!$B$163:$N$188,11,FALSE))</f>
        <v>0</v>
      </c>
      <c r="AA12" s="20">
        <f>IF(L12=0,0,L12*VLOOKUP('Metoda Dezagregata'!D24,'Valorile Parametrilor'!$B$37:$P$152,13)*VLOOKUP('Metoda Dezagregata'!$C$19,'Valorile Parametrilor'!$B$163:$O$188,13,FALSE))</f>
        <v>0</v>
      </c>
      <c r="AB12" s="20">
        <f>IF(M12=0,0,M12*VLOOKUP('Metoda Dezagregata'!D24,'Valorile Parametrilor'!$B$37:$P$152,14)*VLOOKUP('Metoda Dezagregata'!$C$19,'Valorile Parametrilor'!$B$163:$P$188,14,FALSE))</f>
        <v>0</v>
      </c>
      <c r="AC12" s="20">
        <f>IF(N12=0,0,N12*VLOOKUP('Metoda Dezagregata'!D24,'Valorile Parametrilor'!$B$37:$P$152,15)*VLOOKUP('Metoda Dezagregata'!$C$19,'Valorile Parametrilor'!$B$163:$P$188,15,FALSE))</f>
        <v>0</v>
      </c>
      <c r="AD12" s="20"/>
      <c r="AE12" s="20">
        <f>P12*'Valorile Parametrilor'!$C$200</f>
        <v>0</v>
      </c>
      <c r="AF12" s="20">
        <f>Q12*'Valorile Parametrilor'!$D$200</f>
        <v>0</v>
      </c>
      <c r="AG12" s="20">
        <f>R12*'Valorile Parametrilor'!$D$200</f>
        <v>0</v>
      </c>
      <c r="AH12" s="20">
        <f>S12*'Valorile Parametrilor'!$C$207</f>
        <v>0</v>
      </c>
      <c r="AI12" s="20">
        <f>T12*'Valorile Parametrilor'!$C$200</f>
        <v>0</v>
      </c>
      <c r="AJ12" s="20">
        <f>U12*'Valorile Parametrilor'!$D$200</f>
        <v>0</v>
      </c>
      <c r="AK12" s="20">
        <f>V12*'Valorile Parametrilor'!$C$200</f>
        <v>0</v>
      </c>
      <c r="AL12" s="20">
        <f>W12*'Valorile Parametrilor'!$D$200</f>
        <v>0</v>
      </c>
      <c r="AM12" s="20">
        <f>X12*'Valorile Parametrilor'!$D$200</f>
        <v>0</v>
      </c>
      <c r="AN12" s="20">
        <f>Y12*'Valorile Parametrilor'!$D$200</f>
        <v>0</v>
      </c>
      <c r="AO12" s="20">
        <f>Z12*'Valorile Parametrilor'!$D$200</f>
        <v>0</v>
      </c>
      <c r="AP12" s="20">
        <f>AA12*'Valorile Parametrilor'!$C$207</f>
        <v>0</v>
      </c>
      <c r="AQ12" s="20">
        <f>AB12*'Valorile Parametrilor'!$C$207</f>
        <v>0</v>
      </c>
      <c r="AR12" s="20">
        <f>AC12*'Valorile Parametrilor'!$C$207</f>
        <v>0</v>
      </c>
      <c r="AS12" s="25">
        <f t="shared" ref="AS12:AS39" si="1">SUM(AE12:AR12)</f>
        <v>0</v>
      </c>
    </row>
    <row r="13" spans="2:45" x14ac:dyDescent="0.25">
      <c r="B13" s="18">
        <f>'Metoda Dezagregata'!B25</f>
        <v>0</v>
      </c>
      <c r="D13" s="20">
        <f>'Metoda Dezagregata'!$C25*'Metoda Dezagregata'!$E25*'Metoda Dezagregata'!F25</f>
        <v>0</v>
      </c>
      <c r="E13" s="20">
        <f>'Metoda Dezagregata'!$C25*'Metoda Dezagregata'!$E25*'Metoda Dezagregata'!G25</f>
        <v>0</v>
      </c>
      <c r="F13" s="20">
        <f>'Metoda Dezagregata'!$C25*'Metoda Dezagregata'!$E25*'Metoda Dezagregata'!M25</f>
        <v>0</v>
      </c>
      <c r="G13" s="20">
        <f>'Metoda Dezagregata'!$C25*'Metoda Dezagregata'!$E25*'Metoda Dezagregata'!H25</f>
        <v>0</v>
      </c>
      <c r="H13" s="20">
        <f>'Metoda Dezagregata'!$C25*'Metoda Dezagregata'!$E25*'Metoda Dezagregata'!I25</f>
        <v>0</v>
      </c>
      <c r="I13" s="20">
        <f>'Metoda Dezagregata'!$C25*'Metoda Dezagregata'!$E25*'Metoda Dezagregata'!J25</f>
        <v>0</v>
      </c>
      <c r="J13" s="20">
        <f>'Metoda Dezagregata'!$C25*'Metoda Dezagregata'!$E25*'Metoda Dezagregata'!K25</f>
        <v>0</v>
      </c>
      <c r="K13" s="20">
        <f>'Metoda Dezagregata'!$C25*'Metoda Dezagregata'!$E25*'Metoda Dezagregata'!L25</f>
        <v>0</v>
      </c>
      <c r="L13" s="20">
        <f>'Metoda Dezagregata'!$C25*'Metoda Dezagregata'!$E25*'Metoda Dezagregata'!N25</f>
        <v>0</v>
      </c>
      <c r="M13" s="20">
        <f>'Metoda Dezagregata'!$C25*'Metoda Dezagregata'!$E25*'Metoda Dezagregata'!O25</f>
        <v>0</v>
      </c>
      <c r="N13" s="20">
        <f>'Metoda Dezagregata'!$C25*'Metoda Dezagregata'!$E25*'Metoda Dezagregata'!P25</f>
        <v>0</v>
      </c>
      <c r="O13" s="20"/>
      <c r="P13" s="20">
        <f>IF(D13=0,0,D13*VLOOKUP('Metoda Dezagregata'!$D25,'Valorile Parametrilor'!$B$37:$M$152,3)*'Valorile Parametrilor'!$C$9*VLOOKUP('Metoda Dezagregata'!$C$19,'Valorile Parametrilor'!$B$163:$M$188,3,FALSE))</f>
        <v>0</v>
      </c>
      <c r="Q13" s="20">
        <f>IF(D13=0,0,D13*VLOOKUP('Metoda Dezagregata'!$D25,'Valorile Parametrilor'!$B$37:$M$152,3)*'Valorile Parametrilor'!$D$9*VLOOKUP('Metoda Dezagregata'!$C$19,'Valorile Parametrilor'!$B$163:$M$188,3,FALSE))</f>
        <v>0</v>
      </c>
      <c r="R13" s="20">
        <f>IF(E13=0,0,E13*VLOOKUP('Metoda Dezagregata'!D25,'Valorile Parametrilor'!$B$37:$M$152,4)*VLOOKUP('Metoda Dezagregata'!$C$19,'Valorile Parametrilor'!$B$163:$M$188,4,FALSE))</f>
        <v>0</v>
      </c>
      <c r="S13" s="20">
        <f>IF(F13=0,0,F13*VLOOKUP('Metoda Dezagregata'!D25,'Valorile Parametrilor'!$B$37:$M$152,12)*VLOOKUP('Metoda Dezagregata'!$C$19,'Valorile Parametrilor'!$B$163:$M$188,12,FALSE))</f>
        <v>0</v>
      </c>
      <c r="T13" s="20">
        <f>IF(G13=0,0,G13*VLOOKUP('Metoda Dezagregata'!D25,'Valorile Parametrilor'!$B$37:$M$152,5)*'Valorile Parametrilor'!$C$7*VLOOKUP('Metoda Dezagregata'!$C$19,'Valorile Parametrilor'!$B$163:$M$188,5,FALSE))</f>
        <v>0</v>
      </c>
      <c r="U13" s="20">
        <f>IF(G13=0,0,G13*VLOOKUP('Metoda Dezagregata'!D25,'Valorile Parametrilor'!$B$37:$M$152,6)*'Valorile Parametrilor'!$D$7*VLOOKUP('Metoda Dezagregata'!$C$19,'Valorile Parametrilor'!$B$163:$M$188,6,FALSE))</f>
        <v>0</v>
      </c>
      <c r="V13" s="20">
        <f>IF(H13=0,0,H13*VLOOKUP('Metoda Dezagregata'!D25,'Valorile Parametrilor'!$B$37:$M$152,7)*'Valorile Parametrilor'!$C$8*VLOOKUP('Metoda Dezagregata'!$C$19,'Valorile Parametrilor'!$B$163:$M$188,7,FALSE))</f>
        <v>0</v>
      </c>
      <c r="W13" s="20">
        <f>IF(H13=0,0,H13*VLOOKUP('Metoda Dezagregata'!D25,'Valorile Parametrilor'!$B$37:$M$152,8)*'Valorile Parametrilor'!$D$8*VLOOKUP('Metoda Dezagregata'!$C$19,'Valorile Parametrilor'!$B$163:$M$188,8,FALSE))</f>
        <v>0</v>
      </c>
      <c r="X13" s="20">
        <f>IF(I13=0,0,I13*VLOOKUP('Metoda Dezagregata'!D25,'Valorile Parametrilor'!$B$37:$M$152,9)*VLOOKUP('Metoda Dezagregata'!$C$19,'Valorile Parametrilor'!$B$163:$M$188,9,FALSE))</f>
        <v>0</v>
      </c>
      <c r="Y13" s="20">
        <f>IF(J13=0,0,J13*VLOOKUP('Metoda Dezagregata'!D25,'Valorile Parametrilor'!$B$37:$M$152,10)*VLOOKUP('Metoda Dezagregata'!$C$19,'Valorile Parametrilor'!$B$163:$M$188,10,FALSE))</f>
        <v>0</v>
      </c>
      <c r="Z13" s="20">
        <f>IF(K13=0,0,K13*VLOOKUP('Metoda Dezagregata'!D25,'Valorile Parametrilor'!$B$37:$M$152,11)*VLOOKUP('Metoda Dezagregata'!$C$19,'Valorile Parametrilor'!$B$163:$N$188,11,FALSE))</f>
        <v>0</v>
      </c>
      <c r="AA13" s="20">
        <f>IF(L13=0,0,L13*VLOOKUP('Metoda Dezagregata'!D25,'Valorile Parametrilor'!$B$37:$P$152,13)*VLOOKUP('Metoda Dezagregata'!$C$19,'Valorile Parametrilor'!$B$163:$O$188,13,FALSE))</f>
        <v>0</v>
      </c>
      <c r="AB13" s="20">
        <f>IF(M13=0,0,M13*VLOOKUP('Metoda Dezagregata'!D25,'Valorile Parametrilor'!$B$37:$P$152,14)*VLOOKUP('Metoda Dezagregata'!$C$19,'Valorile Parametrilor'!$B$163:$P$188,14,FALSE))</f>
        <v>0</v>
      </c>
      <c r="AC13" s="20">
        <f>IF(N13=0,0,N13*VLOOKUP('Metoda Dezagregata'!D25,'Valorile Parametrilor'!$B$37:$P$152,15)*VLOOKUP('Metoda Dezagregata'!$C$19,'Valorile Parametrilor'!$B$163:$P$188,15,FALSE))</f>
        <v>0</v>
      </c>
      <c r="AD13" s="20"/>
      <c r="AE13" s="20">
        <f>P13*'Valorile Parametrilor'!$C$200</f>
        <v>0</v>
      </c>
      <c r="AF13" s="20">
        <f>Q13*'Valorile Parametrilor'!$D$200</f>
        <v>0</v>
      </c>
      <c r="AG13" s="20">
        <f>R13*'Valorile Parametrilor'!$D$200</f>
        <v>0</v>
      </c>
      <c r="AH13" s="20">
        <f>S13*'Valorile Parametrilor'!$C$207</f>
        <v>0</v>
      </c>
      <c r="AI13" s="20">
        <f>T13*'Valorile Parametrilor'!$C$200</f>
        <v>0</v>
      </c>
      <c r="AJ13" s="20">
        <f>U13*'Valorile Parametrilor'!$D$200</f>
        <v>0</v>
      </c>
      <c r="AK13" s="20">
        <f>V13*'Valorile Parametrilor'!$C$200</f>
        <v>0</v>
      </c>
      <c r="AL13" s="20">
        <f>W13*'Valorile Parametrilor'!$D$200</f>
        <v>0</v>
      </c>
      <c r="AM13" s="20">
        <f>X13*'Valorile Parametrilor'!$D$200</f>
        <v>0</v>
      </c>
      <c r="AN13" s="20">
        <f>Y13*'Valorile Parametrilor'!$D$200</f>
        <v>0</v>
      </c>
      <c r="AO13" s="20">
        <f>Z13*'Valorile Parametrilor'!$D$200</f>
        <v>0</v>
      </c>
      <c r="AP13" s="20">
        <f>AA13*'Valorile Parametrilor'!$C$207</f>
        <v>0</v>
      </c>
      <c r="AQ13" s="20">
        <f>AB13*'Valorile Parametrilor'!$C$207</f>
        <v>0</v>
      </c>
      <c r="AR13" s="20">
        <f>AC13*'Valorile Parametrilor'!$C$207</f>
        <v>0</v>
      </c>
      <c r="AS13" s="25">
        <f t="shared" si="1"/>
        <v>0</v>
      </c>
    </row>
    <row r="14" spans="2:45" x14ac:dyDescent="0.25">
      <c r="B14" s="18">
        <f>'Metoda Dezagregata'!B26</f>
        <v>0</v>
      </c>
      <c r="D14" s="20">
        <f>'Metoda Dezagregata'!$C26*'Metoda Dezagregata'!$E26*'Metoda Dezagregata'!F26</f>
        <v>0</v>
      </c>
      <c r="E14" s="20">
        <f>'Metoda Dezagregata'!$C26*'Metoda Dezagregata'!$E26*'Metoda Dezagregata'!G26</f>
        <v>0</v>
      </c>
      <c r="F14" s="20">
        <f>'Metoda Dezagregata'!$C26*'Metoda Dezagregata'!$E26*'Metoda Dezagregata'!M26</f>
        <v>0</v>
      </c>
      <c r="G14" s="20">
        <f>'Metoda Dezagregata'!$C26*'Metoda Dezagregata'!$E26*'Metoda Dezagregata'!H26</f>
        <v>0</v>
      </c>
      <c r="H14" s="20">
        <f>'Metoda Dezagregata'!$C26*'Metoda Dezagregata'!$E26*'Metoda Dezagregata'!I26</f>
        <v>0</v>
      </c>
      <c r="I14" s="20">
        <f>'Metoda Dezagregata'!$C26*'Metoda Dezagregata'!$E26*'Metoda Dezagregata'!J26</f>
        <v>0</v>
      </c>
      <c r="J14" s="20">
        <f>'Metoda Dezagregata'!$C26*'Metoda Dezagregata'!$E26*'Metoda Dezagregata'!K26</f>
        <v>0</v>
      </c>
      <c r="K14" s="20">
        <f>'Metoda Dezagregata'!$C26*'Metoda Dezagregata'!$E26*'Metoda Dezagregata'!L26</f>
        <v>0</v>
      </c>
      <c r="L14" s="20">
        <f>'Metoda Dezagregata'!$C26*'Metoda Dezagregata'!$E26*'Metoda Dezagregata'!N26</f>
        <v>0</v>
      </c>
      <c r="M14" s="20">
        <f>'Metoda Dezagregata'!$C26*'Metoda Dezagregata'!$E26*'Metoda Dezagregata'!O26</f>
        <v>0</v>
      </c>
      <c r="N14" s="20">
        <f>'Metoda Dezagregata'!$C26*'Metoda Dezagregata'!$E26*'Metoda Dezagregata'!P26</f>
        <v>0</v>
      </c>
      <c r="O14" s="20"/>
      <c r="P14" s="20">
        <f>IF(D14=0,0,D14*VLOOKUP('Metoda Dezagregata'!$D26,'Valorile Parametrilor'!$B$37:$M$152,3)*'Valorile Parametrilor'!$C$9*VLOOKUP('Metoda Dezagregata'!$C$19,'Valorile Parametrilor'!$B$163:$M$188,3,FALSE))</f>
        <v>0</v>
      </c>
      <c r="Q14" s="20">
        <f>IF(D14=0,0,D14*VLOOKUP('Metoda Dezagregata'!$D26,'Valorile Parametrilor'!$B$37:$M$152,3)*'Valorile Parametrilor'!$D$9*VLOOKUP('Metoda Dezagregata'!$C$19,'Valorile Parametrilor'!$B$163:$M$188,3,FALSE))</f>
        <v>0</v>
      </c>
      <c r="R14" s="20">
        <f>IF(E14=0,0,E14*VLOOKUP('Metoda Dezagregata'!D26,'Valorile Parametrilor'!$B$37:$M$152,4)*VLOOKUP('Metoda Dezagregata'!$C$19,'Valorile Parametrilor'!$B$163:$M$188,4,FALSE))</f>
        <v>0</v>
      </c>
      <c r="S14" s="20">
        <f>IF(F14=0,0,F14*VLOOKUP('Metoda Dezagregata'!D26,'Valorile Parametrilor'!$B$37:$M$152,12)*VLOOKUP('Metoda Dezagregata'!$C$19,'Valorile Parametrilor'!$B$163:$M$188,12,FALSE))</f>
        <v>0</v>
      </c>
      <c r="T14" s="20">
        <f>IF(G14=0,0,G14*VLOOKUP('Metoda Dezagregata'!D26,'Valorile Parametrilor'!$B$37:$M$152,5)*'Valorile Parametrilor'!$C$7*VLOOKUP('Metoda Dezagregata'!$C$19,'Valorile Parametrilor'!$B$163:$M$188,5,FALSE))</f>
        <v>0</v>
      </c>
      <c r="U14" s="20">
        <f>IF(G14=0,0,G14*VLOOKUP('Metoda Dezagregata'!D26,'Valorile Parametrilor'!$B$37:$M$152,6)*'Valorile Parametrilor'!$D$7*VLOOKUP('Metoda Dezagregata'!$C$19,'Valorile Parametrilor'!$B$163:$M$188,6,FALSE))</f>
        <v>0</v>
      </c>
      <c r="V14" s="20">
        <f>IF(H14=0,0,H14*VLOOKUP('Metoda Dezagregata'!D26,'Valorile Parametrilor'!$B$37:$M$152,7)*'Valorile Parametrilor'!$C$8*VLOOKUP('Metoda Dezagregata'!$C$19,'Valorile Parametrilor'!$B$163:$M$188,7,FALSE))</f>
        <v>0</v>
      </c>
      <c r="W14" s="20">
        <f>IF(H14=0,0,H14*VLOOKUP('Metoda Dezagregata'!D26,'Valorile Parametrilor'!$B$37:$M$152,8)*'Valorile Parametrilor'!$D$8*VLOOKUP('Metoda Dezagregata'!$C$19,'Valorile Parametrilor'!$B$163:$M$188,8,FALSE))</f>
        <v>0</v>
      </c>
      <c r="X14" s="20">
        <f>IF(I14=0,0,I14*VLOOKUP('Metoda Dezagregata'!D26,'Valorile Parametrilor'!$B$37:$M$152,9)*VLOOKUP('Metoda Dezagregata'!$C$19,'Valorile Parametrilor'!$B$163:$M$188,9,FALSE))</f>
        <v>0</v>
      </c>
      <c r="Y14" s="20">
        <f>IF(J14=0,0,J14*VLOOKUP('Metoda Dezagregata'!D26,'Valorile Parametrilor'!$B$37:$M$152,10)*VLOOKUP('Metoda Dezagregata'!$C$19,'Valorile Parametrilor'!$B$163:$M$188,10,FALSE))</f>
        <v>0</v>
      </c>
      <c r="Z14" s="20">
        <f>IF(K14=0,0,K14*VLOOKUP('Metoda Dezagregata'!D26,'Valorile Parametrilor'!$B$37:$M$152,11)*VLOOKUP('Metoda Dezagregata'!$C$19,'Valorile Parametrilor'!$B$163:$N$188,11,FALSE))</f>
        <v>0</v>
      </c>
      <c r="AA14" s="20">
        <f>IF(L14=0,0,L14*VLOOKUP('Metoda Dezagregata'!D26,'Valorile Parametrilor'!$B$37:$P$152,13)*VLOOKUP('Metoda Dezagregata'!$C$19,'Valorile Parametrilor'!$B$163:$O$188,13,FALSE))</f>
        <v>0</v>
      </c>
      <c r="AB14" s="20">
        <f>IF(M14=0,0,M14*VLOOKUP('Metoda Dezagregata'!D26,'Valorile Parametrilor'!$B$37:$P$152,14)*VLOOKUP('Metoda Dezagregata'!$C$19,'Valorile Parametrilor'!$B$163:$P$188,14,FALSE))</f>
        <v>0</v>
      </c>
      <c r="AC14" s="20">
        <f>IF(N14=0,0,N14*VLOOKUP('Metoda Dezagregata'!D26,'Valorile Parametrilor'!$B$37:$P$152,15)*VLOOKUP('Metoda Dezagregata'!$C$19,'Valorile Parametrilor'!$B$163:$P$188,15,FALSE))</f>
        <v>0</v>
      </c>
      <c r="AD14" s="20"/>
      <c r="AE14" s="20">
        <f>P14*'Valorile Parametrilor'!$C$200</f>
        <v>0</v>
      </c>
      <c r="AF14" s="20">
        <f>Q14*'Valorile Parametrilor'!$D$200</f>
        <v>0</v>
      </c>
      <c r="AG14" s="20">
        <f>R14*'Valorile Parametrilor'!$D$200</f>
        <v>0</v>
      </c>
      <c r="AH14" s="20">
        <f>S14*'Valorile Parametrilor'!$C$207</f>
        <v>0</v>
      </c>
      <c r="AI14" s="20">
        <f>T14*'Valorile Parametrilor'!$C$200</f>
        <v>0</v>
      </c>
      <c r="AJ14" s="20">
        <f>U14*'Valorile Parametrilor'!$D$200</f>
        <v>0</v>
      </c>
      <c r="AK14" s="20">
        <f>V14*'Valorile Parametrilor'!$C$200</f>
        <v>0</v>
      </c>
      <c r="AL14" s="20">
        <f>W14*'Valorile Parametrilor'!$D$200</f>
        <v>0</v>
      </c>
      <c r="AM14" s="20">
        <f>X14*'Valorile Parametrilor'!$D$200</f>
        <v>0</v>
      </c>
      <c r="AN14" s="20">
        <f>Y14*'Valorile Parametrilor'!$D$200</f>
        <v>0</v>
      </c>
      <c r="AO14" s="20">
        <f>Z14*'Valorile Parametrilor'!$D$200</f>
        <v>0</v>
      </c>
      <c r="AP14" s="20">
        <f>AA14*'Valorile Parametrilor'!$C$207</f>
        <v>0</v>
      </c>
      <c r="AQ14" s="20">
        <f>AB14*'Valorile Parametrilor'!$C$207</f>
        <v>0</v>
      </c>
      <c r="AR14" s="20">
        <f>AC14*'Valorile Parametrilor'!$C$207</f>
        <v>0</v>
      </c>
      <c r="AS14" s="25">
        <f t="shared" si="1"/>
        <v>0</v>
      </c>
    </row>
    <row r="15" spans="2:45" x14ac:dyDescent="0.25">
      <c r="B15" s="18">
        <f>'Metoda Dezagregata'!B27</f>
        <v>0</v>
      </c>
      <c r="D15" s="20">
        <f>'Metoda Dezagregata'!$C27*'Metoda Dezagregata'!$E27*'Metoda Dezagregata'!F27</f>
        <v>0</v>
      </c>
      <c r="E15" s="20">
        <f>'Metoda Dezagregata'!$C27*'Metoda Dezagregata'!$E27*'Metoda Dezagregata'!G27</f>
        <v>0</v>
      </c>
      <c r="F15" s="20">
        <f>'Metoda Dezagregata'!$C27*'Metoda Dezagregata'!$E27*'Metoda Dezagregata'!M27</f>
        <v>0</v>
      </c>
      <c r="G15" s="20">
        <f>'Metoda Dezagregata'!$C27*'Metoda Dezagregata'!$E27*'Metoda Dezagregata'!H27</f>
        <v>0</v>
      </c>
      <c r="H15" s="20">
        <f>'Metoda Dezagregata'!$C27*'Metoda Dezagregata'!$E27*'Metoda Dezagregata'!I27</f>
        <v>0</v>
      </c>
      <c r="I15" s="20">
        <f>'Metoda Dezagregata'!$C27*'Metoda Dezagregata'!$E27*'Metoda Dezagregata'!J27</f>
        <v>0</v>
      </c>
      <c r="J15" s="20">
        <f>'Metoda Dezagregata'!$C27*'Metoda Dezagregata'!$E27*'Metoda Dezagregata'!K27</f>
        <v>0</v>
      </c>
      <c r="K15" s="20">
        <f>'Metoda Dezagregata'!$C27*'Metoda Dezagregata'!$E27*'Metoda Dezagregata'!L27</f>
        <v>0</v>
      </c>
      <c r="L15" s="20">
        <f>'Metoda Dezagregata'!$C27*'Metoda Dezagregata'!$E27*'Metoda Dezagregata'!N27</f>
        <v>0</v>
      </c>
      <c r="M15" s="20">
        <f>'Metoda Dezagregata'!$C27*'Metoda Dezagregata'!$E27*'Metoda Dezagregata'!O27</f>
        <v>0</v>
      </c>
      <c r="N15" s="20">
        <f>'Metoda Dezagregata'!$C27*'Metoda Dezagregata'!$E27*'Metoda Dezagregata'!P27</f>
        <v>0</v>
      </c>
      <c r="O15" s="20"/>
      <c r="P15" s="20">
        <f>IF(D15=0,0,D15*VLOOKUP('Metoda Dezagregata'!$D27,'Valorile Parametrilor'!$B$37:$M$152,3)*'Valorile Parametrilor'!$C$9*VLOOKUP('Metoda Dezagregata'!$C$19,'Valorile Parametrilor'!$B$163:$M$188,3,FALSE))</f>
        <v>0</v>
      </c>
      <c r="Q15" s="20">
        <f>IF(D15=0,0,D15*VLOOKUP('Metoda Dezagregata'!$D27,'Valorile Parametrilor'!$B$37:$M$152,3)*'Valorile Parametrilor'!$D$9*VLOOKUP('Metoda Dezagregata'!$C$19,'Valorile Parametrilor'!$B$163:$M$188,3,FALSE))</f>
        <v>0</v>
      </c>
      <c r="R15" s="20">
        <f>IF(E15=0,0,E15*VLOOKUP('Metoda Dezagregata'!D27,'Valorile Parametrilor'!$B$37:$M$152,4)*VLOOKUP('Metoda Dezagregata'!$C$19,'Valorile Parametrilor'!$B$163:$M$188,4,FALSE))</f>
        <v>0</v>
      </c>
      <c r="S15" s="20">
        <f>IF(F15=0,0,F15*VLOOKUP('Metoda Dezagregata'!D27,'Valorile Parametrilor'!$B$37:$M$152,12)*VLOOKUP('Metoda Dezagregata'!$C$19,'Valorile Parametrilor'!$B$163:$M$188,12,FALSE))</f>
        <v>0</v>
      </c>
      <c r="T15" s="20">
        <f>IF(G15=0,0,G15*VLOOKUP('Metoda Dezagregata'!D27,'Valorile Parametrilor'!$B$37:$M$152,5)*'Valorile Parametrilor'!$C$7*VLOOKUP('Metoda Dezagregata'!$C$19,'Valorile Parametrilor'!$B$163:$M$188,5,FALSE))</f>
        <v>0</v>
      </c>
      <c r="U15" s="20">
        <f>IF(G15=0,0,G15*VLOOKUP('Metoda Dezagregata'!D27,'Valorile Parametrilor'!$B$37:$M$152,6)*'Valorile Parametrilor'!$D$7*VLOOKUP('Metoda Dezagregata'!$C$19,'Valorile Parametrilor'!$B$163:$M$188,6,FALSE))</f>
        <v>0</v>
      </c>
      <c r="V15" s="20">
        <f>IF(H15=0,0,H15*VLOOKUP('Metoda Dezagregata'!D27,'Valorile Parametrilor'!$B$37:$M$152,7)*'Valorile Parametrilor'!$C$8*VLOOKUP('Metoda Dezagregata'!$C$19,'Valorile Parametrilor'!$B$163:$M$188,7,FALSE))</f>
        <v>0</v>
      </c>
      <c r="W15" s="20">
        <f>IF(H15=0,0,H15*VLOOKUP('Metoda Dezagregata'!D27,'Valorile Parametrilor'!$B$37:$M$152,8)*'Valorile Parametrilor'!$D$8*VLOOKUP('Metoda Dezagregata'!$C$19,'Valorile Parametrilor'!$B$163:$M$188,8,FALSE))</f>
        <v>0</v>
      </c>
      <c r="X15" s="20">
        <f>IF(I15=0,0,I15*VLOOKUP('Metoda Dezagregata'!D27,'Valorile Parametrilor'!$B$37:$M$152,9)*VLOOKUP('Metoda Dezagregata'!$C$19,'Valorile Parametrilor'!$B$163:$M$188,9,FALSE))</f>
        <v>0</v>
      </c>
      <c r="Y15" s="20">
        <f>IF(J15=0,0,J15*VLOOKUP('Metoda Dezagregata'!D27,'Valorile Parametrilor'!$B$37:$M$152,10)*VLOOKUP('Metoda Dezagregata'!$C$19,'Valorile Parametrilor'!$B$163:$M$188,10,FALSE))</f>
        <v>0</v>
      </c>
      <c r="Z15" s="20">
        <f>IF(K15=0,0,K15*VLOOKUP('Metoda Dezagregata'!D27,'Valorile Parametrilor'!$B$37:$M$152,11)*VLOOKUP('Metoda Dezagregata'!$C$19,'Valorile Parametrilor'!$B$163:$N$188,11,FALSE))</f>
        <v>0</v>
      </c>
      <c r="AA15" s="20">
        <f>IF(L15=0,0,L15*VLOOKUP('Metoda Dezagregata'!D27,'Valorile Parametrilor'!$B$37:$P$152,13)*VLOOKUP('Metoda Dezagregata'!$C$19,'Valorile Parametrilor'!$B$163:$O$188,13,FALSE))</f>
        <v>0</v>
      </c>
      <c r="AB15" s="20">
        <f>IF(M15=0,0,M15*VLOOKUP('Metoda Dezagregata'!D27,'Valorile Parametrilor'!$B$37:$P$152,14)*VLOOKUP('Metoda Dezagregata'!$C$19,'Valorile Parametrilor'!$B$163:$P$188,14,FALSE))</f>
        <v>0</v>
      </c>
      <c r="AC15" s="20">
        <f>IF(N15=0,0,N15*VLOOKUP('Metoda Dezagregata'!D27,'Valorile Parametrilor'!$B$37:$P$152,15)*VLOOKUP('Metoda Dezagregata'!$C$19,'Valorile Parametrilor'!$B$163:$P$188,15,FALSE))</f>
        <v>0</v>
      </c>
      <c r="AD15" s="20"/>
      <c r="AE15" s="20">
        <f>P15*'Valorile Parametrilor'!$C$200</f>
        <v>0</v>
      </c>
      <c r="AF15" s="20">
        <f>Q15*'Valorile Parametrilor'!$D$200</f>
        <v>0</v>
      </c>
      <c r="AG15" s="20">
        <f>R15*'Valorile Parametrilor'!$D$200</f>
        <v>0</v>
      </c>
      <c r="AH15" s="20">
        <f>S15*'Valorile Parametrilor'!$C$207</f>
        <v>0</v>
      </c>
      <c r="AI15" s="20">
        <f>T15*'Valorile Parametrilor'!$C$200</f>
        <v>0</v>
      </c>
      <c r="AJ15" s="20">
        <f>U15*'Valorile Parametrilor'!$D$200</f>
        <v>0</v>
      </c>
      <c r="AK15" s="20">
        <f>V15*'Valorile Parametrilor'!$C$200</f>
        <v>0</v>
      </c>
      <c r="AL15" s="20">
        <f>W15*'Valorile Parametrilor'!$D$200</f>
        <v>0</v>
      </c>
      <c r="AM15" s="20">
        <f>X15*'Valorile Parametrilor'!$D$200</f>
        <v>0</v>
      </c>
      <c r="AN15" s="20">
        <f>Y15*'Valorile Parametrilor'!$D$200</f>
        <v>0</v>
      </c>
      <c r="AO15" s="20">
        <f>Z15*'Valorile Parametrilor'!$D$200</f>
        <v>0</v>
      </c>
      <c r="AP15" s="20">
        <f>AA15*'Valorile Parametrilor'!$C$207</f>
        <v>0</v>
      </c>
      <c r="AQ15" s="20">
        <f>AB15*'Valorile Parametrilor'!$C$207</f>
        <v>0</v>
      </c>
      <c r="AR15" s="20">
        <f>AC15*'Valorile Parametrilor'!$C$207</f>
        <v>0</v>
      </c>
      <c r="AS15" s="25">
        <f t="shared" si="1"/>
        <v>0</v>
      </c>
    </row>
    <row r="16" spans="2:45" x14ac:dyDescent="0.25">
      <c r="B16" s="18">
        <f>'Metoda Dezagregata'!B28</f>
        <v>0</v>
      </c>
      <c r="D16" s="20">
        <f>'Metoda Dezagregata'!$C28*'Metoda Dezagregata'!$E28*'Metoda Dezagregata'!F28</f>
        <v>0</v>
      </c>
      <c r="E16" s="20">
        <f>'Metoda Dezagregata'!$C28*'Metoda Dezagregata'!$E28*'Metoda Dezagregata'!G28</f>
        <v>0</v>
      </c>
      <c r="F16" s="20">
        <f>'Metoda Dezagregata'!$C28*'Metoda Dezagregata'!$E28*'Metoda Dezagregata'!M28</f>
        <v>0</v>
      </c>
      <c r="G16" s="20">
        <f>'Metoda Dezagregata'!$C28*'Metoda Dezagregata'!$E28*'Metoda Dezagregata'!H28</f>
        <v>0</v>
      </c>
      <c r="H16" s="20">
        <f>'Metoda Dezagregata'!$C28*'Metoda Dezagregata'!$E28*'Metoda Dezagregata'!I28</f>
        <v>0</v>
      </c>
      <c r="I16" s="20">
        <f>'Metoda Dezagregata'!$C28*'Metoda Dezagregata'!$E28*'Metoda Dezagregata'!J28</f>
        <v>0</v>
      </c>
      <c r="J16" s="20">
        <f>'Metoda Dezagregata'!$C28*'Metoda Dezagregata'!$E28*'Metoda Dezagregata'!K28</f>
        <v>0</v>
      </c>
      <c r="K16" s="20">
        <f>'Metoda Dezagregata'!$C28*'Metoda Dezagregata'!$E28*'Metoda Dezagregata'!L28</f>
        <v>0</v>
      </c>
      <c r="L16" s="20">
        <f>'Metoda Dezagregata'!$C28*'Metoda Dezagregata'!$E28*'Metoda Dezagregata'!N28</f>
        <v>0</v>
      </c>
      <c r="M16" s="20">
        <f>'Metoda Dezagregata'!$C28*'Metoda Dezagregata'!$E28*'Metoda Dezagregata'!O28</f>
        <v>0</v>
      </c>
      <c r="N16" s="20">
        <f>'Metoda Dezagregata'!$C28*'Metoda Dezagregata'!$E28*'Metoda Dezagregata'!P28</f>
        <v>0</v>
      </c>
      <c r="O16" s="20"/>
      <c r="P16" s="20">
        <f>IF(D16=0,0,D16*VLOOKUP('Metoda Dezagregata'!$D28,'Valorile Parametrilor'!$B$37:$M$152,3)*'Valorile Parametrilor'!$C$9*VLOOKUP('Metoda Dezagregata'!$C$19,'Valorile Parametrilor'!$B$163:$M$188,3,FALSE))</f>
        <v>0</v>
      </c>
      <c r="Q16" s="20">
        <f>IF(D16=0,0,D16*VLOOKUP('Metoda Dezagregata'!$D28,'Valorile Parametrilor'!$B$37:$M$152,3)*'Valorile Parametrilor'!$D$9*VLOOKUP('Metoda Dezagregata'!$C$19,'Valorile Parametrilor'!$B$163:$M$188,3,FALSE))</f>
        <v>0</v>
      </c>
      <c r="R16" s="20">
        <f>IF(E16=0,0,E16*VLOOKUP('Metoda Dezagregata'!D28,'Valorile Parametrilor'!$B$37:$M$152,4)*VLOOKUP('Metoda Dezagregata'!$C$19,'Valorile Parametrilor'!$B$163:$M$188,4,FALSE))</f>
        <v>0</v>
      </c>
      <c r="S16" s="20">
        <f>IF(F16=0,0,F16*VLOOKUP('Metoda Dezagregata'!D28,'Valorile Parametrilor'!$B$37:$M$152,12)*VLOOKUP('Metoda Dezagregata'!$C$19,'Valorile Parametrilor'!$B$163:$M$188,12,FALSE))</f>
        <v>0</v>
      </c>
      <c r="T16" s="20">
        <f>IF(G16=0,0,G16*VLOOKUP('Metoda Dezagregata'!D28,'Valorile Parametrilor'!$B$37:$M$152,5)*'Valorile Parametrilor'!$C$7*VLOOKUP('Metoda Dezagregata'!$C$19,'Valorile Parametrilor'!$B$163:$M$188,5,FALSE))</f>
        <v>0</v>
      </c>
      <c r="U16" s="20">
        <f>IF(G16=0,0,G16*VLOOKUP('Metoda Dezagregata'!D28,'Valorile Parametrilor'!$B$37:$M$152,6)*'Valorile Parametrilor'!$D$7*VLOOKUP('Metoda Dezagregata'!$C$19,'Valorile Parametrilor'!$B$163:$M$188,6,FALSE))</f>
        <v>0</v>
      </c>
      <c r="V16" s="20">
        <f>IF(H16=0,0,H16*VLOOKUP('Metoda Dezagregata'!D28,'Valorile Parametrilor'!$B$37:$M$152,7)*'Valorile Parametrilor'!$C$8*VLOOKUP('Metoda Dezagregata'!$C$19,'Valorile Parametrilor'!$B$163:$M$188,7,FALSE))</f>
        <v>0</v>
      </c>
      <c r="W16" s="20">
        <f>IF(H16=0,0,H16*VLOOKUP('Metoda Dezagregata'!D28,'Valorile Parametrilor'!$B$37:$M$152,8)*'Valorile Parametrilor'!$D$8*VLOOKUP('Metoda Dezagregata'!$C$19,'Valorile Parametrilor'!$B$163:$M$188,8,FALSE))</f>
        <v>0</v>
      </c>
      <c r="X16" s="20">
        <f>IF(I16=0,0,I16*VLOOKUP('Metoda Dezagregata'!D28,'Valorile Parametrilor'!$B$37:$M$152,9)*VLOOKUP('Metoda Dezagregata'!$C$19,'Valorile Parametrilor'!$B$163:$M$188,9,FALSE))</f>
        <v>0</v>
      </c>
      <c r="Y16" s="20">
        <f>IF(J16=0,0,J16*VLOOKUP('Metoda Dezagregata'!D28,'Valorile Parametrilor'!$B$37:$M$152,10)*VLOOKUP('Metoda Dezagregata'!$C$19,'Valorile Parametrilor'!$B$163:$M$188,10,FALSE))</f>
        <v>0</v>
      </c>
      <c r="Z16" s="20">
        <f>IF(K16=0,0,K16*VLOOKUP('Metoda Dezagregata'!D28,'Valorile Parametrilor'!$B$37:$M$152,11)*VLOOKUP('Metoda Dezagregata'!$C$19,'Valorile Parametrilor'!$B$163:$N$188,11,FALSE))</f>
        <v>0</v>
      </c>
      <c r="AA16" s="20">
        <f>IF(L16=0,0,L16*VLOOKUP('Metoda Dezagregata'!D28,'Valorile Parametrilor'!$B$37:$P$152,13)*VLOOKUP('Metoda Dezagregata'!$C$19,'Valorile Parametrilor'!$B$163:$O$188,13,FALSE))</f>
        <v>0</v>
      </c>
      <c r="AB16" s="20">
        <f>IF(M16=0,0,M16*VLOOKUP('Metoda Dezagregata'!D28,'Valorile Parametrilor'!$B$37:$P$152,14)*VLOOKUP('Metoda Dezagregata'!$C$19,'Valorile Parametrilor'!$B$163:$P$188,14,FALSE))</f>
        <v>0</v>
      </c>
      <c r="AC16" s="20">
        <f>IF(N16=0,0,N16*VLOOKUP('Metoda Dezagregata'!D28,'Valorile Parametrilor'!$B$37:$P$152,15)*VLOOKUP('Metoda Dezagregata'!$C$19,'Valorile Parametrilor'!$B$163:$P$188,15,FALSE))</f>
        <v>0</v>
      </c>
      <c r="AD16" s="20"/>
      <c r="AE16" s="20">
        <f>P16*'Valorile Parametrilor'!$C$200</f>
        <v>0</v>
      </c>
      <c r="AF16" s="20">
        <f>Q16*'Valorile Parametrilor'!$D$200</f>
        <v>0</v>
      </c>
      <c r="AG16" s="20">
        <f>R16*'Valorile Parametrilor'!$D$200</f>
        <v>0</v>
      </c>
      <c r="AH16" s="20">
        <f>S16*'Valorile Parametrilor'!$C$207</f>
        <v>0</v>
      </c>
      <c r="AI16" s="20">
        <f>T16*'Valorile Parametrilor'!$C$200</f>
        <v>0</v>
      </c>
      <c r="AJ16" s="20">
        <f>U16*'Valorile Parametrilor'!$D$200</f>
        <v>0</v>
      </c>
      <c r="AK16" s="20">
        <f>V16*'Valorile Parametrilor'!$C$200</f>
        <v>0</v>
      </c>
      <c r="AL16" s="20">
        <f>W16*'Valorile Parametrilor'!$D$200</f>
        <v>0</v>
      </c>
      <c r="AM16" s="20">
        <f>X16*'Valorile Parametrilor'!$D$200</f>
        <v>0</v>
      </c>
      <c r="AN16" s="20">
        <f>Y16*'Valorile Parametrilor'!$D$200</f>
        <v>0</v>
      </c>
      <c r="AO16" s="20">
        <f>Z16*'Valorile Parametrilor'!$D$200</f>
        <v>0</v>
      </c>
      <c r="AP16" s="20">
        <f>AA16*'Valorile Parametrilor'!$C$207</f>
        <v>0</v>
      </c>
      <c r="AQ16" s="20">
        <f>AB16*'Valorile Parametrilor'!$C$207</f>
        <v>0</v>
      </c>
      <c r="AR16" s="20">
        <f>AC16*'Valorile Parametrilor'!$C$207</f>
        <v>0</v>
      </c>
      <c r="AS16" s="25">
        <f t="shared" si="1"/>
        <v>0</v>
      </c>
    </row>
    <row r="17" spans="2:45" x14ac:dyDescent="0.25">
      <c r="B17" s="18">
        <f>'Metoda Dezagregata'!B29</f>
        <v>0</v>
      </c>
      <c r="D17" s="20">
        <f>'Metoda Dezagregata'!$C29*'Metoda Dezagregata'!$E29*'Metoda Dezagregata'!F29</f>
        <v>0</v>
      </c>
      <c r="E17" s="20">
        <f>'Metoda Dezagregata'!$C29*'Metoda Dezagregata'!$E29*'Metoda Dezagregata'!G29</f>
        <v>0</v>
      </c>
      <c r="F17" s="20">
        <f>'Metoda Dezagregata'!$C29*'Metoda Dezagregata'!$E29*'Metoda Dezagregata'!M29</f>
        <v>0</v>
      </c>
      <c r="G17" s="20">
        <f>'Metoda Dezagregata'!$C29*'Metoda Dezagregata'!$E29*'Metoda Dezagregata'!H29</f>
        <v>0</v>
      </c>
      <c r="H17" s="20">
        <f>'Metoda Dezagregata'!$C29*'Metoda Dezagregata'!$E29*'Metoda Dezagregata'!I29</f>
        <v>0</v>
      </c>
      <c r="I17" s="20">
        <f>'Metoda Dezagregata'!$C29*'Metoda Dezagregata'!$E29*'Metoda Dezagregata'!J29</f>
        <v>0</v>
      </c>
      <c r="J17" s="20">
        <f>'Metoda Dezagregata'!$C29*'Metoda Dezagregata'!$E29*'Metoda Dezagregata'!K29</f>
        <v>0</v>
      </c>
      <c r="K17" s="20">
        <f>'Metoda Dezagregata'!$C29*'Metoda Dezagregata'!$E29*'Metoda Dezagregata'!L29</f>
        <v>0</v>
      </c>
      <c r="L17" s="20">
        <f>'Metoda Dezagregata'!$C29*'Metoda Dezagregata'!$E29*'Metoda Dezagregata'!N29</f>
        <v>0</v>
      </c>
      <c r="M17" s="20">
        <f>'Metoda Dezagregata'!$C29*'Metoda Dezagregata'!$E29*'Metoda Dezagregata'!O29</f>
        <v>0</v>
      </c>
      <c r="N17" s="20">
        <f>'Metoda Dezagregata'!$C29*'Metoda Dezagregata'!$E29*'Metoda Dezagregata'!P29</f>
        <v>0</v>
      </c>
      <c r="O17" s="20"/>
      <c r="P17" s="20">
        <f>IF(D17=0,0,D17*VLOOKUP('Metoda Dezagregata'!$D29,'Valorile Parametrilor'!$B$37:$M$152,3)*'Valorile Parametrilor'!$C$9*VLOOKUP('Metoda Dezagregata'!$C$19,'Valorile Parametrilor'!$B$163:$M$188,3,FALSE))</f>
        <v>0</v>
      </c>
      <c r="Q17" s="20">
        <f>IF(D17=0,0,D17*VLOOKUP('Metoda Dezagregata'!$D29,'Valorile Parametrilor'!$B$37:$M$152,3)*'Valorile Parametrilor'!$D$9*VLOOKUP('Metoda Dezagregata'!$C$19,'Valorile Parametrilor'!$B$163:$M$188,3,FALSE))</f>
        <v>0</v>
      </c>
      <c r="R17" s="20">
        <f>IF(E17=0,0,E17*VLOOKUP('Metoda Dezagregata'!D29,'Valorile Parametrilor'!$B$37:$M$152,4)*VLOOKUP('Metoda Dezagregata'!$C$19,'Valorile Parametrilor'!$B$163:$M$188,4,FALSE))</f>
        <v>0</v>
      </c>
      <c r="S17" s="20">
        <f>IF(F17=0,0,F17*VLOOKUP('Metoda Dezagregata'!D29,'Valorile Parametrilor'!$B$37:$M$152,12)*VLOOKUP('Metoda Dezagregata'!$C$19,'Valorile Parametrilor'!$B$163:$M$188,12,FALSE))</f>
        <v>0</v>
      </c>
      <c r="T17" s="20">
        <f>IF(G17=0,0,G17*VLOOKUP('Metoda Dezagregata'!D29,'Valorile Parametrilor'!$B$37:$M$152,5)*'Valorile Parametrilor'!$C$7*VLOOKUP('Metoda Dezagregata'!$C$19,'Valorile Parametrilor'!$B$163:$M$188,5,FALSE))</f>
        <v>0</v>
      </c>
      <c r="U17" s="20">
        <f>IF(G17=0,0,G17*VLOOKUP('Metoda Dezagregata'!D29,'Valorile Parametrilor'!$B$37:$M$152,6)*'Valorile Parametrilor'!$D$7*VLOOKUP('Metoda Dezagregata'!$C$19,'Valorile Parametrilor'!$B$163:$M$188,6,FALSE))</f>
        <v>0</v>
      </c>
      <c r="V17" s="20">
        <f>IF(H17=0,0,H17*VLOOKUP('Metoda Dezagregata'!D29,'Valorile Parametrilor'!$B$37:$M$152,7)*'Valorile Parametrilor'!$C$8*VLOOKUP('Metoda Dezagregata'!$C$19,'Valorile Parametrilor'!$B$163:$M$188,7,FALSE))</f>
        <v>0</v>
      </c>
      <c r="W17" s="20">
        <f>IF(H17=0,0,H17*VLOOKUP('Metoda Dezagregata'!D29,'Valorile Parametrilor'!$B$37:$M$152,8)*'Valorile Parametrilor'!$D$8*VLOOKUP('Metoda Dezagregata'!$C$19,'Valorile Parametrilor'!$B$163:$M$188,8,FALSE))</f>
        <v>0</v>
      </c>
      <c r="X17" s="20">
        <f>IF(I17=0,0,I17*VLOOKUP('Metoda Dezagregata'!D29,'Valorile Parametrilor'!$B$37:$M$152,9)*VLOOKUP('Metoda Dezagregata'!$C$19,'Valorile Parametrilor'!$B$163:$M$188,9,FALSE))</f>
        <v>0</v>
      </c>
      <c r="Y17" s="20">
        <f>IF(J17=0,0,J17*VLOOKUP('Metoda Dezagregata'!D29,'Valorile Parametrilor'!$B$37:$M$152,10)*VLOOKUP('Metoda Dezagregata'!$C$19,'Valorile Parametrilor'!$B$163:$M$188,10,FALSE))</f>
        <v>0</v>
      </c>
      <c r="Z17" s="20">
        <f>IF(K17=0,0,K17*VLOOKUP('Metoda Dezagregata'!D29,'Valorile Parametrilor'!$B$37:$M$152,11)*VLOOKUP('Metoda Dezagregata'!$C$19,'Valorile Parametrilor'!$B$163:$N$188,11,FALSE))</f>
        <v>0</v>
      </c>
      <c r="AA17" s="20">
        <f>IF(L17=0,0,L17*VLOOKUP('Metoda Dezagregata'!D29,'Valorile Parametrilor'!$B$37:$P$152,13)*VLOOKUP('Metoda Dezagregata'!$C$19,'Valorile Parametrilor'!$B$163:$O$188,13,FALSE))</f>
        <v>0</v>
      </c>
      <c r="AB17" s="20">
        <f>IF(M17=0,0,M17*VLOOKUP('Metoda Dezagregata'!D29,'Valorile Parametrilor'!$B$37:$P$152,14)*VLOOKUP('Metoda Dezagregata'!$C$19,'Valorile Parametrilor'!$B$163:$P$188,14,FALSE))</f>
        <v>0</v>
      </c>
      <c r="AC17" s="20">
        <f>IF(N17=0,0,N17*VLOOKUP('Metoda Dezagregata'!D29,'Valorile Parametrilor'!$B$37:$P$152,15)*VLOOKUP('Metoda Dezagregata'!$C$19,'Valorile Parametrilor'!$B$163:$P$188,15,FALSE))</f>
        <v>0</v>
      </c>
      <c r="AD17" s="20"/>
      <c r="AE17" s="20">
        <f>P17*'Valorile Parametrilor'!$C$200</f>
        <v>0</v>
      </c>
      <c r="AF17" s="20">
        <f>Q17*'Valorile Parametrilor'!$D$200</f>
        <v>0</v>
      </c>
      <c r="AG17" s="20">
        <f>R17*'Valorile Parametrilor'!$D$200</f>
        <v>0</v>
      </c>
      <c r="AH17" s="20">
        <f>S17*'Valorile Parametrilor'!$C$207</f>
        <v>0</v>
      </c>
      <c r="AI17" s="20">
        <f>T17*'Valorile Parametrilor'!$C$200</f>
        <v>0</v>
      </c>
      <c r="AJ17" s="20">
        <f>U17*'Valorile Parametrilor'!$D$200</f>
        <v>0</v>
      </c>
      <c r="AK17" s="20">
        <f>V17*'Valorile Parametrilor'!$C$200</f>
        <v>0</v>
      </c>
      <c r="AL17" s="20">
        <f>W17*'Valorile Parametrilor'!$D$200</f>
        <v>0</v>
      </c>
      <c r="AM17" s="20">
        <f>X17*'Valorile Parametrilor'!$D$200</f>
        <v>0</v>
      </c>
      <c r="AN17" s="20">
        <f>Y17*'Valorile Parametrilor'!$D$200</f>
        <v>0</v>
      </c>
      <c r="AO17" s="20">
        <f>Z17*'Valorile Parametrilor'!$D$200</f>
        <v>0</v>
      </c>
      <c r="AP17" s="20">
        <f>AA17*'Valorile Parametrilor'!$C$207</f>
        <v>0</v>
      </c>
      <c r="AQ17" s="20">
        <f>AB17*'Valorile Parametrilor'!$C$207</f>
        <v>0</v>
      </c>
      <c r="AR17" s="20">
        <f>AC17*'Valorile Parametrilor'!$C$207</f>
        <v>0</v>
      </c>
      <c r="AS17" s="25">
        <f t="shared" si="1"/>
        <v>0</v>
      </c>
    </row>
    <row r="18" spans="2:45" x14ac:dyDescent="0.25">
      <c r="B18" s="18">
        <f>'Metoda Dezagregata'!B30</f>
        <v>0</v>
      </c>
      <c r="D18" s="20">
        <f>'Metoda Dezagregata'!$C30*'Metoda Dezagregata'!$E30*'Metoda Dezagregata'!F30</f>
        <v>0</v>
      </c>
      <c r="E18" s="20">
        <f>'Metoda Dezagregata'!$C30*'Metoda Dezagregata'!$E30*'Metoda Dezagregata'!G30</f>
        <v>0</v>
      </c>
      <c r="F18" s="20">
        <f>'Metoda Dezagregata'!$C30*'Metoda Dezagregata'!$E30*'Metoda Dezagregata'!M30</f>
        <v>0</v>
      </c>
      <c r="G18" s="20">
        <f>'Metoda Dezagregata'!$C30*'Metoda Dezagregata'!$E30*'Metoda Dezagregata'!H30</f>
        <v>0</v>
      </c>
      <c r="H18" s="20">
        <f>'Metoda Dezagregata'!$C30*'Metoda Dezagregata'!$E30*'Metoda Dezagregata'!I30</f>
        <v>0</v>
      </c>
      <c r="I18" s="20">
        <f>'Metoda Dezagregata'!$C30*'Metoda Dezagregata'!$E30*'Metoda Dezagregata'!J30</f>
        <v>0</v>
      </c>
      <c r="J18" s="20">
        <f>'Metoda Dezagregata'!$C30*'Metoda Dezagregata'!$E30*'Metoda Dezagregata'!K30</f>
        <v>0</v>
      </c>
      <c r="K18" s="20">
        <f>'Metoda Dezagregata'!$C30*'Metoda Dezagregata'!$E30*'Metoda Dezagregata'!L30</f>
        <v>0</v>
      </c>
      <c r="L18" s="20">
        <f>'Metoda Dezagregata'!$C30*'Metoda Dezagregata'!$E30*'Metoda Dezagregata'!N30</f>
        <v>0</v>
      </c>
      <c r="M18" s="20">
        <f>'Metoda Dezagregata'!$C30*'Metoda Dezagregata'!$E30*'Metoda Dezagregata'!O30</f>
        <v>0</v>
      </c>
      <c r="N18" s="20">
        <f>'Metoda Dezagregata'!$C30*'Metoda Dezagregata'!$E30*'Metoda Dezagregata'!P30</f>
        <v>0</v>
      </c>
      <c r="O18" s="20"/>
      <c r="P18" s="20">
        <f>IF(D18=0,0,D18*VLOOKUP('Metoda Dezagregata'!$D30,'Valorile Parametrilor'!$B$37:$M$152,3)*'Valorile Parametrilor'!$C$9*VLOOKUP('Metoda Dezagregata'!$C$19,'Valorile Parametrilor'!$B$163:$M$188,3,FALSE))</f>
        <v>0</v>
      </c>
      <c r="Q18" s="20">
        <f>IF(D18=0,0,D18*VLOOKUP('Metoda Dezagregata'!$D30,'Valorile Parametrilor'!$B$37:$M$152,3)*'Valorile Parametrilor'!$D$9*VLOOKUP('Metoda Dezagregata'!$C$19,'Valorile Parametrilor'!$B$163:$M$188,3,FALSE))</f>
        <v>0</v>
      </c>
      <c r="R18" s="20">
        <f>IF(E18=0,0,E18*VLOOKUP('Metoda Dezagregata'!D30,'Valorile Parametrilor'!$B$37:$M$152,4)*VLOOKUP('Metoda Dezagregata'!$C$19,'Valorile Parametrilor'!$B$163:$M$188,4,FALSE))</f>
        <v>0</v>
      </c>
      <c r="S18" s="20">
        <f>IF(F18=0,0,F18*VLOOKUP('Metoda Dezagregata'!D30,'Valorile Parametrilor'!$B$37:$M$152,12)*VLOOKUP('Metoda Dezagregata'!$C$19,'Valorile Parametrilor'!$B$163:$M$188,12,FALSE))</f>
        <v>0</v>
      </c>
      <c r="T18" s="20">
        <f>IF(G18=0,0,G18*VLOOKUP('Metoda Dezagregata'!D30,'Valorile Parametrilor'!$B$37:$M$152,5)*'Valorile Parametrilor'!$C$7*VLOOKUP('Metoda Dezagregata'!$C$19,'Valorile Parametrilor'!$B$163:$M$188,5,FALSE))</f>
        <v>0</v>
      </c>
      <c r="U18" s="20">
        <f>IF(G18=0,0,G18*VLOOKUP('Metoda Dezagregata'!D30,'Valorile Parametrilor'!$B$37:$M$152,6)*'Valorile Parametrilor'!$D$7*VLOOKUP('Metoda Dezagregata'!$C$19,'Valorile Parametrilor'!$B$163:$M$188,6,FALSE))</f>
        <v>0</v>
      </c>
      <c r="V18" s="20">
        <f>IF(H18=0,0,H18*VLOOKUP('Metoda Dezagregata'!D30,'Valorile Parametrilor'!$B$37:$M$152,7)*'Valorile Parametrilor'!$C$8*VLOOKUP('Metoda Dezagregata'!$C$19,'Valorile Parametrilor'!$B$163:$M$188,7,FALSE))</f>
        <v>0</v>
      </c>
      <c r="W18" s="20">
        <f>IF(H18=0,0,H18*VLOOKUP('Metoda Dezagregata'!D30,'Valorile Parametrilor'!$B$37:$M$152,8)*'Valorile Parametrilor'!$D$8*VLOOKUP('Metoda Dezagregata'!$C$19,'Valorile Parametrilor'!$B$163:$M$188,8,FALSE))</f>
        <v>0</v>
      </c>
      <c r="X18" s="20">
        <f>IF(I18=0,0,I18*VLOOKUP('Metoda Dezagregata'!D30,'Valorile Parametrilor'!$B$37:$M$152,9)*VLOOKUP('Metoda Dezagregata'!$C$19,'Valorile Parametrilor'!$B$163:$M$188,9,FALSE))</f>
        <v>0</v>
      </c>
      <c r="Y18" s="20">
        <f>IF(J18=0,0,J18*VLOOKUP('Metoda Dezagregata'!D30,'Valorile Parametrilor'!$B$37:$M$152,10)*VLOOKUP('Metoda Dezagregata'!$C$19,'Valorile Parametrilor'!$B$163:$M$188,10,FALSE))</f>
        <v>0</v>
      </c>
      <c r="Z18" s="20">
        <f>IF(K18=0,0,K18*VLOOKUP('Metoda Dezagregata'!D30,'Valorile Parametrilor'!$B$37:$M$152,11)*VLOOKUP('Metoda Dezagregata'!$C$19,'Valorile Parametrilor'!$B$163:$N$188,11,FALSE))</f>
        <v>0</v>
      </c>
      <c r="AA18" s="20">
        <f>IF(L18=0,0,L18*VLOOKUP('Metoda Dezagregata'!D30,'Valorile Parametrilor'!$B$37:$P$152,13)*VLOOKUP('Metoda Dezagregata'!$C$19,'Valorile Parametrilor'!$B$163:$O$188,13,FALSE))</f>
        <v>0</v>
      </c>
      <c r="AB18" s="20">
        <f>IF(M18=0,0,M18*VLOOKUP('Metoda Dezagregata'!D30,'Valorile Parametrilor'!$B$37:$P$152,14)*VLOOKUP('Metoda Dezagregata'!$C$19,'Valorile Parametrilor'!$B$163:$P$188,14,FALSE))</f>
        <v>0</v>
      </c>
      <c r="AC18" s="20">
        <f>IF(N18=0,0,N18*VLOOKUP('Metoda Dezagregata'!D30,'Valorile Parametrilor'!$B$37:$P$152,15)*VLOOKUP('Metoda Dezagregata'!$C$19,'Valorile Parametrilor'!$B$163:$P$188,15,FALSE))</f>
        <v>0</v>
      </c>
      <c r="AD18" s="20"/>
      <c r="AE18" s="20">
        <f>P18*'Valorile Parametrilor'!$C$200</f>
        <v>0</v>
      </c>
      <c r="AF18" s="20">
        <f>Q18*'Valorile Parametrilor'!$D$200</f>
        <v>0</v>
      </c>
      <c r="AG18" s="20">
        <f>R18*'Valorile Parametrilor'!$D$200</f>
        <v>0</v>
      </c>
      <c r="AH18" s="20">
        <f>S18*'Valorile Parametrilor'!$C$207</f>
        <v>0</v>
      </c>
      <c r="AI18" s="20">
        <f>T18*'Valorile Parametrilor'!$C$200</f>
        <v>0</v>
      </c>
      <c r="AJ18" s="20">
        <f>U18*'Valorile Parametrilor'!$D$200</f>
        <v>0</v>
      </c>
      <c r="AK18" s="20">
        <f>V18*'Valorile Parametrilor'!$C$200</f>
        <v>0</v>
      </c>
      <c r="AL18" s="20">
        <f>W18*'Valorile Parametrilor'!$D$200</f>
        <v>0</v>
      </c>
      <c r="AM18" s="20">
        <f>X18*'Valorile Parametrilor'!$D$200</f>
        <v>0</v>
      </c>
      <c r="AN18" s="20">
        <f>Y18*'Valorile Parametrilor'!$D$200</f>
        <v>0</v>
      </c>
      <c r="AO18" s="20">
        <f>Z18*'Valorile Parametrilor'!$D$200</f>
        <v>0</v>
      </c>
      <c r="AP18" s="20">
        <f>AA18*'Valorile Parametrilor'!$C$207</f>
        <v>0</v>
      </c>
      <c r="AQ18" s="20">
        <f>AB18*'Valorile Parametrilor'!$C$207</f>
        <v>0</v>
      </c>
      <c r="AR18" s="20">
        <f>AC18*'Valorile Parametrilor'!$C$207</f>
        <v>0</v>
      </c>
      <c r="AS18" s="25">
        <f t="shared" si="1"/>
        <v>0</v>
      </c>
    </row>
    <row r="19" spans="2:45" x14ac:dyDescent="0.25">
      <c r="B19" s="18">
        <f>'Metoda Dezagregata'!B31</f>
        <v>0</v>
      </c>
      <c r="D19" s="20">
        <f>'Metoda Dezagregata'!$C31*'Metoda Dezagregata'!$E31*'Metoda Dezagregata'!F31</f>
        <v>0</v>
      </c>
      <c r="E19" s="20">
        <f>'Metoda Dezagregata'!$C31*'Metoda Dezagregata'!$E31*'Metoda Dezagregata'!G31</f>
        <v>0</v>
      </c>
      <c r="F19" s="20">
        <f>'Metoda Dezagregata'!$C31*'Metoda Dezagregata'!$E31*'Metoda Dezagregata'!M31</f>
        <v>0</v>
      </c>
      <c r="G19" s="20">
        <f>'Metoda Dezagregata'!$C31*'Metoda Dezagregata'!$E31*'Metoda Dezagregata'!H31</f>
        <v>0</v>
      </c>
      <c r="H19" s="20">
        <f>'Metoda Dezagregata'!$C31*'Metoda Dezagregata'!$E31*'Metoda Dezagregata'!I31</f>
        <v>0</v>
      </c>
      <c r="I19" s="20">
        <f>'Metoda Dezagregata'!$C31*'Metoda Dezagregata'!$E31*'Metoda Dezagregata'!J31</f>
        <v>0</v>
      </c>
      <c r="J19" s="20">
        <f>'Metoda Dezagregata'!$C31*'Metoda Dezagregata'!$E31*'Metoda Dezagregata'!K31</f>
        <v>0</v>
      </c>
      <c r="K19" s="20">
        <f>'Metoda Dezagregata'!$C31*'Metoda Dezagregata'!$E31*'Metoda Dezagregata'!L31</f>
        <v>0</v>
      </c>
      <c r="L19" s="20">
        <f>'Metoda Dezagregata'!$C31*'Metoda Dezagregata'!$E31*'Metoda Dezagregata'!N31</f>
        <v>0</v>
      </c>
      <c r="M19" s="20">
        <f>'Metoda Dezagregata'!$C31*'Metoda Dezagregata'!$E31*'Metoda Dezagregata'!O31</f>
        <v>0</v>
      </c>
      <c r="N19" s="20">
        <f>'Metoda Dezagregata'!$C31*'Metoda Dezagregata'!$E31*'Metoda Dezagregata'!P31</f>
        <v>0</v>
      </c>
      <c r="O19" s="20"/>
      <c r="P19" s="20">
        <f>IF(D19=0,0,D19*VLOOKUP('Metoda Dezagregata'!$D31,'Valorile Parametrilor'!$B$37:$M$152,3)*'Valorile Parametrilor'!$C$9*VLOOKUP('Metoda Dezagregata'!$C$19,'Valorile Parametrilor'!$B$163:$M$188,3,FALSE))</f>
        <v>0</v>
      </c>
      <c r="Q19" s="20">
        <f>IF(D19=0,0,D19*VLOOKUP('Metoda Dezagregata'!$D31,'Valorile Parametrilor'!$B$37:$M$152,3)*'Valorile Parametrilor'!$D$9*VLOOKUP('Metoda Dezagregata'!$C$19,'Valorile Parametrilor'!$B$163:$M$188,3,FALSE))</f>
        <v>0</v>
      </c>
      <c r="R19" s="20">
        <f>IF(E19=0,0,E19*VLOOKUP('Metoda Dezagregata'!D31,'Valorile Parametrilor'!$B$37:$M$152,4)*VLOOKUP('Metoda Dezagregata'!$C$19,'Valorile Parametrilor'!$B$163:$M$188,4,FALSE))</f>
        <v>0</v>
      </c>
      <c r="S19" s="20">
        <f>IF(F19=0,0,F19*VLOOKUP('Metoda Dezagregata'!D31,'Valorile Parametrilor'!$B$37:$M$152,12)*VLOOKUP('Metoda Dezagregata'!$C$19,'Valorile Parametrilor'!$B$163:$M$188,12,FALSE))</f>
        <v>0</v>
      </c>
      <c r="T19" s="20">
        <f>IF(G19=0,0,G19*VLOOKUP('Metoda Dezagregata'!D31,'Valorile Parametrilor'!$B$37:$M$152,5)*'Valorile Parametrilor'!$C$7*VLOOKUP('Metoda Dezagregata'!$C$19,'Valorile Parametrilor'!$B$163:$M$188,5,FALSE))</f>
        <v>0</v>
      </c>
      <c r="U19" s="20">
        <f>IF(G19=0,0,G19*VLOOKUP('Metoda Dezagregata'!D31,'Valorile Parametrilor'!$B$37:$M$152,6)*'Valorile Parametrilor'!$D$7*VLOOKUP('Metoda Dezagregata'!$C$19,'Valorile Parametrilor'!$B$163:$M$188,6,FALSE))</f>
        <v>0</v>
      </c>
      <c r="V19" s="20">
        <f>IF(H19=0,0,H19*VLOOKUP('Metoda Dezagregata'!D31,'Valorile Parametrilor'!$B$37:$M$152,7)*'Valorile Parametrilor'!$C$8*VLOOKUP('Metoda Dezagregata'!$C$19,'Valorile Parametrilor'!$B$163:$M$188,7,FALSE))</f>
        <v>0</v>
      </c>
      <c r="W19" s="20">
        <f>IF(H19=0,0,H19*VLOOKUP('Metoda Dezagregata'!D31,'Valorile Parametrilor'!$B$37:$M$152,8)*'Valorile Parametrilor'!$D$8*VLOOKUP('Metoda Dezagregata'!$C$19,'Valorile Parametrilor'!$B$163:$M$188,8,FALSE))</f>
        <v>0</v>
      </c>
      <c r="X19" s="20">
        <f>IF(I19=0,0,I19*VLOOKUP('Metoda Dezagregata'!D31,'Valorile Parametrilor'!$B$37:$M$152,9)*VLOOKUP('Metoda Dezagregata'!$C$19,'Valorile Parametrilor'!$B$163:$M$188,9,FALSE))</f>
        <v>0</v>
      </c>
      <c r="Y19" s="20">
        <f>IF(J19=0,0,J19*VLOOKUP('Metoda Dezagregata'!D31,'Valorile Parametrilor'!$B$37:$M$152,10)*VLOOKUP('Metoda Dezagregata'!$C$19,'Valorile Parametrilor'!$B$163:$M$188,10,FALSE))</f>
        <v>0</v>
      </c>
      <c r="Z19" s="20">
        <f>IF(K19=0,0,K19*VLOOKUP('Metoda Dezagregata'!D31,'Valorile Parametrilor'!$B$37:$M$152,11)*VLOOKUP('Metoda Dezagregata'!$C$19,'Valorile Parametrilor'!$B$163:$N$188,11,FALSE))</f>
        <v>0</v>
      </c>
      <c r="AA19" s="20">
        <f>IF(L19=0,0,L19*VLOOKUP('Metoda Dezagregata'!D31,'Valorile Parametrilor'!$B$37:$P$152,13)*VLOOKUP('Metoda Dezagregata'!$C$19,'Valorile Parametrilor'!$B$163:$O$188,13,FALSE))</f>
        <v>0</v>
      </c>
      <c r="AB19" s="20">
        <f>IF(M19=0,0,M19*VLOOKUP('Metoda Dezagregata'!D31,'Valorile Parametrilor'!$B$37:$P$152,14)*VLOOKUP('Metoda Dezagregata'!$C$19,'Valorile Parametrilor'!$B$163:$P$188,14,FALSE))</f>
        <v>0</v>
      </c>
      <c r="AC19" s="20">
        <f>IF(N19=0,0,N19*VLOOKUP('Metoda Dezagregata'!D31,'Valorile Parametrilor'!$B$37:$P$152,15)*VLOOKUP('Metoda Dezagregata'!$C$19,'Valorile Parametrilor'!$B$163:$P$188,15,FALSE))</f>
        <v>0</v>
      </c>
      <c r="AD19" s="20"/>
      <c r="AE19" s="20">
        <f>P19*'Valorile Parametrilor'!$C$200</f>
        <v>0</v>
      </c>
      <c r="AF19" s="20">
        <f>Q19*'Valorile Parametrilor'!$D$200</f>
        <v>0</v>
      </c>
      <c r="AG19" s="20">
        <f>R19*'Valorile Parametrilor'!$D$200</f>
        <v>0</v>
      </c>
      <c r="AH19" s="20">
        <f>S19*'Valorile Parametrilor'!$C$207</f>
        <v>0</v>
      </c>
      <c r="AI19" s="20">
        <f>T19*'Valorile Parametrilor'!$C$200</f>
        <v>0</v>
      </c>
      <c r="AJ19" s="20">
        <f>U19*'Valorile Parametrilor'!$D$200</f>
        <v>0</v>
      </c>
      <c r="AK19" s="20">
        <f>V19*'Valorile Parametrilor'!$C$200</f>
        <v>0</v>
      </c>
      <c r="AL19" s="20">
        <f>W19*'Valorile Parametrilor'!$D$200</f>
        <v>0</v>
      </c>
      <c r="AM19" s="20">
        <f>X19*'Valorile Parametrilor'!$D$200</f>
        <v>0</v>
      </c>
      <c r="AN19" s="20">
        <f>Y19*'Valorile Parametrilor'!$D$200</f>
        <v>0</v>
      </c>
      <c r="AO19" s="20">
        <f>Z19*'Valorile Parametrilor'!$D$200</f>
        <v>0</v>
      </c>
      <c r="AP19" s="20">
        <f>AA19*'Valorile Parametrilor'!$C$207</f>
        <v>0</v>
      </c>
      <c r="AQ19" s="20">
        <f>AB19*'Valorile Parametrilor'!$C$207</f>
        <v>0</v>
      </c>
      <c r="AR19" s="20">
        <f>AC19*'Valorile Parametrilor'!$C$207</f>
        <v>0</v>
      </c>
      <c r="AS19" s="25">
        <f t="shared" si="1"/>
        <v>0</v>
      </c>
    </row>
    <row r="20" spans="2:45" x14ac:dyDescent="0.25">
      <c r="B20" s="18">
        <f>'Metoda Dezagregata'!B32</f>
        <v>0</v>
      </c>
      <c r="D20" s="20">
        <f>'Metoda Dezagregata'!$C32*'Metoda Dezagregata'!$E32*'Metoda Dezagregata'!F32</f>
        <v>0</v>
      </c>
      <c r="E20" s="20">
        <f>'Metoda Dezagregata'!$C32*'Metoda Dezagregata'!$E32*'Metoda Dezagregata'!G32</f>
        <v>0</v>
      </c>
      <c r="F20" s="20">
        <f>'Metoda Dezagregata'!$C32*'Metoda Dezagregata'!$E32*'Metoda Dezagregata'!M32</f>
        <v>0</v>
      </c>
      <c r="G20" s="20">
        <f>'Metoda Dezagregata'!$C32*'Metoda Dezagregata'!$E32*'Metoda Dezagregata'!H32</f>
        <v>0</v>
      </c>
      <c r="H20" s="20">
        <f>'Metoda Dezagregata'!$C32*'Metoda Dezagregata'!$E32*'Metoda Dezagregata'!I32</f>
        <v>0</v>
      </c>
      <c r="I20" s="20">
        <f>'Metoda Dezagregata'!$C32*'Metoda Dezagregata'!$E32*'Metoda Dezagregata'!J32</f>
        <v>0</v>
      </c>
      <c r="J20" s="20">
        <f>'Metoda Dezagregata'!$C32*'Metoda Dezagregata'!$E32*'Metoda Dezagregata'!K32</f>
        <v>0</v>
      </c>
      <c r="K20" s="20">
        <f>'Metoda Dezagregata'!$C32*'Metoda Dezagregata'!$E32*'Metoda Dezagregata'!L32</f>
        <v>0</v>
      </c>
      <c r="L20" s="20">
        <f>'Metoda Dezagregata'!$C32*'Metoda Dezagregata'!$E32*'Metoda Dezagregata'!N32</f>
        <v>0</v>
      </c>
      <c r="M20" s="20">
        <f>'Metoda Dezagregata'!$C32*'Metoda Dezagregata'!$E32*'Metoda Dezagregata'!O32</f>
        <v>0</v>
      </c>
      <c r="N20" s="20">
        <f>'Metoda Dezagregata'!$C32*'Metoda Dezagregata'!$E32*'Metoda Dezagregata'!P32</f>
        <v>0</v>
      </c>
      <c r="O20" s="20"/>
      <c r="P20" s="20">
        <f>IF(D20=0,0,D20*VLOOKUP('Metoda Dezagregata'!$D32,'Valorile Parametrilor'!$B$37:$M$152,3)*'Valorile Parametrilor'!$C$9*VLOOKUP('Metoda Dezagregata'!$C$19,'Valorile Parametrilor'!$B$163:$M$188,3,FALSE))</f>
        <v>0</v>
      </c>
      <c r="Q20" s="20">
        <f>IF(D20=0,0,D20*VLOOKUP('Metoda Dezagregata'!$D32,'Valorile Parametrilor'!$B$37:$M$152,3)*'Valorile Parametrilor'!$D$9*VLOOKUP('Metoda Dezagregata'!$C$19,'Valorile Parametrilor'!$B$163:$M$188,3,FALSE))</f>
        <v>0</v>
      </c>
      <c r="R20" s="20">
        <f>IF(E20=0,0,E20*VLOOKUP('Metoda Dezagregata'!D32,'Valorile Parametrilor'!$B$37:$M$152,4)*VLOOKUP('Metoda Dezagregata'!$C$19,'Valorile Parametrilor'!$B$163:$M$188,4,FALSE))</f>
        <v>0</v>
      </c>
      <c r="S20" s="20">
        <f>IF(F20=0,0,F20*VLOOKUP('Metoda Dezagregata'!D32,'Valorile Parametrilor'!$B$37:$M$152,12)*VLOOKUP('Metoda Dezagregata'!$C$19,'Valorile Parametrilor'!$B$163:$M$188,12,FALSE))</f>
        <v>0</v>
      </c>
      <c r="T20" s="20">
        <f>IF(G20=0,0,G20*VLOOKUP('Metoda Dezagregata'!D32,'Valorile Parametrilor'!$B$37:$M$152,5)*'Valorile Parametrilor'!$C$7*VLOOKUP('Metoda Dezagregata'!$C$19,'Valorile Parametrilor'!$B$163:$M$188,5,FALSE))</f>
        <v>0</v>
      </c>
      <c r="U20" s="20">
        <f>IF(G20=0,0,G20*VLOOKUP('Metoda Dezagregata'!D32,'Valorile Parametrilor'!$B$37:$M$152,6)*'Valorile Parametrilor'!$D$7*VLOOKUP('Metoda Dezagregata'!$C$19,'Valorile Parametrilor'!$B$163:$M$188,6,FALSE))</f>
        <v>0</v>
      </c>
      <c r="V20" s="20">
        <f>IF(H20=0,0,H20*VLOOKUP('Metoda Dezagregata'!D32,'Valorile Parametrilor'!$B$37:$M$152,7)*'Valorile Parametrilor'!$C$8*VLOOKUP('Metoda Dezagregata'!$C$19,'Valorile Parametrilor'!$B$163:$M$188,7,FALSE))</f>
        <v>0</v>
      </c>
      <c r="W20" s="20">
        <f>IF(H20=0,0,H20*VLOOKUP('Metoda Dezagregata'!D32,'Valorile Parametrilor'!$B$37:$M$152,8)*'Valorile Parametrilor'!$D$8*VLOOKUP('Metoda Dezagregata'!$C$19,'Valorile Parametrilor'!$B$163:$M$188,8,FALSE))</f>
        <v>0</v>
      </c>
      <c r="X20" s="20">
        <f>IF(I20=0,0,I20*VLOOKUP('Metoda Dezagregata'!D32,'Valorile Parametrilor'!$B$37:$M$152,9)*VLOOKUP('Metoda Dezagregata'!$C$19,'Valorile Parametrilor'!$B$163:$M$188,9,FALSE))</f>
        <v>0</v>
      </c>
      <c r="Y20" s="20">
        <f>IF(J20=0,0,J20*VLOOKUP('Metoda Dezagregata'!D32,'Valorile Parametrilor'!$B$37:$M$152,10)*VLOOKUP('Metoda Dezagregata'!$C$19,'Valorile Parametrilor'!$B$163:$M$188,10,FALSE))</f>
        <v>0</v>
      </c>
      <c r="Z20" s="20">
        <f>IF(K20=0,0,K20*VLOOKUP('Metoda Dezagregata'!D32,'Valorile Parametrilor'!$B$37:$M$152,11)*VLOOKUP('Metoda Dezagregata'!$C$19,'Valorile Parametrilor'!$B$163:$N$188,11,FALSE))</f>
        <v>0</v>
      </c>
      <c r="AA20" s="20">
        <f>IF(L20=0,0,L20*VLOOKUP('Metoda Dezagregata'!D32,'Valorile Parametrilor'!$B$37:$P$152,13)*VLOOKUP('Metoda Dezagregata'!$C$19,'Valorile Parametrilor'!$B$163:$O$188,13,FALSE))</f>
        <v>0</v>
      </c>
      <c r="AB20" s="20">
        <f>IF(M20=0,0,M20*VLOOKUP('Metoda Dezagregata'!D32,'Valorile Parametrilor'!$B$37:$P$152,14)*VLOOKUP('Metoda Dezagregata'!$C$19,'Valorile Parametrilor'!$B$163:$P$188,14,FALSE))</f>
        <v>0</v>
      </c>
      <c r="AC20" s="20">
        <f>IF(N20=0,0,N20*VLOOKUP('Metoda Dezagregata'!D32,'Valorile Parametrilor'!$B$37:$P$152,15)*VLOOKUP('Metoda Dezagregata'!$C$19,'Valorile Parametrilor'!$B$163:$P$188,15,FALSE))</f>
        <v>0</v>
      </c>
      <c r="AD20" s="20"/>
      <c r="AE20" s="20">
        <f>P20*'Valorile Parametrilor'!$C$200</f>
        <v>0</v>
      </c>
      <c r="AF20" s="20">
        <f>Q20*'Valorile Parametrilor'!$D$200</f>
        <v>0</v>
      </c>
      <c r="AG20" s="20">
        <f>R20*'Valorile Parametrilor'!$D$200</f>
        <v>0</v>
      </c>
      <c r="AH20" s="20">
        <f>S20*'Valorile Parametrilor'!$C$207</f>
        <v>0</v>
      </c>
      <c r="AI20" s="20">
        <f>T20*'Valorile Parametrilor'!$C$200</f>
        <v>0</v>
      </c>
      <c r="AJ20" s="20">
        <f>U20*'Valorile Parametrilor'!$D$200</f>
        <v>0</v>
      </c>
      <c r="AK20" s="20">
        <f>V20*'Valorile Parametrilor'!$C$200</f>
        <v>0</v>
      </c>
      <c r="AL20" s="20">
        <f>W20*'Valorile Parametrilor'!$D$200</f>
        <v>0</v>
      </c>
      <c r="AM20" s="20">
        <f>X20*'Valorile Parametrilor'!$D$200</f>
        <v>0</v>
      </c>
      <c r="AN20" s="20">
        <f>Y20*'Valorile Parametrilor'!$D$200</f>
        <v>0</v>
      </c>
      <c r="AO20" s="20">
        <f>Z20*'Valorile Parametrilor'!$D$200</f>
        <v>0</v>
      </c>
      <c r="AP20" s="20">
        <f>AA20*'Valorile Parametrilor'!$C$207</f>
        <v>0</v>
      </c>
      <c r="AQ20" s="20">
        <f>AB20*'Valorile Parametrilor'!$C$207</f>
        <v>0</v>
      </c>
      <c r="AR20" s="20">
        <f>AC20*'Valorile Parametrilor'!$C$207</f>
        <v>0</v>
      </c>
      <c r="AS20" s="25">
        <f t="shared" si="1"/>
        <v>0</v>
      </c>
    </row>
    <row r="21" spans="2:45" x14ac:dyDescent="0.25">
      <c r="B21" s="18">
        <f>'Metoda Dezagregata'!B33</f>
        <v>0</v>
      </c>
      <c r="D21" s="20">
        <f>'Metoda Dezagregata'!$C33*'Metoda Dezagregata'!$E33*'Metoda Dezagregata'!F33</f>
        <v>0</v>
      </c>
      <c r="E21" s="20">
        <f>'Metoda Dezagregata'!$C33*'Metoda Dezagregata'!$E33*'Metoda Dezagregata'!G33</f>
        <v>0</v>
      </c>
      <c r="F21" s="20">
        <f>'Metoda Dezagregata'!$C33*'Metoda Dezagregata'!$E33*'Metoda Dezagregata'!M33</f>
        <v>0</v>
      </c>
      <c r="G21" s="20">
        <f>'Metoda Dezagregata'!$C33*'Metoda Dezagregata'!$E33*'Metoda Dezagregata'!H33</f>
        <v>0</v>
      </c>
      <c r="H21" s="20">
        <f>'Metoda Dezagregata'!$C33*'Metoda Dezagregata'!$E33*'Metoda Dezagregata'!I33</f>
        <v>0</v>
      </c>
      <c r="I21" s="20">
        <f>'Metoda Dezagregata'!$C33*'Metoda Dezagregata'!$E33*'Metoda Dezagregata'!J33</f>
        <v>0</v>
      </c>
      <c r="J21" s="20">
        <f>'Metoda Dezagregata'!$C33*'Metoda Dezagregata'!$E33*'Metoda Dezagregata'!K33</f>
        <v>0</v>
      </c>
      <c r="K21" s="20">
        <f>'Metoda Dezagregata'!$C33*'Metoda Dezagregata'!$E33*'Metoda Dezagregata'!L33</f>
        <v>0</v>
      </c>
      <c r="L21" s="20">
        <f>'Metoda Dezagregata'!$C33*'Metoda Dezagregata'!$E33*'Metoda Dezagregata'!N33</f>
        <v>0</v>
      </c>
      <c r="M21" s="20">
        <f>'Metoda Dezagregata'!$C33*'Metoda Dezagregata'!$E33*'Metoda Dezagregata'!O33</f>
        <v>0</v>
      </c>
      <c r="N21" s="20">
        <f>'Metoda Dezagregata'!$C33*'Metoda Dezagregata'!$E33*'Metoda Dezagregata'!P33</f>
        <v>0</v>
      </c>
      <c r="O21" s="20"/>
      <c r="P21" s="20">
        <f>IF(D21=0,0,D21*VLOOKUP('Metoda Dezagregata'!$D33,'Valorile Parametrilor'!$B$37:$M$152,3)*'Valorile Parametrilor'!$C$9*VLOOKUP('Metoda Dezagregata'!$C$19,'Valorile Parametrilor'!$B$163:$M$188,3,FALSE))</f>
        <v>0</v>
      </c>
      <c r="Q21" s="20">
        <f>IF(D21=0,0,D21*VLOOKUP('Metoda Dezagregata'!$D33,'Valorile Parametrilor'!$B$37:$M$152,3)*'Valorile Parametrilor'!$D$9*VLOOKUP('Metoda Dezagregata'!$C$19,'Valorile Parametrilor'!$B$163:$M$188,3,FALSE))</f>
        <v>0</v>
      </c>
      <c r="R21" s="20">
        <f>IF(E21=0,0,E21*VLOOKUP('Metoda Dezagregata'!D33,'Valorile Parametrilor'!$B$37:$M$152,4)*VLOOKUP('Metoda Dezagregata'!$C$19,'Valorile Parametrilor'!$B$163:$M$188,4,FALSE))</f>
        <v>0</v>
      </c>
      <c r="S21" s="20">
        <f>IF(F21=0,0,F21*VLOOKUP('Metoda Dezagregata'!D33,'Valorile Parametrilor'!$B$37:$M$152,12)*VLOOKUP('Metoda Dezagregata'!$C$19,'Valorile Parametrilor'!$B$163:$M$188,12,FALSE))</f>
        <v>0</v>
      </c>
      <c r="T21" s="20">
        <f>IF(G21=0,0,G21*VLOOKUP('Metoda Dezagregata'!D33,'Valorile Parametrilor'!$B$37:$M$152,5)*'Valorile Parametrilor'!$C$7*VLOOKUP('Metoda Dezagregata'!$C$19,'Valorile Parametrilor'!$B$163:$M$188,5,FALSE))</f>
        <v>0</v>
      </c>
      <c r="U21" s="20">
        <f>IF(G21=0,0,G21*VLOOKUP('Metoda Dezagregata'!D33,'Valorile Parametrilor'!$B$37:$M$152,6)*'Valorile Parametrilor'!$D$7*VLOOKUP('Metoda Dezagregata'!$C$19,'Valorile Parametrilor'!$B$163:$M$188,6,FALSE))</f>
        <v>0</v>
      </c>
      <c r="V21" s="20">
        <f>IF(H21=0,0,H21*VLOOKUP('Metoda Dezagregata'!D33,'Valorile Parametrilor'!$B$37:$M$152,7)*'Valorile Parametrilor'!$C$8*VLOOKUP('Metoda Dezagregata'!$C$19,'Valorile Parametrilor'!$B$163:$M$188,7,FALSE))</f>
        <v>0</v>
      </c>
      <c r="W21" s="20">
        <f>IF(H21=0,0,H21*VLOOKUP('Metoda Dezagregata'!D33,'Valorile Parametrilor'!$B$37:$M$152,8)*'Valorile Parametrilor'!$D$8*VLOOKUP('Metoda Dezagregata'!$C$19,'Valorile Parametrilor'!$B$163:$M$188,8,FALSE))</f>
        <v>0</v>
      </c>
      <c r="X21" s="20">
        <f>IF(I21=0,0,I21*VLOOKUP('Metoda Dezagregata'!D33,'Valorile Parametrilor'!$B$37:$M$152,9)*VLOOKUP('Metoda Dezagregata'!$C$19,'Valorile Parametrilor'!$B$163:$M$188,9,FALSE))</f>
        <v>0</v>
      </c>
      <c r="Y21" s="20">
        <f>IF(J21=0,0,J21*VLOOKUP('Metoda Dezagregata'!D33,'Valorile Parametrilor'!$B$37:$M$152,10)*VLOOKUP('Metoda Dezagregata'!$C$19,'Valorile Parametrilor'!$B$163:$M$188,10,FALSE))</f>
        <v>0</v>
      </c>
      <c r="Z21" s="20">
        <f>IF(K21=0,0,K21*VLOOKUP('Metoda Dezagregata'!D33,'Valorile Parametrilor'!$B$37:$M$152,11)*VLOOKUP('Metoda Dezagregata'!$C$19,'Valorile Parametrilor'!$B$163:$N$188,11,FALSE))</f>
        <v>0</v>
      </c>
      <c r="AA21" s="20">
        <f>IF(L21=0,0,L21*VLOOKUP('Metoda Dezagregata'!D33,'Valorile Parametrilor'!$B$37:$P$152,13)*VLOOKUP('Metoda Dezagregata'!$C$19,'Valorile Parametrilor'!$B$163:$O$188,13,FALSE))</f>
        <v>0</v>
      </c>
      <c r="AB21" s="20">
        <f>IF(M21=0,0,M21*VLOOKUP('Metoda Dezagregata'!D33,'Valorile Parametrilor'!$B$37:$P$152,14)*VLOOKUP('Metoda Dezagregata'!$C$19,'Valorile Parametrilor'!$B$163:$P$188,14,FALSE))</f>
        <v>0</v>
      </c>
      <c r="AC21" s="20">
        <f>IF(N21=0,0,N21*VLOOKUP('Metoda Dezagregata'!D33,'Valorile Parametrilor'!$B$37:$P$152,15)*VLOOKUP('Metoda Dezagregata'!$C$19,'Valorile Parametrilor'!$B$163:$P$188,15,FALSE))</f>
        <v>0</v>
      </c>
      <c r="AD21" s="20"/>
      <c r="AE21" s="20">
        <f>P21*'Valorile Parametrilor'!$C$200</f>
        <v>0</v>
      </c>
      <c r="AF21" s="20">
        <f>Q21*'Valorile Parametrilor'!$D$200</f>
        <v>0</v>
      </c>
      <c r="AG21" s="20">
        <f>R21*'Valorile Parametrilor'!$D$200</f>
        <v>0</v>
      </c>
      <c r="AH21" s="20">
        <f>S21*'Valorile Parametrilor'!$C$207</f>
        <v>0</v>
      </c>
      <c r="AI21" s="20">
        <f>T21*'Valorile Parametrilor'!$C$200</f>
        <v>0</v>
      </c>
      <c r="AJ21" s="20">
        <f>U21*'Valorile Parametrilor'!$D$200</f>
        <v>0</v>
      </c>
      <c r="AK21" s="20">
        <f>V21*'Valorile Parametrilor'!$C$200</f>
        <v>0</v>
      </c>
      <c r="AL21" s="20">
        <f>W21*'Valorile Parametrilor'!$D$200</f>
        <v>0</v>
      </c>
      <c r="AM21" s="20">
        <f>X21*'Valorile Parametrilor'!$D$200</f>
        <v>0</v>
      </c>
      <c r="AN21" s="20">
        <f>Y21*'Valorile Parametrilor'!$D$200</f>
        <v>0</v>
      </c>
      <c r="AO21" s="20">
        <f>Z21*'Valorile Parametrilor'!$D$200</f>
        <v>0</v>
      </c>
      <c r="AP21" s="20">
        <f>AA21*'Valorile Parametrilor'!$C$207</f>
        <v>0</v>
      </c>
      <c r="AQ21" s="20">
        <f>AB21*'Valorile Parametrilor'!$C$207</f>
        <v>0</v>
      </c>
      <c r="AR21" s="20">
        <f>AC21*'Valorile Parametrilor'!$C$207</f>
        <v>0</v>
      </c>
      <c r="AS21" s="25">
        <f t="shared" si="1"/>
        <v>0</v>
      </c>
    </row>
    <row r="22" spans="2:45" x14ac:dyDescent="0.25">
      <c r="B22" s="18">
        <f>'Metoda Dezagregata'!B34</f>
        <v>0</v>
      </c>
      <c r="D22" s="20">
        <f>'Metoda Dezagregata'!$C34*'Metoda Dezagregata'!$E34*'Metoda Dezagregata'!F34</f>
        <v>0</v>
      </c>
      <c r="E22" s="20">
        <f>'Metoda Dezagregata'!$C34*'Metoda Dezagregata'!$E34*'Metoda Dezagregata'!G34</f>
        <v>0</v>
      </c>
      <c r="F22" s="20">
        <f>'Metoda Dezagregata'!$C34*'Metoda Dezagregata'!$E34*'Metoda Dezagregata'!M34</f>
        <v>0</v>
      </c>
      <c r="G22" s="20">
        <f>'Metoda Dezagregata'!$C34*'Metoda Dezagregata'!$E34*'Metoda Dezagregata'!H34</f>
        <v>0</v>
      </c>
      <c r="H22" s="20">
        <f>'Metoda Dezagregata'!$C34*'Metoda Dezagregata'!$E34*'Metoda Dezagregata'!I34</f>
        <v>0</v>
      </c>
      <c r="I22" s="20">
        <f>'Metoda Dezagregata'!$C34*'Metoda Dezagregata'!$E34*'Metoda Dezagregata'!J34</f>
        <v>0</v>
      </c>
      <c r="J22" s="20">
        <f>'Metoda Dezagregata'!$C34*'Metoda Dezagregata'!$E34*'Metoda Dezagregata'!K34</f>
        <v>0</v>
      </c>
      <c r="K22" s="20">
        <f>'Metoda Dezagregata'!$C34*'Metoda Dezagregata'!$E34*'Metoda Dezagregata'!L34</f>
        <v>0</v>
      </c>
      <c r="L22" s="20">
        <f>'Metoda Dezagregata'!$C34*'Metoda Dezagregata'!$E34*'Metoda Dezagregata'!N34</f>
        <v>0</v>
      </c>
      <c r="M22" s="20">
        <f>'Metoda Dezagregata'!$C34*'Metoda Dezagregata'!$E34*'Metoda Dezagregata'!O34</f>
        <v>0</v>
      </c>
      <c r="N22" s="20">
        <f>'Metoda Dezagregata'!$C34*'Metoda Dezagregata'!$E34*'Metoda Dezagregata'!P34</f>
        <v>0</v>
      </c>
      <c r="O22" s="20"/>
      <c r="P22" s="20">
        <f>IF(D22=0,0,D22*VLOOKUP('Metoda Dezagregata'!$D34,'Valorile Parametrilor'!$B$37:$M$152,3)*'Valorile Parametrilor'!$C$9*VLOOKUP('Metoda Dezagregata'!$C$19,'Valorile Parametrilor'!$B$163:$M$188,3,FALSE))</f>
        <v>0</v>
      </c>
      <c r="Q22" s="20">
        <f>IF(D22=0,0,D22*VLOOKUP('Metoda Dezagregata'!$D34,'Valorile Parametrilor'!$B$37:$M$152,3)*'Valorile Parametrilor'!$D$9*VLOOKUP('Metoda Dezagregata'!$C$19,'Valorile Parametrilor'!$B$163:$M$188,3,FALSE))</f>
        <v>0</v>
      </c>
      <c r="R22" s="20">
        <f>IF(E22=0,0,E22*VLOOKUP('Metoda Dezagregata'!D34,'Valorile Parametrilor'!$B$37:$M$152,4)*VLOOKUP('Metoda Dezagregata'!$C$19,'Valorile Parametrilor'!$B$163:$M$188,4,FALSE))</f>
        <v>0</v>
      </c>
      <c r="S22" s="20">
        <f>IF(F22=0,0,F22*VLOOKUP('Metoda Dezagregata'!D34,'Valorile Parametrilor'!$B$37:$M$152,12)*VLOOKUP('Metoda Dezagregata'!$C$19,'Valorile Parametrilor'!$B$163:$M$188,12,FALSE))</f>
        <v>0</v>
      </c>
      <c r="T22" s="20">
        <f>IF(G22=0,0,G22*VLOOKUP('Metoda Dezagregata'!D34,'Valorile Parametrilor'!$B$37:$M$152,5)*'Valorile Parametrilor'!$C$7*VLOOKUP('Metoda Dezagregata'!$C$19,'Valorile Parametrilor'!$B$163:$M$188,5,FALSE))</f>
        <v>0</v>
      </c>
      <c r="U22" s="20">
        <f>IF(G22=0,0,G22*VLOOKUP('Metoda Dezagregata'!D34,'Valorile Parametrilor'!$B$37:$M$152,6)*'Valorile Parametrilor'!$D$7*VLOOKUP('Metoda Dezagregata'!$C$19,'Valorile Parametrilor'!$B$163:$M$188,6,FALSE))</f>
        <v>0</v>
      </c>
      <c r="V22" s="20">
        <f>IF(H22=0,0,H22*VLOOKUP('Metoda Dezagregata'!D34,'Valorile Parametrilor'!$B$37:$M$152,7)*'Valorile Parametrilor'!$C$8*VLOOKUP('Metoda Dezagregata'!$C$19,'Valorile Parametrilor'!$B$163:$M$188,7,FALSE))</f>
        <v>0</v>
      </c>
      <c r="W22" s="20">
        <f>IF(H22=0,0,H22*VLOOKUP('Metoda Dezagregata'!D34,'Valorile Parametrilor'!$B$37:$M$152,8)*'Valorile Parametrilor'!$D$8*VLOOKUP('Metoda Dezagregata'!$C$19,'Valorile Parametrilor'!$B$163:$M$188,8,FALSE))</f>
        <v>0</v>
      </c>
      <c r="X22" s="20">
        <f>IF(I22=0,0,I22*VLOOKUP('Metoda Dezagregata'!D34,'Valorile Parametrilor'!$B$37:$M$152,9)*VLOOKUP('Metoda Dezagregata'!$C$19,'Valorile Parametrilor'!$B$163:$M$188,9,FALSE))</f>
        <v>0</v>
      </c>
      <c r="Y22" s="20">
        <f>IF(J22=0,0,J22*VLOOKUP('Metoda Dezagregata'!D34,'Valorile Parametrilor'!$B$37:$M$152,10)*VLOOKUP('Metoda Dezagregata'!$C$19,'Valorile Parametrilor'!$B$163:$M$188,10,FALSE))</f>
        <v>0</v>
      </c>
      <c r="Z22" s="20">
        <f>IF(K22=0,0,K22*VLOOKUP('Metoda Dezagregata'!D34,'Valorile Parametrilor'!$B$37:$M$152,11)*VLOOKUP('Metoda Dezagregata'!$C$19,'Valorile Parametrilor'!$B$163:$N$188,11,FALSE))</f>
        <v>0</v>
      </c>
      <c r="AA22" s="20">
        <f>IF(L22=0,0,L22*VLOOKUP('Metoda Dezagregata'!D34,'Valorile Parametrilor'!$B$37:$P$152,13)*VLOOKUP('Metoda Dezagregata'!$C$19,'Valorile Parametrilor'!$B$163:$O$188,13,FALSE))</f>
        <v>0</v>
      </c>
      <c r="AB22" s="20">
        <f>IF(M22=0,0,M22*VLOOKUP('Metoda Dezagregata'!D34,'Valorile Parametrilor'!$B$37:$P$152,14)*VLOOKUP('Metoda Dezagregata'!$C$19,'Valorile Parametrilor'!$B$163:$P$188,14,FALSE))</f>
        <v>0</v>
      </c>
      <c r="AC22" s="20">
        <f>IF(N22=0,0,N22*VLOOKUP('Metoda Dezagregata'!D34,'Valorile Parametrilor'!$B$37:$P$152,15)*VLOOKUP('Metoda Dezagregata'!$C$19,'Valorile Parametrilor'!$B$163:$P$188,15,FALSE))</f>
        <v>0</v>
      </c>
      <c r="AD22" s="20"/>
      <c r="AE22" s="20">
        <f>P22*'Valorile Parametrilor'!$C$200</f>
        <v>0</v>
      </c>
      <c r="AF22" s="20">
        <f>Q22*'Valorile Parametrilor'!$D$200</f>
        <v>0</v>
      </c>
      <c r="AG22" s="20">
        <f>R22*'Valorile Parametrilor'!$D$200</f>
        <v>0</v>
      </c>
      <c r="AH22" s="20">
        <f>S22*'Valorile Parametrilor'!$C$207</f>
        <v>0</v>
      </c>
      <c r="AI22" s="20">
        <f>T22*'Valorile Parametrilor'!$C$200</f>
        <v>0</v>
      </c>
      <c r="AJ22" s="20">
        <f>U22*'Valorile Parametrilor'!$D$200</f>
        <v>0</v>
      </c>
      <c r="AK22" s="20">
        <f>V22*'Valorile Parametrilor'!$C$200</f>
        <v>0</v>
      </c>
      <c r="AL22" s="20">
        <f>W22*'Valorile Parametrilor'!$D$200</f>
        <v>0</v>
      </c>
      <c r="AM22" s="20">
        <f>X22*'Valorile Parametrilor'!$D$200</f>
        <v>0</v>
      </c>
      <c r="AN22" s="20">
        <f>Y22*'Valorile Parametrilor'!$D$200</f>
        <v>0</v>
      </c>
      <c r="AO22" s="20">
        <f>Z22*'Valorile Parametrilor'!$D$200</f>
        <v>0</v>
      </c>
      <c r="AP22" s="20">
        <f>AA22*'Valorile Parametrilor'!$C$207</f>
        <v>0</v>
      </c>
      <c r="AQ22" s="20">
        <f>AB22*'Valorile Parametrilor'!$C$207</f>
        <v>0</v>
      </c>
      <c r="AR22" s="20">
        <f>AC22*'Valorile Parametrilor'!$C$207</f>
        <v>0</v>
      </c>
      <c r="AS22" s="25">
        <f t="shared" si="1"/>
        <v>0</v>
      </c>
    </row>
    <row r="23" spans="2:45" x14ac:dyDescent="0.25">
      <c r="B23" s="18">
        <f>'Metoda Dezagregata'!B35</f>
        <v>0</v>
      </c>
      <c r="D23" s="20">
        <f>'Metoda Dezagregata'!$C35*'Metoda Dezagregata'!$E35*'Metoda Dezagregata'!F35</f>
        <v>0</v>
      </c>
      <c r="E23" s="20">
        <f>'Metoda Dezagregata'!$C35*'Metoda Dezagregata'!$E35*'Metoda Dezagregata'!G35</f>
        <v>0</v>
      </c>
      <c r="F23" s="20">
        <f>'Metoda Dezagregata'!$C35*'Metoda Dezagregata'!$E35*'Metoda Dezagregata'!M35</f>
        <v>0</v>
      </c>
      <c r="G23" s="20">
        <f>'Metoda Dezagregata'!$C35*'Metoda Dezagregata'!$E35*'Metoda Dezagregata'!H35</f>
        <v>0</v>
      </c>
      <c r="H23" s="20">
        <f>'Metoda Dezagregata'!$C35*'Metoda Dezagregata'!$E35*'Metoda Dezagregata'!I35</f>
        <v>0</v>
      </c>
      <c r="I23" s="20">
        <f>'Metoda Dezagregata'!$C35*'Metoda Dezagregata'!$E35*'Metoda Dezagregata'!J35</f>
        <v>0</v>
      </c>
      <c r="J23" s="20">
        <f>'Metoda Dezagregata'!$C35*'Metoda Dezagregata'!$E35*'Metoda Dezagregata'!K35</f>
        <v>0</v>
      </c>
      <c r="K23" s="20">
        <f>'Metoda Dezagregata'!$C35*'Metoda Dezagregata'!$E35*'Metoda Dezagregata'!L35</f>
        <v>0</v>
      </c>
      <c r="L23" s="20">
        <f>'Metoda Dezagregata'!$C35*'Metoda Dezagregata'!$E35*'Metoda Dezagregata'!N35</f>
        <v>0</v>
      </c>
      <c r="M23" s="20">
        <f>'Metoda Dezagregata'!$C35*'Metoda Dezagregata'!$E35*'Metoda Dezagregata'!O35</f>
        <v>0</v>
      </c>
      <c r="N23" s="20">
        <f>'Metoda Dezagregata'!$C35*'Metoda Dezagregata'!$E35*'Metoda Dezagregata'!P35</f>
        <v>0</v>
      </c>
      <c r="O23" s="20"/>
      <c r="P23" s="20">
        <f>IF(D23=0,0,D23*VLOOKUP('Metoda Dezagregata'!$D35,'Valorile Parametrilor'!$B$37:$M$152,3)*'Valorile Parametrilor'!$C$9*VLOOKUP('Metoda Dezagregata'!$C$19,'Valorile Parametrilor'!$B$163:$M$188,3,FALSE))</f>
        <v>0</v>
      </c>
      <c r="Q23" s="20">
        <f>IF(D23=0,0,D23*VLOOKUP('Metoda Dezagregata'!$D35,'Valorile Parametrilor'!$B$37:$M$152,3)*'Valorile Parametrilor'!$D$9*VLOOKUP('Metoda Dezagregata'!$C$19,'Valorile Parametrilor'!$B$163:$M$188,3,FALSE))</f>
        <v>0</v>
      </c>
      <c r="R23" s="20">
        <f>IF(E23=0,0,E23*VLOOKUP('Metoda Dezagregata'!D35,'Valorile Parametrilor'!$B$37:$M$152,4)*VLOOKUP('Metoda Dezagregata'!$C$19,'Valorile Parametrilor'!$B$163:$M$188,4,FALSE))</f>
        <v>0</v>
      </c>
      <c r="S23" s="20">
        <f>IF(F23=0,0,F23*VLOOKUP('Metoda Dezagregata'!D35,'Valorile Parametrilor'!$B$37:$M$152,12)*VLOOKUP('Metoda Dezagregata'!$C$19,'Valorile Parametrilor'!$B$163:$M$188,12,FALSE))</f>
        <v>0</v>
      </c>
      <c r="T23" s="20">
        <f>IF(G23=0,0,G23*VLOOKUP('Metoda Dezagregata'!D35,'Valorile Parametrilor'!$B$37:$M$152,5)*'Valorile Parametrilor'!$C$7*VLOOKUP('Metoda Dezagregata'!$C$19,'Valorile Parametrilor'!$B$163:$M$188,5,FALSE))</f>
        <v>0</v>
      </c>
      <c r="U23" s="20">
        <f>IF(G23=0,0,G23*VLOOKUP('Metoda Dezagregata'!D35,'Valorile Parametrilor'!$B$37:$M$152,6)*'Valorile Parametrilor'!$D$7*VLOOKUP('Metoda Dezagregata'!$C$19,'Valorile Parametrilor'!$B$163:$M$188,6,FALSE))</f>
        <v>0</v>
      </c>
      <c r="V23" s="20">
        <f>IF(H23=0,0,H23*VLOOKUP('Metoda Dezagregata'!D35,'Valorile Parametrilor'!$B$37:$M$152,7)*'Valorile Parametrilor'!$C$8*VLOOKUP('Metoda Dezagregata'!$C$19,'Valorile Parametrilor'!$B$163:$M$188,7,FALSE))</f>
        <v>0</v>
      </c>
      <c r="W23" s="20">
        <f>IF(H23=0,0,H23*VLOOKUP('Metoda Dezagregata'!D35,'Valorile Parametrilor'!$B$37:$M$152,8)*'Valorile Parametrilor'!$D$8*VLOOKUP('Metoda Dezagregata'!$C$19,'Valorile Parametrilor'!$B$163:$M$188,8,FALSE))</f>
        <v>0</v>
      </c>
      <c r="X23" s="20">
        <f>IF(I23=0,0,I23*VLOOKUP('Metoda Dezagregata'!D35,'Valorile Parametrilor'!$B$37:$M$152,9)*VLOOKUP('Metoda Dezagregata'!$C$19,'Valorile Parametrilor'!$B$163:$M$188,9,FALSE))</f>
        <v>0</v>
      </c>
      <c r="Y23" s="20">
        <f>IF(J23=0,0,J23*VLOOKUP('Metoda Dezagregata'!D35,'Valorile Parametrilor'!$B$37:$M$152,10)*VLOOKUP('Metoda Dezagregata'!$C$19,'Valorile Parametrilor'!$B$163:$M$188,10,FALSE))</f>
        <v>0</v>
      </c>
      <c r="Z23" s="20">
        <f>IF(K23=0,0,K23*VLOOKUP('Metoda Dezagregata'!D35,'Valorile Parametrilor'!$B$37:$M$152,11)*VLOOKUP('Metoda Dezagregata'!$C$19,'Valorile Parametrilor'!$B$163:$N$188,11,FALSE))</f>
        <v>0</v>
      </c>
      <c r="AA23" s="20">
        <f>IF(L23=0,0,L23*VLOOKUP('Metoda Dezagregata'!D35,'Valorile Parametrilor'!$B$37:$P$152,13)*VLOOKUP('Metoda Dezagregata'!$C$19,'Valorile Parametrilor'!$B$163:$O$188,13,FALSE))</f>
        <v>0</v>
      </c>
      <c r="AB23" s="20">
        <f>IF(M23=0,0,M23*VLOOKUP('Metoda Dezagregata'!D35,'Valorile Parametrilor'!$B$37:$P$152,14)*VLOOKUP('Metoda Dezagregata'!$C$19,'Valorile Parametrilor'!$B$163:$P$188,14,FALSE))</f>
        <v>0</v>
      </c>
      <c r="AC23" s="20">
        <f>IF(N23=0,0,N23*VLOOKUP('Metoda Dezagregata'!D35,'Valorile Parametrilor'!$B$37:$P$152,15)*VLOOKUP('Metoda Dezagregata'!$C$19,'Valorile Parametrilor'!$B$163:$P$188,15,FALSE))</f>
        <v>0</v>
      </c>
      <c r="AD23" s="20"/>
      <c r="AE23" s="20">
        <f>P23*'Valorile Parametrilor'!$C$200</f>
        <v>0</v>
      </c>
      <c r="AF23" s="20">
        <f>Q23*'Valorile Parametrilor'!$D$200</f>
        <v>0</v>
      </c>
      <c r="AG23" s="20">
        <f>R23*'Valorile Parametrilor'!$D$200</f>
        <v>0</v>
      </c>
      <c r="AH23" s="20">
        <f>S23*'Valorile Parametrilor'!$C$207</f>
        <v>0</v>
      </c>
      <c r="AI23" s="20">
        <f>T23*'Valorile Parametrilor'!$C$200</f>
        <v>0</v>
      </c>
      <c r="AJ23" s="20">
        <f>U23*'Valorile Parametrilor'!$D$200</f>
        <v>0</v>
      </c>
      <c r="AK23" s="20">
        <f>V23*'Valorile Parametrilor'!$C$200</f>
        <v>0</v>
      </c>
      <c r="AL23" s="20">
        <f>W23*'Valorile Parametrilor'!$D$200</f>
        <v>0</v>
      </c>
      <c r="AM23" s="20">
        <f>X23*'Valorile Parametrilor'!$D$200</f>
        <v>0</v>
      </c>
      <c r="AN23" s="20">
        <f>Y23*'Valorile Parametrilor'!$D$200</f>
        <v>0</v>
      </c>
      <c r="AO23" s="20">
        <f>Z23*'Valorile Parametrilor'!$D$200</f>
        <v>0</v>
      </c>
      <c r="AP23" s="20">
        <f>AA23*'Valorile Parametrilor'!$C$207</f>
        <v>0</v>
      </c>
      <c r="AQ23" s="20">
        <f>AB23*'Valorile Parametrilor'!$C$207</f>
        <v>0</v>
      </c>
      <c r="AR23" s="20">
        <f>AC23*'Valorile Parametrilor'!$C$207</f>
        <v>0</v>
      </c>
      <c r="AS23" s="25">
        <f t="shared" si="1"/>
        <v>0</v>
      </c>
    </row>
    <row r="24" spans="2:45" x14ac:dyDescent="0.25">
      <c r="B24" s="18">
        <f>'Metoda Dezagregata'!B36</f>
        <v>0</v>
      </c>
      <c r="D24" s="20">
        <f>'Metoda Dezagregata'!$C36*'Metoda Dezagregata'!$E36*'Metoda Dezagregata'!F36</f>
        <v>0</v>
      </c>
      <c r="E24" s="20">
        <f>'Metoda Dezagregata'!$C36*'Metoda Dezagregata'!$E36*'Metoda Dezagregata'!G36</f>
        <v>0</v>
      </c>
      <c r="F24" s="20">
        <f>'Metoda Dezagregata'!$C36*'Metoda Dezagregata'!$E36*'Metoda Dezagregata'!M36</f>
        <v>0</v>
      </c>
      <c r="G24" s="20">
        <f>'Metoda Dezagregata'!$C36*'Metoda Dezagregata'!$E36*'Metoda Dezagregata'!H36</f>
        <v>0</v>
      </c>
      <c r="H24" s="20">
        <f>'Metoda Dezagregata'!$C36*'Metoda Dezagregata'!$E36*'Metoda Dezagregata'!I36</f>
        <v>0</v>
      </c>
      <c r="I24" s="20">
        <f>'Metoda Dezagregata'!$C36*'Metoda Dezagregata'!$E36*'Metoda Dezagregata'!J36</f>
        <v>0</v>
      </c>
      <c r="J24" s="20">
        <f>'Metoda Dezagregata'!$C36*'Metoda Dezagregata'!$E36*'Metoda Dezagregata'!K36</f>
        <v>0</v>
      </c>
      <c r="K24" s="20">
        <f>'Metoda Dezagregata'!$C36*'Metoda Dezagregata'!$E36*'Metoda Dezagregata'!L36</f>
        <v>0</v>
      </c>
      <c r="L24" s="20">
        <f>'Metoda Dezagregata'!$C36*'Metoda Dezagregata'!$E36*'Metoda Dezagregata'!N36</f>
        <v>0</v>
      </c>
      <c r="M24" s="20">
        <f>'Metoda Dezagregata'!$C36*'Metoda Dezagregata'!$E36*'Metoda Dezagregata'!O36</f>
        <v>0</v>
      </c>
      <c r="N24" s="20">
        <f>'Metoda Dezagregata'!$C36*'Metoda Dezagregata'!$E36*'Metoda Dezagregata'!P36</f>
        <v>0</v>
      </c>
      <c r="O24" s="20"/>
      <c r="P24" s="20">
        <f>IF(D24=0,0,D24*VLOOKUP('Metoda Dezagregata'!$D36,'Valorile Parametrilor'!$B$37:$M$152,3)*'Valorile Parametrilor'!$C$9*VLOOKUP('Metoda Dezagregata'!$C$19,'Valorile Parametrilor'!$B$163:$M$188,3,FALSE))</f>
        <v>0</v>
      </c>
      <c r="Q24" s="20">
        <f>IF(D24=0,0,D24*VLOOKUP('Metoda Dezagregata'!$D36,'Valorile Parametrilor'!$B$37:$M$152,3)*'Valorile Parametrilor'!$D$9*VLOOKUP('Metoda Dezagregata'!$C$19,'Valorile Parametrilor'!$B$163:$M$188,3,FALSE))</f>
        <v>0</v>
      </c>
      <c r="R24" s="20">
        <f>IF(E24=0,0,E24*VLOOKUP('Metoda Dezagregata'!D36,'Valorile Parametrilor'!$B$37:$M$152,4)*VLOOKUP('Metoda Dezagregata'!$C$19,'Valorile Parametrilor'!$B$163:$M$188,4,FALSE))</f>
        <v>0</v>
      </c>
      <c r="S24" s="20">
        <f>IF(F24=0,0,F24*VLOOKUP('Metoda Dezagregata'!D36,'Valorile Parametrilor'!$B$37:$M$152,12)*VLOOKUP('Metoda Dezagregata'!$C$19,'Valorile Parametrilor'!$B$163:$M$188,12,FALSE))</f>
        <v>0</v>
      </c>
      <c r="T24" s="20">
        <f>IF(G24=0,0,G24*VLOOKUP('Metoda Dezagregata'!D36,'Valorile Parametrilor'!$B$37:$M$152,5)*'Valorile Parametrilor'!$C$7*VLOOKUP('Metoda Dezagregata'!$C$19,'Valorile Parametrilor'!$B$163:$M$188,5,FALSE))</f>
        <v>0</v>
      </c>
      <c r="U24" s="20">
        <f>IF(G24=0,0,G24*VLOOKUP('Metoda Dezagregata'!D36,'Valorile Parametrilor'!$B$37:$M$152,6)*'Valorile Parametrilor'!$D$7*VLOOKUP('Metoda Dezagregata'!$C$19,'Valorile Parametrilor'!$B$163:$M$188,6,FALSE))</f>
        <v>0</v>
      </c>
      <c r="V24" s="20">
        <f>IF(H24=0,0,H24*VLOOKUP('Metoda Dezagregata'!D36,'Valorile Parametrilor'!$B$37:$M$152,7)*'Valorile Parametrilor'!$C$8*VLOOKUP('Metoda Dezagregata'!$C$19,'Valorile Parametrilor'!$B$163:$M$188,7,FALSE))</f>
        <v>0</v>
      </c>
      <c r="W24" s="20">
        <f>IF(H24=0,0,H24*VLOOKUP('Metoda Dezagregata'!D36,'Valorile Parametrilor'!$B$37:$M$152,8)*'Valorile Parametrilor'!$D$8*VLOOKUP('Metoda Dezagregata'!$C$19,'Valorile Parametrilor'!$B$163:$M$188,8,FALSE))</f>
        <v>0</v>
      </c>
      <c r="X24" s="20">
        <f>IF(I24=0,0,I24*VLOOKUP('Metoda Dezagregata'!D36,'Valorile Parametrilor'!$B$37:$M$152,9)*VLOOKUP('Metoda Dezagregata'!$C$19,'Valorile Parametrilor'!$B$163:$M$188,9,FALSE))</f>
        <v>0</v>
      </c>
      <c r="Y24" s="20">
        <f>IF(J24=0,0,J24*VLOOKUP('Metoda Dezagregata'!D36,'Valorile Parametrilor'!$B$37:$M$152,10)*VLOOKUP('Metoda Dezagregata'!$C$19,'Valorile Parametrilor'!$B$163:$M$188,10,FALSE))</f>
        <v>0</v>
      </c>
      <c r="Z24" s="20">
        <f>IF(K24=0,0,K24*VLOOKUP('Metoda Dezagregata'!D36,'Valorile Parametrilor'!$B$37:$M$152,11)*VLOOKUP('Metoda Dezagregata'!$C$19,'Valorile Parametrilor'!$B$163:$N$188,11,FALSE))</f>
        <v>0</v>
      </c>
      <c r="AA24" s="20">
        <f>IF(L24=0,0,L24*VLOOKUP('Metoda Dezagregata'!D36,'Valorile Parametrilor'!$B$37:$P$152,13)*VLOOKUP('Metoda Dezagregata'!$C$19,'Valorile Parametrilor'!$B$163:$O$188,13,FALSE))</f>
        <v>0</v>
      </c>
      <c r="AB24" s="20">
        <f>IF(M24=0,0,M24*VLOOKUP('Metoda Dezagregata'!D36,'Valorile Parametrilor'!$B$37:$P$152,14)*VLOOKUP('Metoda Dezagregata'!$C$19,'Valorile Parametrilor'!$B$163:$P$188,14,FALSE))</f>
        <v>0</v>
      </c>
      <c r="AC24" s="20">
        <f>IF(N24=0,0,N24*VLOOKUP('Metoda Dezagregata'!D36,'Valorile Parametrilor'!$B$37:$P$152,15)*VLOOKUP('Metoda Dezagregata'!$C$19,'Valorile Parametrilor'!$B$163:$P$188,15,FALSE))</f>
        <v>0</v>
      </c>
      <c r="AD24" s="20"/>
      <c r="AE24" s="20">
        <f>P24*'Valorile Parametrilor'!$C$200</f>
        <v>0</v>
      </c>
      <c r="AF24" s="20">
        <f>Q24*'Valorile Parametrilor'!$D$200</f>
        <v>0</v>
      </c>
      <c r="AG24" s="20">
        <f>R24*'Valorile Parametrilor'!$D$200</f>
        <v>0</v>
      </c>
      <c r="AH24" s="20">
        <f>S24*'Valorile Parametrilor'!$C$207</f>
        <v>0</v>
      </c>
      <c r="AI24" s="20">
        <f>T24*'Valorile Parametrilor'!$C$200</f>
        <v>0</v>
      </c>
      <c r="AJ24" s="20">
        <f>U24*'Valorile Parametrilor'!$D$200</f>
        <v>0</v>
      </c>
      <c r="AK24" s="20">
        <f>V24*'Valorile Parametrilor'!$C$200</f>
        <v>0</v>
      </c>
      <c r="AL24" s="20">
        <f>W24*'Valorile Parametrilor'!$D$200</f>
        <v>0</v>
      </c>
      <c r="AM24" s="20">
        <f>X24*'Valorile Parametrilor'!$D$200</f>
        <v>0</v>
      </c>
      <c r="AN24" s="20">
        <f>Y24*'Valorile Parametrilor'!$D$200</f>
        <v>0</v>
      </c>
      <c r="AO24" s="20">
        <f>Z24*'Valorile Parametrilor'!$D$200</f>
        <v>0</v>
      </c>
      <c r="AP24" s="20">
        <f>AA24*'Valorile Parametrilor'!$C$207</f>
        <v>0</v>
      </c>
      <c r="AQ24" s="20">
        <f>AB24*'Valorile Parametrilor'!$C$207</f>
        <v>0</v>
      </c>
      <c r="AR24" s="20">
        <f>AC24*'Valorile Parametrilor'!$C$207</f>
        <v>0</v>
      </c>
      <c r="AS24" s="25">
        <f t="shared" si="1"/>
        <v>0</v>
      </c>
    </row>
    <row r="25" spans="2:45" x14ac:dyDescent="0.25">
      <c r="B25" s="18">
        <f>'Metoda Dezagregata'!B37</f>
        <v>0</v>
      </c>
      <c r="D25" s="20">
        <f>'Metoda Dezagregata'!$C37*'Metoda Dezagregata'!$E37*'Metoda Dezagregata'!F37</f>
        <v>0</v>
      </c>
      <c r="E25" s="20">
        <f>'Metoda Dezagregata'!$C37*'Metoda Dezagregata'!$E37*'Metoda Dezagregata'!G37</f>
        <v>0</v>
      </c>
      <c r="F25" s="20">
        <f>'Metoda Dezagregata'!$C37*'Metoda Dezagregata'!$E37*'Metoda Dezagregata'!M37</f>
        <v>0</v>
      </c>
      <c r="G25" s="20">
        <f>'Metoda Dezagregata'!$C37*'Metoda Dezagregata'!$E37*'Metoda Dezagregata'!H37</f>
        <v>0</v>
      </c>
      <c r="H25" s="20">
        <f>'Metoda Dezagregata'!$C37*'Metoda Dezagregata'!$E37*'Metoda Dezagregata'!I37</f>
        <v>0</v>
      </c>
      <c r="I25" s="20">
        <f>'Metoda Dezagregata'!$C37*'Metoda Dezagregata'!$E37*'Metoda Dezagregata'!J37</f>
        <v>0</v>
      </c>
      <c r="J25" s="20">
        <f>'Metoda Dezagregata'!$C37*'Metoda Dezagregata'!$E37*'Metoda Dezagregata'!K37</f>
        <v>0</v>
      </c>
      <c r="K25" s="20">
        <f>'Metoda Dezagregata'!$C37*'Metoda Dezagregata'!$E37*'Metoda Dezagregata'!L37</f>
        <v>0</v>
      </c>
      <c r="L25" s="20">
        <f>'Metoda Dezagregata'!$C37*'Metoda Dezagregata'!$E37*'Metoda Dezagregata'!N37</f>
        <v>0</v>
      </c>
      <c r="M25" s="20">
        <f>'Metoda Dezagregata'!$C37*'Metoda Dezagregata'!$E37*'Metoda Dezagregata'!O37</f>
        <v>0</v>
      </c>
      <c r="N25" s="20">
        <f>'Metoda Dezagregata'!$C37*'Metoda Dezagregata'!$E37*'Metoda Dezagregata'!P37</f>
        <v>0</v>
      </c>
      <c r="O25" s="20"/>
      <c r="P25" s="20">
        <f>IF(D25=0,0,D25*VLOOKUP('Metoda Dezagregata'!$D37,'Valorile Parametrilor'!$B$37:$M$152,3)*'Valorile Parametrilor'!$C$9*VLOOKUP('Metoda Dezagregata'!$C$19,'Valorile Parametrilor'!$B$163:$M$188,3,FALSE))</f>
        <v>0</v>
      </c>
      <c r="Q25" s="20">
        <f>IF(D25=0,0,D25*VLOOKUP('Metoda Dezagregata'!$D37,'Valorile Parametrilor'!$B$37:$M$152,3)*'Valorile Parametrilor'!$D$9*VLOOKUP('Metoda Dezagregata'!$C$19,'Valorile Parametrilor'!$B$163:$M$188,3,FALSE))</f>
        <v>0</v>
      </c>
      <c r="R25" s="20">
        <f>IF(E25=0,0,E25*VLOOKUP('Metoda Dezagregata'!D37,'Valorile Parametrilor'!$B$37:$M$152,4)*VLOOKUP('Metoda Dezagregata'!$C$19,'Valorile Parametrilor'!$B$163:$M$188,4,FALSE))</f>
        <v>0</v>
      </c>
      <c r="S25" s="20">
        <f>IF(F25=0,0,F25*VLOOKUP('Metoda Dezagregata'!D37,'Valorile Parametrilor'!$B$37:$M$152,12)*VLOOKUP('Metoda Dezagregata'!$C$19,'Valorile Parametrilor'!$B$163:$M$188,12,FALSE))</f>
        <v>0</v>
      </c>
      <c r="T25" s="20">
        <f>IF(G25=0,0,G25*VLOOKUP('Metoda Dezagregata'!D37,'Valorile Parametrilor'!$B$37:$M$152,5)*'Valorile Parametrilor'!$C$7*VLOOKUP('Metoda Dezagregata'!$C$19,'Valorile Parametrilor'!$B$163:$M$188,5,FALSE))</f>
        <v>0</v>
      </c>
      <c r="U25" s="20">
        <f>IF(G25=0,0,G25*VLOOKUP('Metoda Dezagregata'!D37,'Valorile Parametrilor'!$B$37:$M$152,6)*'Valorile Parametrilor'!$D$7*VLOOKUP('Metoda Dezagregata'!$C$19,'Valorile Parametrilor'!$B$163:$M$188,6,FALSE))</f>
        <v>0</v>
      </c>
      <c r="V25" s="20">
        <f>IF(H25=0,0,H25*VLOOKUP('Metoda Dezagregata'!D37,'Valorile Parametrilor'!$B$37:$M$152,7)*'Valorile Parametrilor'!$C$8*VLOOKUP('Metoda Dezagregata'!$C$19,'Valorile Parametrilor'!$B$163:$M$188,7,FALSE))</f>
        <v>0</v>
      </c>
      <c r="W25" s="20">
        <f>IF(H25=0,0,H25*VLOOKUP('Metoda Dezagregata'!D37,'Valorile Parametrilor'!$B$37:$M$152,8)*'Valorile Parametrilor'!$D$8*VLOOKUP('Metoda Dezagregata'!$C$19,'Valorile Parametrilor'!$B$163:$M$188,8,FALSE))</f>
        <v>0</v>
      </c>
      <c r="X25" s="20">
        <f>IF(I25=0,0,I25*VLOOKUP('Metoda Dezagregata'!D37,'Valorile Parametrilor'!$B$37:$M$152,9)*VLOOKUP('Metoda Dezagregata'!$C$19,'Valorile Parametrilor'!$B$163:$M$188,9,FALSE))</f>
        <v>0</v>
      </c>
      <c r="Y25" s="20">
        <f>IF(J25=0,0,J25*VLOOKUP('Metoda Dezagregata'!D37,'Valorile Parametrilor'!$B$37:$M$152,10)*VLOOKUP('Metoda Dezagregata'!$C$19,'Valorile Parametrilor'!$B$163:$M$188,10,FALSE))</f>
        <v>0</v>
      </c>
      <c r="Z25" s="20">
        <f>IF(K25=0,0,K25*VLOOKUP('Metoda Dezagregata'!D37,'Valorile Parametrilor'!$B$37:$M$152,11)*VLOOKUP('Metoda Dezagregata'!$C$19,'Valorile Parametrilor'!$B$163:$N$188,11,FALSE))</f>
        <v>0</v>
      </c>
      <c r="AA25" s="20">
        <f>IF(L25=0,0,L25*VLOOKUP('Metoda Dezagregata'!D37,'Valorile Parametrilor'!$B$37:$P$152,13)*VLOOKUP('Metoda Dezagregata'!$C$19,'Valorile Parametrilor'!$B$163:$O$188,13,FALSE))</f>
        <v>0</v>
      </c>
      <c r="AB25" s="20">
        <f>IF(M25=0,0,M25*VLOOKUP('Metoda Dezagregata'!D37,'Valorile Parametrilor'!$B$37:$P$152,14)*VLOOKUP('Metoda Dezagregata'!$C$19,'Valorile Parametrilor'!$B$163:$P$188,14,FALSE))</f>
        <v>0</v>
      </c>
      <c r="AC25" s="20">
        <f>IF(N25=0,0,N25*VLOOKUP('Metoda Dezagregata'!D37,'Valorile Parametrilor'!$B$37:$P$152,15)*VLOOKUP('Metoda Dezagregata'!$C$19,'Valorile Parametrilor'!$B$163:$P$188,15,FALSE))</f>
        <v>0</v>
      </c>
      <c r="AD25" s="20"/>
      <c r="AE25" s="20">
        <f>P25*'Valorile Parametrilor'!$C$200</f>
        <v>0</v>
      </c>
      <c r="AF25" s="20">
        <f>Q25*'Valorile Parametrilor'!$D$200</f>
        <v>0</v>
      </c>
      <c r="AG25" s="20">
        <f>R25*'Valorile Parametrilor'!$D$200</f>
        <v>0</v>
      </c>
      <c r="AH25" s="20">
        <f>S25*'Valorile Parametrilor'!$C$207</f>
        <v>0</v>
      </c>
      <c r="AI25" s="20">
        <f>T25*'Valorile Parametrilor'!$C$200</f>
        <v>0</v>
      </c>
      <c r="AJ25" s="20">
        <f>U25*'Valorile Parametrilor'!$D$200</f>
        <v>0</v>
      </c>
      <c r="AK25" s="20">
        <f>V25*'Valorile Parametrilor'!$C$200</f>
        <v>0</v>
      </c>
      <c r="AL25" s="20">
        <f>W25*'Valorile Parametrilor'!$D$200</f>
        <v>0</v>
      </c>
      <c r="AM25" s="20">
        <f>X25*'Valorile Parametrilor'!$D$200</f>
        <v>0</v>
      </c>
      <c r="AN25" s="20">
        <f>Y25*'Valorile Parametrilor'!$D$200</f>
        <v>0</v>
      </c>
      <c r="AO25" s="20">
        <f>Z25*'Valorile Parametrilor'!$D$200</f>
        <v>0</v>
      </c>
      <c r="AP25" s="20">
        <f>AA25*'Valorile Parametrilor'!$C$207</f>
        <v>0</v>
      </c>
      <c r="AQ25" s="20">
        <f>AB25*'Valorile Parametrilor'!$C$207</f>
        <v>0</v>
      </c>
      <c r="AR25" s="20">
        <f>AC25*'Valorile Parametrilor'!$C$207</f>
        <v>0</v>
      </c>
      <c r="AS25" s="25">
        <f t="shared" si="1"/>
        <v>0</v>
      </c>
    </row>
    <row r="26" spans="2:45" x14ac:dyDescent="0.25">
      <c r="B26" s="18">
        <f>'Metoda Dezagregata'!B38</f>
        <v>0</v>
      </c>
      <c r="D26" s="20">
        <f>'Metoda Dezagregata'!$C38*'Metoda Dezagregata'!$E38*'Metoda Dezagregata'!F38</f>
        <v>0</v>
      </c>
      <c r="E26" s="20">
        <f>'Metoda Dezagregata'!$C38*'Metoda Dezagregata'!$E38*'Metoda Dezagregata'!G38</f>
        <v>0</v>
      </c>
      <c r="F26" s="20">
        <f>'Metoda Dezagregata'!$C38*'Metoda Dezagregata'!$E38*'Metoda Dezagregata'!M38</f>
        <v>0</v>
      </c>
      <c r="G26" s="20">
        <f>'Metoda Dezagregata'!$C38*'Metoda Dezagregata'!$E38*'Metoda Dezagregata'!H38</f>
        <v>0</v>
      </c>
      <c r="H26" s="20">
        <f>'Metoda Dezagregata'!$C38*'Metoda Dezagregata'!$E38*'Metoda Dezagregata'!I38</f>
        <v>0</v>
      </c>
      <c r="I26" s="20">
        <f>'Metoda Dezagregata'!$C38*'Metoda Dezagregata'!$E38*'Metoda Dezagregata'!J38</f>
        <v>0</v>
      </c>
      <c r="J26" s="20">
        <f>'Metoda Dezagregata'!$C38*'Metoda Dezagregata'!$E38*'Metoda Dezagregata'!K38</f>
        <v>0</v>
      </c>
      <c r="K26" s="20">
        <f>'Metoda Dezagregata'!$C38*'Metoda Dezagregata'!$E38*'Metoda Dezagregata'!L38</f>
        <v>0</v>
      </c>
      <c r="L26" s="20">
        <f>'Metoda Dezagregata'!$C38*'Metoda Dezagregata'!$E38*'Metoda Dezagregata'!N38</f>
        <v>0</v>
      </c>
      <c r="M26" s="20">
        <f>'Metoda Dezagregata'!$C38*'Metoda Dezagregata'!$E38*'Metoda Dezagregata'!O38</f>
        <v>0</v>
      </c>
      <c r="N26" s="20">
        <f>'Metoda Dezagregata'!$C38*'Metoda Dezagregata'!$E38*'Metoda Dezagregata'!P38</f>
        <v>0</v>
      </c>
      <c r="O26" s="20"/>
      <c r="P26" s="20">
        <f>IF(D26=0,0,D26*VLOOKUP('Metoda Dezagregata'!$D38,'Valorile Parametrilor'!$B$37:$M$152,3)*'Valorile Parametrilor'!$C$9*VLOOKUP('Metoda Dezagregata'!$C$19,'Valorile Parametrilor'!$B$163:$M$188,3,FALSE))</f>
        <v>0</v>
      </c>
      <c r="Q26" s="20">
        <f>IF(D26=0,0,D26*VLOOKUP('Metoda Dezagregata'!$D38,'Valorile Parametrilor'!$B$37:$M$152,3)*'Valorile Parametrilor'!$D$9*VLOOKUP('Metoda Dezagregata'!$C$19,'Valorile Parametrilor'!$B$163:$M$188,3,FALSE))</f>
        <v>0</v>
      </c>
      <c r="R26" s="20">
        <f>IF(E26=0,0,E26*VLOOKUP('Metoda Dezagregata'!D38,'Valorile Parametrilor'!$B$37:$M$152,4)*VLOOKUP('Metoda Dezagregata'!$C$19,'Valorile Parametrilor'!$B$163:$M$188,4,FALSE))</f>
        <v>0</v>
      </c>
      <c r="S26" s="20">
        <f>IF(F26=0,0,F26*VLOOKUP('Metoda Dezagregata'!D38,'Valorile Parametrilor'!$B$37:$M$152,12)*VLOOKUP('Metoda Dezagregata'!$C$19,'Valorile Parametrilor'!$B$163:$M$188,12,FALSE))</f>
        <v>0</v>
      </c>
      <c r="T26" s="20">
        <f>IF(G26=0,0,G26*VLOOKUP('Metoda Dezagregata'!D38,'Valorile Parametrilor'!$B$37:$M$152,5)*'Valorile Parametrilor'!$C$7*VLOOKUP('Metoda Dezagregata'!$C$19,'Valorile Parametrilor'!$B$163:$M$188,5,FALSE))</f>
        <v>0</v>
      </c>
      <c r="U26" s="20">
        <f>IF(G26=0,0,G26*VLOOKUP('Metoda Dezagregata'!D38,'Valorile Parametrilor'!$B$37:$M$152,6)*'Valorile Parametrilor'!$D$7*VLOOKUP('Metoda Dezagregata'!$C$19,'Valorile Parametrilor'!$B$163:$M$188,6,FALSE))</f>
        <v>0</v>
      </c>
      <c r="V26" s="20">
        <f>IF(H26=0,0,H26*VLOOKUP('Metoda Dezagregata'!D38,'Valorile Parametrilor'!$B$37:$M$152,7)*'Valorile Parametrilor'!$C$8*VLOOKUP('Metoda Dezagregata'!$C$19,'Valorile Parametrilor'!$B$163:$M$188,7,FALSE))</f>
        <v>0</v>
      </c>
      <c r="W26" s="20">
        <f>IF(H26=0,0,H26*VLOOKUP('Metoda Dezagregata'!D38,'Valorile Parametrilor'!$B$37:$M$152,8)*'Valorile Parametrilor'!$D$8*VLOOKUP('Metoda Dezagregata'!$C$19,'Valorile Parametrilor'!$B$163:$M$188,8,FALSE))</f>
        <v>0</v>
      </c>
      <c r="X26" s="20">
        <f>IF(I26=0,0,I26*VLOOKUP('Metoda Dezagregata'!D38,'Valorile Parametrilor'!$B$37:$M$152,9)*VLOOKUP('Metoda Dezagregata'!$C$19,'Valorile Parametrilor'!$B$163:$M$188,9,FALSE))</f>
        <v>0</v>
      </c>
      <c r="Y26" s="20">
        <f>IF(J26=0,0,J26*VLOOKUP('Metoda Dezagregata'!D38,'Valorile Parametrilor'!$B$37:$M$152,10)*VLOOKUP('Metoda Dezagregata'!$C$19,'Valorile Parametrilor'!$B$163:$M$188,10,FALSE))</f>
        <v>0</v>
      </c>
      <c r="Z26" s="20">
        <f>IF(K26=0,0,K26*VLOOKUP('Metoda Dezagregata'!D38,'Valorile Parametrilor'!$B$37:$M$152,11)*VLOOKUP('Metoda Dezagregata'!$C$19,'Valorile Parametrilor'!$B$163:$N$188,11,FALSE))</f>
        <v>0</v>
      </c>
      <c r="AA26" s="20">
        <f>IF(L26=0,0,L26*VLOOKUP('Metoda Dezagregata'!D38,'Valorile Parametrilor'!$B$37:$P$152,13)*VLOOKUP('Metoda Dezagregata'!$C$19,'Valorile Parametrilor'!$B$163:$O$188,13,FALSE))</f>
        <v>0</v>
      </c>
      <c r="AB26" s="20">
        <f>IF(M26=0,0,M26*VLOOKUP('Metoda Dezagregata'!D38,'Valorile Parametrilor'!$B$37:$P$152,14)*VLOOKUP('Metoda Dezagregata'!$C$19,'Valorile Parametrilor'!$B$163:$P$188,14,FALSE))</f>
        <v>0</v>
      </c>
      <c r="AC26" s="20">
        <f>IF(N26=0,0,N26*VLOOKUP('Metoda Dezagregata'!D38,'Valorile Parametrilor'!$B$37:$P$152,15)*VLOOKUP('Metoda Dezagregata'!$C$19,'Valorile Parametrilor'!$B$163:$P$188,15,FALSE))</f>
        <v>0</v>
      </c>
      <c r="AD26" s="20"/>
      <c r="AE26" s="20">
        <f>P26*'Valorile Parametrilor'!$C$200</f>
        <v>0</v>
      </c>
      <c r="AF26" s="20">
        <f>Q26*'Valorile Parametrilor'!$D$200</f>
        <v>0</v>
      </c>
      <c r="AG26" s="20">
        <f>R26*'Valorile Parametrilor'!$D$200</f>
        <v>0</v>
      </c>
      <c r="AH26" s="20">
        <f>S26*'Valorile Parametrilor'!$C$207</f>
        <v>0</v>
      </c>
      <c r="AI26" s="20">
        <f>T26*'Valorile Parametrilor'!$C$200</f>
        <v>0</v>
      </c>
      <c r="AJ26" s="20">
        <f>U26*'Valorile Parametrilor'!$D$200</f>
        <v>0</v>
      </c>
      <c r="AK26" s="20">
        <f>V26*'Valorile Parametrilor'!$C$200</f>
        <v>0</v>
      </c>
      <c r="AL26" s="20">
        <f>W26*'Valorile Parametrilor'!$D$200</f>
        <v>0</v>
      </c>
      <c r="AM26" s="20">
        <f>X26*'Valorile Parametrilor'!$D$200</f>
        <v>0</v>
      </c>
      <c r="AN26" s="20">
        <f>Y26*'Valorile Parametrilor'!$D$200</f>
        <v>0</v>
      </c>
      <c r="AO26" s="20">
        <f>Z26*'Valorile Parametrilor'!$D$200</f>
        <v>0</v>
      </c>
      <c r="AP26" s="20">
        <f>AA26*'Valorile Parametrilor'!$C$207</f>
        <v>0</v>
      </c>
      <c r="AQ26" s="20">
        <f>AB26*'Valorile Parametrilor'!$C$207</f>
        <v>0</v>
      </c>
      <c r="AR26" s="20">
        <f>AC26*'Valorile Parametrilor'!$C$207</f>
        <v>0</v>
      </c>
      <c r="AS26" s="25">
        <f t="shared" si="1"/>
        <v>0</v>
      </c>
    </row>
    <row r="27" spans="2:45" x14ac:dyDescent="0.25">
      <c r="B27" s="18">
        <f>'Metoda Dezagregata'!B39</f>
        <v>0</v>
      </c>
      <c r="D27" s="20">
        <f>'Metoda Dezagregata'!$C39*'Metoda Dezagregata'!$E39*'Metoda Dezagregata'!F39</f>
        <v>0</v>
      </c>
      <c r="E27" s="20">
        <f>'Metoda Dezagregata'!$C39*'Metoda Dezagregata'!$E39*'Metoda Dezagregata'!G39</f>
        <v>0</v>
      </c>
      <c r="F27" s="20">
        <f>'Metoda Dezagregata'!$C39*'Metoda Dezagregata'!$E39*'Metoda Dezagregata'!M39</f>
        <v>0</v>
      </c>
      <c r="G27" s="20">
        <f>'Metoda Dezagregata'!$C39*'Metoda Dezagregata'!$E39*'Metoda Dezagregata'!H39</f>
        <v>0</v>
      </c>
      <c r="H27" s="20">
        <f>'Metoda Dezagregata'!$C39*'Metoda Dezagregata'!$E39*'Metoda Dezagregata'!I39</f>
        <v>0</v>
      </c>
      <c r="I27" s="20">
        <f>'Metoda Dezagregata'!$C39*'Metoda Dezagregata'!$E39*'Metoda Dezagregata'!J39</f>
        <v>0</v>
      </c>
      <c r="J27" s="20">
        <f>'Metoda Dezagregata'!$C39*'Metoda Dezagregata'!$E39*'Metoda Dezagregata'!K39</f>
        <v>0</v>
      </c>
      <c r="K27" s="20">
        <f>'Metoda Dezagregata'!$C39*'Metoda Dezagregata'!$E39*'Metoda Dezagregata'!L39</f>
        <v>0</v>
      </c>
      <c r="L27" s="20">
        <f>'Metoda Dezagregata'!$C39*'Metoda Dezagregata'!$E39*'Metoda Dezagregata'!N39</f>
        <v>0</v>
      </c>
      <c r="M27" s="20">
        <f>'Metoda Dezagregata'!$C39*'Metoda Dezagregata'!$E39*'Metoda Dezagregata'!O39</f>
        <v>0</v>
      </c>
      <c r="N27" s="20">
        <f>'Metoda Dezagregata'!$C39*'Metoda Dezagregata'!$E39*'Metoda Dezagregata'!P39</f>
        <v>0</v>
      </c>
      <c r="O27" s="20"/>
      <c r="P27" s="20">
        <f>IF(D27=0,0,D27*VLOOKUP('Metoda Dezagregata'!$D39,'Valorile Parametrilor'!$B$37:$M$152,3)*'Valorile Parametrilor'!$C$9*VLOOKUP('Metoda Dezagregata'!$C$19,'Valorile Parametrilor'!$B$163:$M$188,3,FALSE))</f>
        <v>0</v>
      </c>
      <c r="Q27" s="20">
        <f>IF(D27=0,0,D27*VLOOKUP('Metoda Dezagregata'!$D39,'Valorile Parametrilor'!$B$37:$M$152,3)*'Valorile Parametrilor'!$D$9*VLOOKUP('Metoda Dezagregata'!$C$19,'Valorile Parametrilor'!$B$163:$M$188,3,FALSE))</f>
        <v>0</v>
      </c>
      <c r="R27" s="20">
        <f>IF(E27=0,0,E27*VLOOKUP('Metoda Dezagregata'!D39,'Valorile Parametrilor'!$B$37:$M$152,4)*VLOOKUP('Metoda Dezagregata'!$C$19,'Valorile Parametrilor'!$B$163:$M$188,4,FALSE))</f>
        <v>0</v>
      </c>
      <c r="S27" s="20">
        <f>IF(F27=0,0,F27*VLOOKUP('Metoda Dezagregata'!D39,'Valorile Parametrilor'!$B$37:$M$152,12)*VLOOKUP('Metoda Dezagregata'!$C$19,'Valorile Parametrilor'!$B$163:$M$188,12,FALSE))</f>
        <v>0</v>
      </c>
      <c r="T27" s="20">
        <f>IF(G27=0,0,G27*VLOOKUP('Metoda Dezagregata'!D39,'Valorile Parametrilor'!$B$37:$M$152,5)*'Valorile Parametrilor'!$C$7*VLOOKUP('Metoda Dezagregata'!$C$19,'Valorile Parametrilor'!$B$163:$M$188,5,FALSE))</f>
        <v>0</v>
      </c>
      <c r="U27" s="20">
        <f>IF(G27=0,0,G27*VLOOKUP('Metoda Dezagregata'!D39,'Valorile Parametrilor'!$B$37:$M$152,6)*'Valorile Parametrilor'!$D$7*VLOOKUP('Metoda Dezagregata'!$C$19,'Valorile Parametrilor'!$B$163:$M$188,6,FALSE))</f>
        <v>0</v>
      </c>
      <c r="V27" s="20">
        <f>IF(H27=0,0,H27*VLOOKUP('Metoda Dezagregata'!D39,'Valorile Parametrilor'!$B$37:$M$152,7)*'Valorile Parametrilor'!$C$8*VLOOKUP('Metoda Dezagregata'!$C$19,'Valorile Parametrilor'!$B$163:$M$188,7,FALSE))</f>
        <v>0</v>
      </c>
      <c r="W27" s="20">
        <f>IF(H27=0,0,H27*VLOOKUP('Metoda Dezagregata'!D39,'Valorile Parametrilor'!$B$37:$M$152,8)*'Valorile Parametrilor'!$D$8*VLOOKUP('Metoda Dezagregata'!$C$19,'Valorile Parametrilor'!$B$163:$M$188,8,FALSE))</f>
        <v>0</v>
      </c>
      <c r="X27" s="20">
        <f>IF(I27=0,0,I27*VLOOKUP('Metoda Dezagregata'!D39,'Valorile Parametrilor'!$B$37:$M$152,9)*VLOOKUP('Metoda Dezagregata'!$C$19,'Valorile Parametrilor'!$B$163:$M$188,9,FALSE))</f>
        <v>0</v>
      </c>
      <c r="Y27" s="20">
        <f>IF(J27=0,0,J27*VLOOKUP('Metoda Dezagregata'!D39,'Valorile Parametrilor'!$B$37:$M$152,10)*VLOOKUP('Metoda Dezagregata'!$C$19,'Valorile Parametrilor'!$B$163:$M$188,10,FALSE))</f>
        <v>0</v>
      </c>
      <c r="Z27" s="20">
        <f>IF(K27=0,0,K27*VLOOKUP('Metoda Dezagregata'!D39,'Valorile Parametrilor'!$B$37:$M$152,11)*VLOOKUP('Metoda Dezagregata'!$C$19,'Valorile Parametrilor'!$B$163:$N$188,11,FALSE))</f>
        <v>0</v>
      </c>
      <c r="AA27" s="20">
        <f>IF(L27=0,0,L27*VLOOKUP('Metoda Dezagregata'!D39,'Valorile Parametrilor'!$B$37:$P$152,13)*VLOOKUP('Metoda Dezagregata'!$C$19,'Valorile Parametrilor'!$B$163:$O$188,13,FALSE))</f>
        <v>0</v>
      </c>
      <c r="AB27" s="20">
        <f>IF(M27=0,0,M27*VLOOKUP('Metoda Dezagregata'!D39,'Valorile Parametrilor'!$B$37:$P$152,14)*VLOOKUP('Metoda Dezagregata'!$C$19,'Valorile Parametrilor'!$B$163:$P$188,14,FALSE))</f>
        <v>0</v>
      </c>
      <c r="AC27" s="20">
        <f>IF(N27=0,0,N27*VLOOKUP('Metoda Dezagregata'!D39,'Valorile Parametrilor'!$B$37:$P$152,15)*VLOOKUP('Metoda Dezagregata'!$C$19,'Valorile Parametrilor'!$B$163:$P$188,15,FALSE))</f>
        <v>0</v>
      </c>
      <c r="AD27" s="20"/>
      <c r="AE27" s="20">
        <f>P27*'Valorile Parametrilor'!$C$200</f>
        <v>0</v>
      </c>
      <c r="AF27" s="20">
        <f>Q27*'Valorile Parametrilor'!$D$200</f>
        <v>0</v>
      </c>
      <c r="AG27" s="20">
        <f>R27*'Valorile Parametrilor'!$D$200</f>
        <v>0</v>
      </c>
      <c r="AH27" s="20">
        <f>S27*'Valorile Parametrilor'!$C$207</f>
        <v>0</v>
      </c>
      <c r="AI27" s="20">
        <f>T27*'Valorile Parametrilor'!$C$200</f>
        <v>0</v>
      </c>
      <c r="AJ27" s="20">
        <f>U27*'Valorile Parametrilor'!$D$200</f>
        <v>0</v>
      </c>
      <c r="AK27" s="20">
        <f>V27*'Valorile Parametrilor'!$C$200</f>
        <v>0</v>
      </c>
      <c r="AL27" s="20">
        <f>W27*'Valorile Parametrilor'!$D$200</f>
        <v>0</v>
      </c>
      <c r="AM27" s="20">
        <f>X27*'Valorile Parametrilor'!$D$200</f>
        <v>0</v>
      </c>
      <c r="AN27" s="20">
        <f>Y27*'Valorile Parametrilor'!$D$200</f>
        <v>0</v>
      </c>
      <c r="AO27" s="20">
        <f>Z27*'Valorile Parametrilor'!$D$200</f>
        <v>0</v>
      </c>
      <c r="AP27" s="20">
        <f>AA27*'Valorile Parametrilor'!$C$207</f>
        <v>0</v>
      </c>
      <c r="AQ27" s="20">
        <f>AB27*'Valorile Parametrilor'!$C$207</f>
        <v>0</v>
      </c>
      <c r="AR27" s="20">
        <f>AC27*'Valorile Parametrilor'!$C$207</f>
        <v>0</v>
      </c>
      <c r="AS27" s="25">
        <f t="shared" si="1"/>
        <v>0</v>
      </c>
    </row>
    <row r="28" spans="2:45" x14ac:dyDescent="0.25">
      <c r="B28" s="18">
        <f>'Metoda Dezagregata'!B40</f>
        <v>0</v>
      </c>
      <c r="D28" s="20">
        <f>'Metoda Dezagregata'!$C40*'Metoda Dezagregata'!$E40*'Metoda Dezagregata'!F40</f>
        <v>0</v>
      </c>
      <c r="E28" s="20">
        <f>'Metoda Dezagregata'!$C40*'Metoda Dezagregata'!$E40*'Metoda Dezagregata'!G40</f>
        <v>0</v>
      </c>
      <c r="F28" s="20">
        <f>'Metoda Dezagregata'!$C40*'Metoda Dezagregata'!$E40*'Metoda Dezagregata'!M40</f>
        <v>0</v>
      </c>
      <c r="G28" s="20">
        <f>'Metoda Dezagregata'!$C40*'Metoda Dezagregata'!$E40*'Metoda Dezagregata'!H40</f>
        <v>0</v>
      </c>
      <c r="H28" s="20">
        <f>'Metoda Dezagregata'!$C40*'Metoda Dezagregata'!$E40*'Metoda Dezagregata'!I40</f>
        <v>0</v>
      </c>
      <c r="I28" s="20">
        <f>'Metoda Dezagregata'!$C40*'Metoda Dezagregata'!$E40*'Metoda Dezagregata'!J40</f>
        <v>0</v>
      </c>
      <c r="J28" s="20">
        <f>'Metoda Dezagregata'!$C40*'Metoda Dezagregata'!$E40*'Metoda Dezagregata'!K40</f>
        <v>0</v>
      </c>
      <c r="K28" s="20">
        <f>'Metoda Dezagregata'!$C40*'Metoda Dezagregata'!$E40*'Metoda Dezagregata'!L40</f>
        <v>0</v>
      </c>
      <c r="L28" s="20">
        <f>'Metoda Dezagregata'!$C40*'Metoda Dezagregata'!$E40*'Metoda Dezagregata'!N40</f>
        <v>0</v>
      </c>
      <c r="M28" s="20">
        <f>'Metoda Dezagregata'!$C40*'Metoda Dezagregata'!$E40*'Metoda Dezagregata'!O40</f>
        <v>0</v>
      </c>
      <c r="N28" s="20">
        <f>'Metoda Dezagregata'!$C40*'Metoda Dezagregata'!$E40*'Metoda Dezagregata'!P40</f>
        <v>0</v>
      </c>
      <c r="O28" s="20"/>
      <c r="P28" s="20">
        <f>IF(D28=0,0,D28*VLOOKUP('Metoda Dezagregata'!$D40,'Valorile Parametrilor'!$B$37:$M$152,3)*'Valorile Parametrilor'!$C$9*VLOOKUP('Metoda Dezagregata'!$C$19,'Valorile Parametrilor'!$B$163:$M$188,3,FALSE))</f>
        <v>0</v>
      </c>
      <c r="Q28" s="20">
        <f>IF(D28=0,0,D28*VLOOKUP('Metoda Dezagregata'!$D40,'Valorile Parametrilor'!$B$37:$M$152,3)*'Valorile Parametrilor'!$D$9*VLOOKUP('Metoda Dezagregata'!$C$19,'Valorile Parametrilor'!$B$163:$M$188,3,FALSE))</f>
        <v>0</v>
      </c>
      <c r="R28" s="20">
        <f>IF(E28=0,0,E28*VLOOKUP('Metoda Dezagregata'!D40,'Valorile Parametrilor'!$B$37:$M$152,4)*VLOOKUP('Metoda Dezagregata'!$C$19,'Valorile Parametrilor'!$B$163:$M$188,4,FALSE))</f>
        <v>0</v>
      </c>
      <c r="S28" s="20">
        <f>IF(F28=0,0,F28*VLOOKUP('Metoda Dezagregata'!D40,'Valorile Parametrilor'!$B$37:$M$152,12)*VLOOKUP('Metoda Dezagregata'!$C$19,'Valorile Parametrilor'!$B$163:$M$188,12,FALSE))</f>
        <v>0</v>
      </c>
      <c r="T28" s="20">
        <f>IF(G28=0,0,G28*VLOOKUP('Metoda Dezagregata'!D40,'Valorile Parametrilor'!$B$37:$M$152,5)*'Valorile Parametrilor'!$C$7*VLOOKUP('Metoda Dezagregata'!$C$19,'Valorile Parametrilor'!$B$163:$M$188,5,FALSE))</f>
        <v>0</v>
      </c>
      <c r="U28" s="20">
        <f>IF(G28=0,0,G28*VLOOKUP('Metoda Dezagregata'!D40,'Valorile Parametrilor'!$B$37:$M$152,6)*'Valorile Parametrilor'!$D$7*VLOOKUP('Metoda Dezagregata'!$C$19,'Valorile Parametrilor'!$B$163:$M$188,6,FALSE))</f>
        <v>0</v>
      </c>
      <c r="V28" s="20">
        <f>IF(H28=0,0,H28*VLOOKUP('Metoda Dezagregata'!D40,'Valorile Parametrilor'!$B$37:$M$152,7)*'Valorile Parametrilor'!$C$8*VLOOKUP('Metoda Dezagregata'!$C$19,'Valorile Parametrilor'!$B$163:$M$188,7,FALSE))</f>
        <v>0</v>
      </c>
      <c r="W28" s="20">
        <f>IF(H28=0,0,H28*VLOOKUP('Metoda Dezagregata'!D40,'Valorile Parametrilor'!$B$37:$M$152,8)*'Valorile Parametrilor'!$D$8*VLOOKUP('Metoda Dezagregata'!$C$19,'Valorile Parametrilor'!$B$163:$M$188,8,FALSE))</f>
        <v>0</v>
      </c>
      <c r="X28" s="20">
        <f>IF(I28=0,0,I28*VLOOKUP('Metoda Dezagregata'!D40,'Valorile Parametrilor'!$B$37:$M$152,9)*VLOOKUP('Metoda Dezagregata'!$C$19,'Valorile Parametrilor'!$B$163:$M$188,9,FALSE))</f>
        <v>0</v>
      </c>
      <c r="Y28" s="20">
        <f>IF(J28=0,0,J28*VLOOKUP('Metoda Dezagregata'!D40,'Valorile Parametrilor'!$B$37:$M$152,10)*VLOOKUP('Metoda Dezagregata'!$C$19,'Valorile Parametrilor'!$B$163:$M$188,10,FALSE))</f>
        <v>0</v>
      </c>
      <c r="Z28" s="20">
        <f>IF(K28=0,0,K28*VLOOKUP('Metoda Dezagregata'!D40,'Valorile Parametrilor'!$B$37:$M$152,11)*VLOOKUP('Metoda Dezagregata'!$C$19,'Valorile Parametrilor'!$B$163:$N$188,11,FALSE))</f>
        <v>0</v>
      </c>
      <c r="AA28" s="20">
        <f>IF(L28=0,0,L28*VLOOKUP('Metoda Dezagregata'!D40,'Valorile Parametrilor'!$B$37:$P$152,13)*VLOOKUP('Metoda Dezagregata'!$C$19,'Valorile Parametrilor'!$B$163:$O$188,13,FALSE))</f>
        <v>0</v>
      </c>
      <c r="AB28" s="20">
        <f>IF(M28=0,0,M28*VLOOKUP('Metoda Dezagregata'!D40,'Valorile Parametrilor'!$B$37:$P$152,14)*VLOOKUP('Metoda Dezagregata'!$C$19,'Valorile Parametrilor'!$B$163:$P$188,14,FALSE))</f>
        <v>0</v>
      </c>
      <c r="AC28" s="20">
        <f>IF(N28=0,0,N28*VLOOKUP('Metoda Dezagregata'!D40,'Valorile Parametrilor'!$B$37:$P$152,15)*VLOOKUP('Metoda Dezagregata'!$C$19,'Valorile Parametrilor'!$B$163:$P$188,15,FALSE))</f>
        <v>0</v>
      </c>
      <c r="AD28" s="20"/>
      <c r="AE28" s="20">
        <f>P28*'Valorile Parametrilor'!$C$200</f>
        <v>0</v>
      </c>
      <c r="AF28" s="20">
        <f>Q28*'Valorile Parametrilor'!$D$200</f>
        <v>0</v>
      </c>
      <c r="AG28" s="20">
        <f>R28*'Valorile Parametrilor'!$D$200</f>
        <v>0</v>
      </c>
      <c r="AH28" s="20">
        <f>S28*'Valorile Parametrilor'!$C$207</f>
        <v>0</v>
      </c>
      <c r="AI28" s="20">
        <f>T28*'Valorile Parametrilor'!$C$200</f>
        <v>0</v>
      </c>
      <c r="AJ28" s="20">
        <f>U28*'Valorile Parametrilor'!$D$200</f>
        <v>0</v>
      </c>
      <c r="AK28" s="20">
        <f>V28*'Valorile Parametrilor'!$C$200</f>
        <v>0</v>
      </c>
      <c r="AL28" s="20">
        <f>W28*'Valorile Parametrilor'!$D$200</f>
        <v>0</v>
      </c>
      <c r="AM28" s="20">
        <f>X28*'Valorile Parametrilor'!$D$200</f>
        <v>0</v>
      </c>
      <c r="AN28" s="20">
        <f>Y28*'Valorile Parametrilor'!$D$200</f>
        <v>0</v>
      </c>
      <c r="AO28" s="20">
        <f>Z28*'Valorile Parametrilor'!$D$200</f>
        <v>0</v>
      </c>
      <c r="AP28" s="20">
        <f>AA28*'Valorile Parametrilor'!$C$207</f>
        <v>0</v>
      </c>
      <c r="AQ28" s="20">
        <f>AB28*'Valorile Parametrilor'!$C$207</f>
        <v>0</v>
      </c>
      <c r="AR28" s="20">
        <f>AC28*'Valorile Parametrilor'!$C$207</f>
        <v>0</v>
      </c>
      <c r="AS28" s="25">
        <f t="shared" si="1"/>
        <v>0</v>
      </c>
    </row>
    <row r="29" spans="2:45" x14ac:dyDescent="0.25">
      <c r="B29" s="18">
        <f>'Metoda Dezagregata'!B41</f>
        <v>0</v>
      </c>
      <c r="D29" s="20">
        <f>'Metoda Dezagregata'!$C41*'Metoda Dezagregata'!$E41*'Metoda Dezagregata'!F41</f>
        <v>0</v>
      </c>
      <c r="E29" s="20">
        <f>'Metoda Dezagregata'!$C41*'Metoda Dezagregata'!$E41*'Metoda Dezagregata'!G41</f>
        <v>0</v>
      </c>
      <c r="F29" s="20">
        <f>'Metoda Dezagregata'!$C41*'Metoda Dezagregata'!$E41*'Metoda Dezagregata'!M41</f>
        <v>0</v>
      </c>
      <c r="G29" s="20">
        <f>'Metoda Dezagregata'!$C41*'Metoda Dezagregata'!$E41*'Metoda Dezagregata'!H41</f>
        <v>0</v>
      </c>
      <c r="H29" s="20">
        <f>'Metoda Dezagregata'!$C41*'Metoda Dezagregata'!$E41*'Metoda Dezagregata'!I41</f>
        <v>0</v>
      </c>
      <c r="I29" s="20">
        <f>'Metoda Dezagregata'!$C41*'Metoda Dezagregata'!$E41*'Metoda Dezagregata'!J41</f>
        <v>0</v>
      </c>
      <c r="J29" s="20">
        <f>'Metoda Dezagregata'!$C41*'Metoda Dezagregata'!$E41*'Metoda Dezagregata'!K41</f>
        <v>0</v>
      </c>
      <c r="K29" s="20">
        <f>'Metoda Dezagregata'!$C41*'Metoda Dezagregata'!$E41*'Metoda Dezagregata'!L41</f>
        <v>0</v>
      </c>
      <c r="L29" s="20">
        <f>'Metoda Dezagregata'!$C41*'Metoda Dezagregata'!$E41*'Metoda Dezagregata'!N41</f>
        <v>0</v>
      </c>
      <c r="M29" s="20">
        <f>'Metoda Dezagregata'!$C41*'Metoda Dezagregata'!$E41*'Metoda Dezagregata'!O41</f>
        <v>0</v>
      </c>
      <c r="N29" s="20">
        <f>'Metoda Dezagregata'!$C41*'Metoda Dezagregata'!$E41*'Metoda Dezagregata'!P41</f>
        <v>0</v>
      </c>
      <c r="O29" s="20"/>
      <c r="P29" s="20">
        <f>IF(D29=0,0,D29*VLOOKUP('Metoda Dezagregata'!$D41,'Valorile Parametrilor'!$B$37:$M$152,3)*'Valorile Parametrilor'!$C$9*VLOOKUP('Metoda Dezagregata'!$C$19,'Valorile Parametrilor'!$B$163:$M$188,3,FALSE))</f>
        <v>0</v>
      </c>
      <c r="Q29" s="20">
        <f>IF(D29=0,0,D29*VLOOKUP('Metoda Dezagregata'!$D41,'Valorile Parametrilor'!$B$37:$M$152,3)*'Valorile Parametrilor'!$D$9*VLOOKUP('Metoda Dezagregata'!$C$19,'Valorile Parametrilor'!$B$163:$M$188,3,FALSE))</f>
        <v>0</v>
      </c>
      <c r="R29" s="20">
        <f>IF(E29=0,0,E29*VLOOKUP('Metoda Dezagregata'!D41,'Valorile Parametrilor'!$B$37:$M$152,4)*VLOOKUP('Metoda Dezagregata'!$C$19,'Valorile Parametrilor'!$B$163:$M$188,4,FALSE))</f>
        <v>0</v>
      </c>
      <c r="S29" s="20">
        <f>IF(F29=0,0,F29*VLOOKUP('Metoda Dezagregata'!D41,'Valorile Parametrilor'!$B$37:$M$152,12)*VLOOKUP('Metoda Dezagregata'!$C$19,'Valorile Parametrilor'!$B$163:$M$188,12,FALSE))</f>
        <v>0</v>
      </c>
      <c r="T29" s="20">
        <f>IF(G29=0,0,G29*VLOOKUP('Metoda Dezagregata'!D41,'Valorile Parametrilor'!$B$37:$M$152,5)*'Valorile Parametrilor'!$C$7*VLOOKUP('Metoda Dezagregata'!$C$19,'Valorile Parametrilor'!$B$163:$M$188,5,FALSE))</f>
        <v>0</v>
      </c>
      <c r="U29" s="20">
        <f>IF(G29=0,0,G29*VLOOKUP('Metoda Dezagregata'!D41,'Valorile Parametrilor'!$B$37:$M$152,6)*'Valorile Parametrilor'!$D$7*VLOOKUP('Metoda Dezagregata'!$C$19,'Valorile Parametrilor'!$B$163:$M$188,6,FALSE))</f>
        <v>0</v>
      </c>
      <c r="V29" s="20">
        <f>IF(H29=0,0,H29*VLOOKUP('Metoda Dezagregata'!D41,'Valorile Parametrilor'!$B$37:$M$152,7)*'Valorile Parametrilor'!$C$8*VLOOKUP('Metoda Dezagregata'!$C$19,'Valorile Parametrilor'!$B$163:$M$188,7,FALSE))</f>
        <v>0</v>
      </c>
      <c r="W29" s="20">
        <f>IF(H29=0,0,H29*VLOOKUP('Metoda Dezagregata'!D41,'Valorile Parametrilor'!$B$37:$M$152,8)*'Valorile Parametrilor'!$D$8*VLOOKUP('Metoda Dezagregata'!$C$19,'Valorile Parametrilor'!$B$163:$M$188,8,FALSE))</f>
        <v>0</v>
      </c>
      <c r="X29" s="20">
        <f>IF(I29=0,0,I29*VLOOKUP('Metoda Dezagregata'!D41,'Valorile Parametrilor'!$B$37:$M$152,9)*VLOOKUP('Metoda Dezagregata'!$C$19,'Valorile Parametrilor'!$B$163:$M$188,9,FALSE))</f>
        <v>0</v>
      </c>
      <c r="Y29" s="20">
        <f>IF(J29=0,0,J29*VLOOKUP('Metoda Dezagregata'!D41,'Valorile Parametrilor'!$B$37:$M$152,10)*VLOOKUP('Metoda Dezagregata'!$C$19,'Valorile Parametrilor'!$B$163:$M$188,10,FALSE))</f>
        <v>0</v>
      </c>
      <c r="Z29" s="20">
        <f>IF(K29=0,0,K29*VLOOKUP('Metoda Dezagregata'!D41,'Valorile Parametrilor'!$B$37:$M$152,11)*VLOOKUP('Metoda Dezagregata'!$C$19,'Valorile Parametrilor'!$B$163:$N$188,11,FALSE))</f>
        <v>0</v>
      </c>
      <c r="AA29" s="20">
        <f>IF(L29=0,0,L29*VLOOKUP('Metoda Dezagregata'!D41,'Valorile Parametrilor'!$B$37:$P$152,13)*VLOOKUP('Metoda Dezagregata'!$C$19,'Valorile Parametrilor'!$B$163:$O$188,13,FALSE))</f>
        <v>0</v>
      </c>
      <c r="AB29" s="20">
        <f>IF(M29=0,0,M29*VLOOKUP('Metoda Dezagregata'!D41,'Valorile Parametrilor'!$B$37:$P$152,14)*VLOOKUP('Metoda Dezagregata'!$C$19,'Valorile Parametrilor'!$B$163:$P$188,14,FALSE))</f>
        <v>0</v>
      </c>
      <c r="AC29" s="20">
        <f>IF(N29=0,0,N29*VLOOKUP('Metoda Dezagregata'!D41,'Valorile Parametrilor'!$B$37:$P$152,15)*VLOOKUP('Metoda Dezagregata'!$C$19,'Valorile Parametrilor'!$B$163:$P$188,15,FALSE))</f>
        <v>0</v>
      </c>
      <c r="AD29" s="20"/>
      <c r="AE29" s="20">
        <f>P29*'Valorile Parametrilor'!$C$200</f>
        <v>0</v>
      </c>
      <c r="AF29" s="20">
        <f>Q29*'Valorile Parametrilor'!$D$200</f>
        <v>0</v>
      </c>
      <c r="AG29" s="20">
        <f>R29*'Valorile Parametrilor'!$D$200</f>
        <v>0</v>
      </c>
      <c r="AH29" s="20">
        <f>S29*'Valorile Parametrilor'!$C$207</f>
        <v>0</v>
      </c>
      <c r="AI29" s="20">
        <f>T29*'Valorile Parametrilor'!$C$200</f>
        <v>0</v>
      </c>
      <c r="AJ29" s="20">
        <f>U29*'Valorile Parametrilor'!$D$200</f>
        <v>0</v>
      </c>
      <c r="AK29" s="20">
        <f>V29*'Valorile Parametrilor'!$C$200</f>
        <v>0</v>
      </c>
      <c r="AL29" s="20">
        <f>W29*'Valorile Parametrilor'!$D$200</f>
        <v>0</v>
      </c>
      <c r="AM29" s="20">
        <f>X29*'Valorile Parametrilor'!$D$200</f>
        <v>0</v>
      </c>
      <c r="AN29" s="20">
        <f>Y29*'Valorile Parametrilor'!$D$200</f>
        <v>0</v>
      </c>
      <c r="AO29" s="20">
        <f>Z29*'Valorile Parametrilor'!$D$200</f>
        <v>0</v>
      </c>
      <c r="AP29" s="20">
        <f>AA29*'Valorile Parametrilor'!$C$207</f>
        <v>0</v>
      </c>
      <c r="AQ29" s="20">
        <f>AB29*'Valorile Parametrilor'!$C$207</f>
        <v>0</v>
      </c>
      <c r="AR29" s="20">
        <f>AC29*'Valorile Parametrilor'!$C$207</f>
        <v>0</v>
      </c>
      <c r="AS29" s="25">
        <f t="shared" si="1"/>
        <v>0</v>
      </c>
    </row>
    <row r="30" spans="2:45" x14ac:dyDescent="0.25">
      <c r="B30" s="18">
        <f>'Metoda Dezagregata'!B42</f>
        <v>0</v>
      </c>
      <c r="D30" s="20">
        <f>'Metoda Dezagregata'!$C42*'Metoda Dezagregata'!$E42*'Metoda Dezagregata'!F42</f>
        <v>0</v>
      </c>
      <c r="E30" s="20">
        <f>'Metoda Dezagregata'!$C42*'Metoda Dezagregata'!$E42*'Metoda Dezagregata'!G42</f>
        <v>0</v>
      </c>
      <c r="F30" s="20">
        <f>'Metoda Dezagregata'!$C42*'Metoda Dezagregata'!$E42*'Metoda Dezagregata'!M42</f>
        <v>0</v>
      </c>
      <c r="G30" s="20">
        <f>'Metoda Dezagregata'!$C42*'Metoda Dezagregata'!$E42*'Metoda Dezagregata'!H42</f>
        <v>0</v>
      </c>
      <c r="H30" s="20">
        <f>'Metoda Dezagregata'!$C42*'Metoda Dezagregata'!$E42*'Metoda Dezagregata'!I42</f>
        <v>0</v>
      </c>
      <c r="I30" s="20">
        <f>'Metoda Dezagregata'!$C42*'Metoda Dezagregata'!$E42*'Metoda Dezagregata'!J42</f>
        <v>0</v>
      </c>
      <c r="J30" s="20">
        <f>'Metoda Dezagregata'!$C42*'Metoda Dezagregata'!$E42*'Metoda Dezagregata'!K42</f>
        <v>0</v>
      </c>
      <c r="K30" s="20">
        <f>'Metoda Dezagregata'!$C42*'Metoda Dezagregata'!$E42*'Metoda Dezagregata'!L42</f>
        <v>0</v>
      </c>
      <c r="L30" s="20">
        <f>'Metoda Dezagregata'!$C42*'Metoda Dezagregata'!$E42*'Metoda Dezagregata'!N42</f>
        <v>0</v>
      </c>
      <c r="M30" s="20">
        <f>'Metoda Dezagregata'!$C42*'Metoda Dezagregata'!$E42*'Metoda Dezagregata'!O42</f>
        <v>0</v>
      </c>
      <c r="N30" s="20">
        <f>'Metoda Dezagregata'!$C42*'Metoda Dezagregata'!$E42*'Metoda Dezagregata'!P42</f>
        <v>0</v>
      </c>
      <c r="O30" s="20"/>
      <c r="P30" s="20">
        <f>IF(D30=0,0,D30*VLOOKUP('Metoda Dezagregata'!$D42,'Valorile Parametrilor'!$B$37:$M$152,3)*'Valorile Parametrilor'!$C$9*VLOOKUP('Metoda Dezagregata'!$C$19,'Valorile Parametrilor'!$B$163:$M$188,3,FALSE))</f>
        <v>0</v>
      </c>
      <c r="Q30" s="20">
        <f>IF(D30=0,0,D30*VLOOKUP('Metoda Dezagregata'!$D42,'Valorile Parametrilor'!$B$37:$M$152,3)*'Valorile Parametrilor'!$D$9*VLOOKUP('Metoda Dezagregata'!$C$19,'Valorile Parametrilor'!$B$163:$M$188,3,FALSE))</f>
        <v>0</v>
      </c>
      <c r="R30" s="20">
        <f>IF(E30=0,0,E30*VLOOKUP('Metoda Dezagregata'!D42,'Valorile Parametrilor'!$B$37:$M$152,4)*VLOOKUP('Metoda Dezagregata'!$C$19,'Valorile Parametrilor'!$B$163:$M$188,4,FALSE))</f>
        <v>0</v>
      </c>
      <c r="S30" s="20">
        <f>IF(F30=0,0,F30*VLOOKUP('Metoda Dezagregata'!D42,'Valorile Parametrilor'!$B$37:$M$152,12)*VLOOKUP('Metoda Dezagregata'!$C$19,'Valorile Parametrilor'!$B$163:$M$188,12,FALSE))</f>
        <v>0</v>
      </c>
      <c r="T30" s="20">
        <f>IF(G30=0,0,G30*VLOOKUP('Metoda Dezagregata'!D42,'Valorile Parametrilor'!$B$37:$M$152,5)*'Valorile Parametrilor'!$C$7*VLOOKUP('Metoda Dezagregata'!$C$19,'Valorile Parametrilor'!$B$163:$M$188,5,FALSE))</f>
        <v>0</v>
      </c>
      <c r="U30" s="20">
        <f>IF(G30=0,0,G30*VLOOKUP('Metoda Dezagregata'!D42,'Valorile Parametrilor'!$B$37:$M$152,6)*'Valorile Parametrilor'!$D$7*VLOOKUP('Metoda Dezagregata'!$C$19,'Valorile Parametrilor'!$B$163:$M$188,6,FALSE))</f>
        <v>0</v>
      </c>
      <c r="V30" s="20">
        <f>IF(H30=0,0,H30*VLOOKUP('Metoda Dezagregata'!D42,'Valorile Parametrilor'!$B$37:$M$152,7)*'Valorile Parametrilor'!$C$8*VLOOKUP('Metoda Dezagregata'!$C$19,'Valorile Parametrilor'!$B$163:$M$188,7,FALSE))</f>
        <v>0</v>
      </c>
      <c r="W30" s="20">
        <f>IF(H30=0,0,H30*VLOOKUP('Metoda Dezagregata'!D42,'Valorile Parametrilor'!$B$37:$M$152,8)*'Valorile Parametrilor'!$D$8*VLOOKUP('Metoda Dezagregata'!$C$19,'Valorile Parametrilor'!$B$163:$M$188,8,FALSE))</f>
        <v>0</v>
      </c>
      <c r="X30" s="20">
        <f>IF(I30=0,0,I30*VLOOKUP('Metoda Dezagregata'!D42,'Valorile Parametrilor'!$B$37:$M$152,9)*VLOOKUP('Metoda Dezagregata'!$C$19,'Valorile Parametrilor'!$B$163:$M$188,9,FALSE))</f>
        <v>0</v>
      </c>
      <c r="Y30" s="20">
        <f>IF(J30=0,0,J30*VLOOKUP('Metoda Dezagregata'!D42,'Valorile Parametrilor'!$B$37:$M$152,10)*VLOOKUP('Metoda Dezagregata'!$C$19,'Valorile Parametrilor'!$B$163:$M$188,10,FALSE))</f>
        <v>0</v>
      </c>
      <c r="Z30" s="20">
        <f>IF(K30=0,0,K30*VLOOKUP('Metoda Dezagregata'!D42,'Valorile Parametrilor'!$B$37:$M$152,11)*VLOOKUP('Metoda Dezagregata'!$C$19,'Valorile Parametrilor'!$B$163:$N$188,11,FALSE))</f>
        <v>0</v>
      </c>
      <c r="AA30" s="20">
        <f>IF(L30=0,0,L30*VLOOKUP('Metoda Dezagregata'!D42,'Valorile Parametrilor'!$B$37:$P$152,13)*VLOOKUP('Metoda Dezagregata'!$C$19,'Valorile Parametrilor'!$B$163:$O$188,13,FALSE))</f>
        <v>0</v>
      </c>
      <c r="AB30" s="20">
        <f>IF(M30=0,0,M30*VLOOKUP('Metoda Dezagregata'!D42,'Valorile Parametrilor'!$B$37:$P$152,14)*VLOOKUP('Metoda Dezagregata'!$C$19,'Valorile Parametrilor'!$B$163:$P$188,14,FALSE))</f>
        <v>0</v>
      </c>
      <c r="AC30" s="20">
        <f>IF(N30=0,0,N30*VLOOKUP('Metoda Dezagregata'!D42,'Valorile Parametrilor'!$B$37:$P$152,15)*VLOOKUP('Metoda Dezagregata'!$C$19,'Valorile Parametrilor'!$B$163:$P$188,15,FALSE))</f>
        <v>0</v>
      </c>
      <c r="AD30" s="20"/>
      <c r="AE30" s="20">
        <f>P30*'Valorile Parametrilor'!$C$200</f>
        <v>0</v>
      </c>
      <c r="AF30" s="20">
        <f>Q30*'Valorile Parametrilor'!$D$200</f>
        <v>0</v>
      </c>
      <c r="AG30" s="20">
        <f>R30*'Valorile Parametrilor'!$D$200</f>
        <v>0</v>
      </c>
      <c r="AH30" s="20">
        <f>S30*'Valorile Parametrilor'!$C$207</f>
        <v>0</v>
      </c>
      <c r="AI30" s="20">
        <f>T30*'Valorile Parametrilor'!$C$200</f>
        <v>0</v>
      </c>
      <c r="AJ30" s="20">
        <f>U30*'Valorile Parametrilor'!$D$200</f>
        <v>0</v>
      </c>
      <c r="AK30" s="20">
        <f>V30*'Valorile Parametrilor'!$C$200</f>
        <v>0</v>
      </c>
      <c r="AL30" s="20">
        <f>W30*'Valorile Parametrilor'!$D$200</f>
        <v>0</v>
      </c>
      <c r="AM30" s="20">
        <f>X30*'Valorile Parametrilor'!$D$200</f>
        <v>0</v>
      </c>
      <c r="AN30" s="20">
        <f>Y30*'Valorile Parametrilor'!$D$200</f>
        <v>0</v>
      </c>
      <c r="AO30" s="20">
        <f>Z30*'Valorile Parametrilor'!$D$200</f>
        <v>0</v>
      </c>
      <c r="AP30" s="20">
        <f>AA30*'Valorile Parametrilor'!$C$207</f>
        <v>0</v>
      </c>
      <c r="AQ30" s="20">
        <f>AB30*'Valorile Parametrilor'!$C$207</f>
        <v>0</v>
      </c>
      <c r="AR30" s="20">
        <f>AC30*'Valorile Parametrilor'!$C$207</f>
        <v>0</v>
      </c>
      <c r="AS30" s="25">
        <f t="shared" si="1"/>
        <v>0</v>
      </c>
    </row>
    <row r="31" spans="2:45" x14ac:dyDescent="0.25">
      <c r="B31" s="18">
        <f>'Metoda Dezagregata'!B43</f>
        <v>0</v>
      </c>
      <c r="D31" s="20">
        <f>'Metoda Dezagregata'!$C43*'Metoda Dezagregata'!$E43*'Metoda Dezagregata'!F43</f>
        <v>0</v>
      </c>
      <c r="E31" s="20">
        <f>'Metoda Dezagregata'!$C43*'Metoda Dezagregata'!$E43*'Metoda Dezagregata'!G43</f>
        <v>0</v>
      </c>
      <c r="F31" s="20">
        <f>'Metoda Dezagregata'!$C43*'Metoda Dezagregata'!$E43*'Metoda Dezagregata'!M43</f>
        <v>0</v>
      </c>
      <c r="G31" s="20">
        <f>'Metoda Dezagregata'!$C43*'Metoda Dezagregata'!$E43*'Metoda Dezagregata'!H43</f>
        <v>0</v>
      </c>
      <c r="H31" s="20">
        <f>'Metoda Dezagregata'!$C43*'Metoda Dezagregata'!$E43*'Metoda Dezagregata'!I43</f>
        <v>0</v>
      </c>
      <c r="I31" s="20">
        <f>'Metoda Dezagregata'!$C43*'Metoda Dezagregata'!$E43*'Metoda Dezagregata'!J43</f>
        <v>0</v>
      </c>
      <c r="J31" s="20">
        <f>'Metoda Dezagregata'!$C43*'Metoda Dezagregata'!$E43*'Metoda Dezagregata'!K43</f>
        <v>0</v>
      </c>
      <c r="K31" s="20">
        <f>'Metoda Dezagregata'!$C43*'Metoda Dezagregata'!$E43*'Metoda Dezagregata'!L43</f>
        <v>0</v>
      </c>
      <c r="L31" s="20">
        <f>'Metoda Dezagregata'!$C43*'Metoda Dezagregata'!$E43*'Metoda Dezagregata'!N43</f>
        <v>0</v>
      </c>
      <c r="M31" s="20">
        <f>'Metoda Dezagregata'!$C43*'Metoda Dezagregata'!$E43*'Metoda Dezagregata'!O43</f>
        <v>0</v>
      </c>
      <c r="N31" s="20">
        <f>'Metoda Dezagregata'!$C43*'Metoda Dezagregata'!$E43*'Metoda Dezagregata'!P43</f>
        <v>0</v>
      </c>
      <c r="O31" s="20"/>
      <c r="P31" s="20">
        <f>IF(D31=0,0,D31*VLOOKUP('Metoda Dezagregata'!$D43,'Valorile Parametrilor'!$B$37:$M$152,3)*'Valorile Parametrilor'!$C$9*VLOOKUP('Metoda Dezagregata'!$C$19,'Valorile Parametrilor'!$B$163:$M$188,3,FALSE))</f>
        <v>0</v>
      </c>
      <c r="Q31" s="20">
        <f>IF(D31=0,0,D31*VLOOKUP('Metoda Dezagregata'!$D43,'Valorile Parametrilor'!$B$37:$M$152,3)*'Valorile Parametrilor'!$D$9*VLOOKUP('Metoda Dezagregata'!$C$19,'Valorile Parametrilor'!$B$163:$M$188,3,FALSE))</f>
        <v>0</v>
      </c>
      <c r="R31" s="20">
        <f>IF(E31=0,0,E31*VLOOKUP('Metoda Dezagregata'!D43,'Valorile Parametrilor'!$B$37:$M$152,4)*VLOOKUP('Metoda Dezagregata'!$C$19,'Valorile Parametrilor'!$B$163:$M$188,4,FALSE))</f>
        <v>0</v>
      </c>
      <c r="S31" s="20">
        <f>IF(F31=0,0,F31*VLOOKUP('Metoda Dezagregata'!D43,'Valorile Parametrilor'!$B$37:$M$152,12)*VLOOKUP('Metoda Dezagregata'!$C$19,'Valorile Parametrilor'!$B$163:$M$188,12,FALSE))</f>
        <v>0</v>
      </c>
      <c r="T31" s="20">
        <f>IF(G31=0,0,G31*VLOOKUP('Metoda Dezagregata'!D43,'Valorile Parametrilor'!$B$37:$M$152,5)*'Valorile Parametrilor'!$C$7*VLOOKUP('Metoda Dezagregata'!$C$19,'Valorile Parametrilor'!$B$163:$M$188,5,FALSE))</f>
        <v>0</v>
      </c>
      <c r="U31" s="20">
        <f>IF(G31=0,0,G31*VLOOKUP('Metoda Dezagregata'!D43,'Valorile Parametrilor'!$B$37:$M$152,6)*'Valorile Parametrilor'!$D$7*VLOOKUP('Metoda Dezagregata'!$C$19,'Valorile Parametrilor'!$B$163:$M$188,6,FALSE))</f>
        <v>0</v>
      </c>
      <c r="V31" s="20">
        <f>IF(H31=0,0,H31*VLOOKUP('Metoda Dezagregata'!D43,'Valorile Parametrilor'!$B$37:$M$152,7)*'Valorile Parametrilor'!$C$8*VLOOKUP('Metoda Dezagregata'!$C$19,'Valorile Parametrilor'!$B$163:$M$188,7,FALSE))</f>
        <v>0</v>
      </c>
      <c r="W31" s="20">
        <f>IF(H31=0,0,H31*VLOOKUP('Metoda Dezagregata'!D43,'Valorile Parametrilor'!$B$37:$M$152,8)*'Valorile Parametrilor'!$D$8*VLOOKUP('Metoda Dezagregata'!$C$19,'Valorile Parametrilor'!$B$163:$M$188,8,FALSE))</f>
        <v>0</v>
      </c>
      <c r="X31" s="20">
        <f>IF(I31=0,0,I31*VLOOKUP('Metoda Dezagregata'!D43,'Valorile Parametrilor'!$B$37:$M$152,9)*VLOOKUP('Metoda Dezagregata'!$C$19,'Valorile Parametrilor'!$B$163:$M$188,9,FALSE))</f>
        <v>0</v>
      </c>
      <c r="Y31" s="20">
        <f>IF(J31=0,0,J31*VLOOKUP('Metoda Dezagregata'!D43,'Valorile Parametrilor'!$B$37:$M$152,10)*VLOOKUP('Metoda Dezagregata'!$C$19,'Valorile Parametrilor'!$B$163:$M$188,10,FALSE))</f>
        <v>0</v>
      </c>
      <c r="Z31" s="20">
        <f>IF(K31=0,0,K31*VLOOKUP('Metoda Dezagregata'!D43,'Valorile Parametrilor'!$B$37:$M$152,11)*VLOOKUP('Metoda Dezagregata'!$C$19,'Valorile Parametrilor'!$B$163:$N$188,11,FALSE))</f>
        <v>0</v>
      </c>
      <c r="AA31" s="20">
        <f>IF(L31=0,0,L31*VLOOKUP('Metoda Dezagregata'!D43,'Valorile Parametrilor'!$B$37:$P$152,13)*VLOOKUP('Metoda Dezagregata'!$C$19,'Valorile Parametrilor'!$B$163:$O$188,13,FALSE))</f>
        <v>0</v>
      </c>
      <c r="AB31" s="20">
        <f>IF(M31=0,0,M31*VLOOKUP('Metoda Dezagregata'!D43,'Valorile Parametrilor'!$B$37:$P$152,14)*VLOOKUP('Metoda Dezagregata'!$C$19,'Valorile Parametrilor'!$B$163:$P$188,14,FALSE))</f>
        <v>0</v>
      </c>
      <c r="AC31" s="20">
        <f>IF(N31=0,0,N31*VLOOKUP('Metoda Dezagregata'!D43,'Valorile Parametrilor'!$B$37:$P$152,15)*VLOOKUP('Metoda Dezagregata'!$C$19,'Valorile Parametrilor'!$B$163:$P$188,15,FALSE))</f>
        <v>0</v>
      </c>
      <c r="AD31" s="20"/>
      <c r="AE31" s="20">
        <f>P31*'Valorile Parametrilor'!$C$200</f>
        <v>0</v>
      </c>
      <c r="AF31" s="20">
        <f>Q31*'Valorile Parametrilor'!$D$200</f>
        <v>0</v>
      </c>
      <c r="AG31" s="20">
        <f>R31*'Valorile Parametrilor'!$D$200</f>
        <v>0</v>
      </c>
      <c r="AH31" s="20">
        <f>S31*'Valorile Parametrilor'!$C$207</f>
        <v>0</v>
      </c>
      <c r="AI31" s="20">
        <f>T31*'Valorile Parametrilor'!$C$200</f>
        <v>0</v>
      </c>
      <c r="AJ31" s="20">
        <f>U31*'Valorile Parametrilor'!$D$200</f>
        <v>0</v>
      </c>
      <c r="AK31" s="20">
        <f>V31*'Valorile Parametrilor'!$C$200</f>
        <v>0</v>
      </c>
      <c r="AL31" s="20">
        <f>W31*'Valorile Parametrilor'!$D$200</f>
        <v>0</v>
      </c>
      <c r="AM31" s="20">
        <f>X31*'Valorile Parametrilor'!$D$200</f>
        <v>0</v>
      </c>
      <c r="AN31" s="20">
        <f>Y31*'Valorile Parametrilor'!$D$200</f>
        <v>0</v>
      </c>
      <c r="AO31" s="20">
        <f>Z31*'Valorile Parametrilor'!$D$200</f>
        <v>0</v>
      </c>
      <c r="AP31" s="20">
        <f>AA31*'Valorile Parametrilor'!$C$207</f>
        <v>0</v>
      </c>
      <c r="AQ31" s="20">
        <f>AB31*'Valorile Parametrilor'!$C$207</f>
        <v>0</v>
      </c>
      <c r="AR31" s="20">
        <f>AC31*'Valorile Parametrilor'!$C$207</f>
        <v>0</v>
      </c>
      <c r="AS31" s="25">
        <f t="shared" si="1"/>
        <v>0</v>
      </c>
    </row>
    <row r="32" spans="2:45" x14ac:dyDescent="0.25">
      <c r="B32" s="18">
        <f>'Metoda Dezagregata'!B44</f>
        <v>0</v>
      </c>
      <c r="D32" s="20">
        <f>'Metoda Dezagregata'!$C44*'Metoda Dezagregata'!$E44*'Metoda Dezagregata'!F44</f>
        <v>0</v>
      </c>
      <c r="E32" s="20">
        <f>'Metoda Dezagregata'!$C44*'Metoda Dezagregata'!$E44*'Metoda Dezagregata'!G44</f>
        <v>0</v>
      </c>
      <c r="F32" s="20">
        <f>'Metoda Dezagregata'!$C44*'Metoda Dezagregata'!$E44*'Metoda Dezagregata'!M44</f>
        <v>0</v>
      </c>
      <c r="G32" s="20">
        <f>'Metoda Dezagregata'!$C44*'Metoda Dezagregata'!$E44*'Metoda Dezagregata'!H44</f>
        <v>0</v>
      </c>
      <c r="H32" s="20">
        <f>'Metoda Dezagregata'!$C44*'Metoda Dezagregata'!$E44*'Metoda Dezagregata'!I44</f>
        <v>0</v>
      </c>
      <c r="I32" s="20">
        <f>'Metoda Dezagregata'!$C44*'Metoda Dezagregata'!$E44*'Metoda Dezagregata'!J44</f>
        <v>0</v>
      </c>
      <c r="J32" s="20">
        <f>'Metoda Dezagregata'!$C44*'Metoda Dezagregata'!$E44*'Metoda Dezagregata'!K44</f>
        <v>0</v>
      </c>
      <c r="K32" s="20">
        <f>'Metoda Dezagregata'!$C44*'Metoda Dezagregata'!$E44*'Metoda Dezagregata'!L44</f>
        <v>0</v>
      </c>
      <c r="L32" s="20">
        <f>'Metoda Dezagregata'!$C44*'Metoda Dezagregata'!$E44*'Metoda Dezagregata'!N44</f>
        <v>0</v>
      </c>
      <c r="M32" s="20">
        <f>'Metoda Dezagregata'!$C44*'Metoda Dezagregata'!$E44*'Metoda Dezagregata'!O44</f>
        <v>0</v>
      </c>
      <c r="N32" s="20">
        <f>'Metoda Dezagregata'!$C44*'Metoda Dezagregata'!$E44*'Metoda Dezagregata'!P44</f>
        <v>0</v>
      </c>
      <c r="O32" s="20"/>
      <c r="P32" s="20">
        <f>IF(D32=0,0,D32*VLOOKUP('Metoda Dezagregata'!$D44,'Valorile Parametrilor'!$B$37:$M$152,3)*'Valorile Parametrilor'!$C$9*VLOOKUP('Metoda Dezagregata'!$C$19,'Valorile Parametrilor'!$B$163:$M$188,3,FALSE))</f>
        <v>0</v>
      </c>
      <c r="Q32" s="20">
        <f>IF(D32=0,0,D32*VLOOKUP('Metoda Dezagregata'!$D44,'Valorile Parametrilor'!$B$37:$M$152,3)*'Valorile Parametrilor'!$D$9*VLOOKUP('Metoda Dezagregata'!$C$19,'Valorile Parametrilor'!$B$163:$M$188,3,FALSE))</f>
        <v>0</v>
      </c>
      <c r="R32" s="20">
        <f>IF(E32=0,0,E32*VLOOKUP('Metoda Dezagregata'!D44,'Valorile Parametrilor'!$B$37:$M$152,4)*VLOOKUP('Metoda Dezagregata'!$C$19,'Valorile Parametrilor'!$B$163:$M$188,4,FALSE))</f>
        <v>0</v>
      </c>
      <c r="S32" s="20">
        <f>IF(F32=0,0,F32*VLOOKUP('Metoda Dezagregata'!D44,'Valorile Parametrilor'!$B$37:$M$152,12)*VLOOKUP('Metoda Dezagregata'!$C$19,'Valorile Parametrilor'!$B$163:$M$188,12,FALSE))</f>
        <v>0</v>
      </c>
      <c r="T32" s="20">
        <f>IF(G32=0,0,G32*VLOOKUP('Metoda Dezagregata'!D44,'Valorile Parametrilor'!$B$37:$M$152,5)*'Valorile Parametrilor'!$C$7*VLOOKUP('Metoda Dezagregata'!$C$19,'Valorile Parametrilor'!$B$163:$M$188,5,FALSE))</f>
        <v>0</v>
      </c>
      <c r="U32" s="20">
        <f>IF(G32=0,0,G32*VLOOKUP('Metoda Dezagregata'!D44,'Valorile Parametrilor'!$B$37:$M$152,6)*'Valorile Parametrilor'!$D$7*VLOOKUP('Metoda Dezagregata'!$C$19,'Valorile Parametrilor'!$B$163:$M$188,6,FALSE))</f>
        <v>0</v>
      </c>
      <c r="V32" s="20">
        <f>IF(H32=0,0,H32*VLOOKUP('Metoda Dezagregata'!D44,'Valorile Parametrilor'!$B$37:$M$152,7)*'Valorile Parametrilor'!$C$8*VLOOKUP('Metoda Dezagregata'!$C$19,'Valorile Parametrilor'!$B$163:$M$188,7,FALSE))</f>
        <v>0</v>
      </c>
      <c r="W32" s="20">
        <f>IF(H32=0,0,H32*VLOOKUP('Metoda Dezagregata'!D44,'Valorile Parametrilor'!$B$37:$M$152,8)*'Valorile Parametrilor'!$D$8*VLOOKUP('Metoda Dezagregata'!$C$19,'Valorile Parametrilor'!$B$163:$M$188,8,FALSE))</f>
        <v>0</v>
      </c>
      <c r="X32" s="20">
        <f>IF(I32=0,0,I32*VLOOKUP('Metoda Dezagregata'!D44,'Valorile Parametrilor'!$B$37:$M$152,9)*VLOOKUP('Metoda Dezagregata'!$C$19,'Valorile Parametrilor'!$B$163:$M$188,9,FALSE))</f>
        <v>0</v>
      </c>
      <c r="Y32" s="20">
        <f>IF(J32=0,0,J32*VLOOKUP('Metoda Dezagregata'!D44,'Valorile Parametrilor'!$B$37:$M$152,10)*VLOOKUP('Metoda Dezagregata'!$C$19,'Valorile Parametrilor'!$B$163:$M$188,10,FALSE))</f>
        <v>0</v>
      </c>
      <c r="Z32" s="20">
        <f>IF(K32=0,0,K32*VLOOKUP('Metoda Dezagregata'!D44,'Valorile Parametrilor'!$B$37:$M$152,11)*VLOOKUP('Metoda Dezagregata'!$C$19,'Valorile Parametrilor'!$B$163:$N$188,11,FALSE))</f>
        <v>0</v>
      </c>
      <c r="AA32" s="20">
        <f>IF(L32=0,0,L32*VLOOKUP('Metoda Dezagregata'!D44,'Valorile Parametrilor'!$B$37:$P$152,13)*VLOOKUP('Metoda Dezagregata'!$C$19,'Valorile Parametrilor'!$B$163:$O$188,13,FALSE))</f>
        <v>0</v>
      </c>
      <c r="AB32" s="20">
        <f>IF(M32=0,0,M32*VLOOKUP('Metoda Dezagregata'!D44,'Valorile Parametrilor'!$B$37:$P$152,14)*VLOOKUP('Metoda Dezagregata'!$C$19,'Valorile Parametrilor'!$B$163:$P$188,14,FALSE))</f>
        <v>0</v>
      </c>
      <c r="AC32" s="20">
        <f>IF(N32=0,0,N32*VLOOKUP('Metoda Dezagregata'!D44,'Valorile Parametrilor'!$B$37:$P$152,15)*VLOOKUP('Metoda Dezagregata'!$C$19,'Valorile Parametrilor'!$B$163:$P$188,15,FALSE))</f>
        <v>0</v>
      </c>
      <c r="AD32" s="20"/>
      <c r="AE32" s="20">
        <f>P32*'Valorile Parametrilor'!$C$200</f>
        <v>0</v>
      </c>
      <c r="AF32" s="20">
        <f>Q32*'Valorile Parametrilor'!$D$200</f>
        <v>0</v>
      </c>
      <c r="AG32" s="20">
        <f>R32*'Valorile Parametrilor'!$D$200</f>
        <v>0</v>
      </c>
      <c r="AH32" s="20">
        <f>S32*'Valorile Parametrilor'!$C$207</f>
        <v>0</v>
      </c>
      <c r="AI32" s="20">
        <f>T32*'Valorile Parametrilor'!$C$200</f>
        <v>0</v>
      </c>
      <c r="AJ32" s="20">
        <f>U32*'Valorile Parametrilor'!$D$200</f>
        <v>0</v>
      </c>
      <c r="AK32" s="20">
        <f>V32*'Valorile Parametrilor'!$C$200</f>
        <v>0</v>
      </c>
      <c r="AL32" s="20">
        <f>W32*'Valorile Parametrilor'!$D$200</f>
        <v>0</v>
      </c>
      <c r="AM32" s="20">
        <f>X32*'Valorile Parametrilor'!$D$200</f>
        <v>0</v>
      </c>
      <c r="AN32" s="20">
        <f>Y32*'Valorile Parametrilor'!$D$200</f>
        <v>0</v>
      </c>
      <c r="AO32" s="20">
        <f>Z32*'Valorile Parametrilor'!$D$200</f>
        <v>0</v>
      </c>
      <c r="AP32" s="20">
        <f>AA32*'Valorile Parametrilor'!$C$207</f>
        <v>0</v>
      </c>
      <c r="AQ32" s="20">
        <f>AB32*'Valorile Parametrilor'!$C$207</f>
        <v>0</v>
      </c>
      <c r="AR32" s="20">
        <f>AC32*'Valorile Parametrilor'!$C$207</f>
        <v>0</v>
      </c>
      <c r="AS32" s="25">
        <f t="shared" si="1"/>
        <v>0</v>
      </c>
    </row>
    <row r="33" spans="2:45" x14ac:dyDescent="0.25">
      <c r="B33" s="18">
        <f>'Metoda Dezagregata'!B45</f>
        <v>0</v>
      </c>
      <c r="D33" s="20">
        <f>'Metoda Dezagregata'!$C45*'Metoda Dezagregata'!$E45*'Metoda Dezagregata'!F45</f>
        <v>0</v>
      </c>
      <c r="E33" s="20">
        <f>'Metoda Dezagregata'!$C45*'Metoda Dezagregata'!$E45*'Metoda Dezagregata'!G45</f>
        <v>0</v>
      </c>
      <c r="F33" s="20">
        <f>'Metoda Dezagregata'!$C45*'Metoda Dezagregata'!$E45*'Metoda Dezagregata'!M45</f>
        <v>0</v>
      </c>
      <c r="G33" s="20">
        <f>'Metoda Dezagregata'!$C45*'Metoda Dezagregata'!$E45*'Metoda Dezagregata'!H45</f>
        <v>0</v>
      </c>
      <c r="H33" s="20">
        <f>'Metoda Dezagregata'!$C45*'Metoda Dezagregata'!$E45*'Metoda Dezagregata'!I45</f>
        <v>0</v>
      </c>
      <c r="I33" s="20">
        <f>'Metoda Dezagregata'!$C45*'Metoda Dezagregata'!$E45*'Metoda Dezagregata'!J45</f>
        <v>0</v>
      </c>
      <c r="J33" s="20">
        <f>'Metoda Dezagregata'!$C45*'Metoda Dezagregata'!$E45*'Metoda Dezagregata'!K45</f>
        <v>0</v>
      </c>
      <c r="K33" s="20">
        <f>'Metoda Dezagregata'!$C45*'Metoda Dezagregata'!$E45*'Metoda Dezagregata'!L45</f>
        <v>0</v>
      </c>
      <c r="L33" s="20">
        <f>'Metoda Dezagregata'!$C45*'Metoda Dezagregata'!$E45*'Metoda Dezagregata'!N45</f>
        <v>0</v>
      </c>
      <c r="M33" s="20">
        <f>'Metoda Dezagregata'!$C45*'Metoda Dezagregata'!$E45*'Metoda Dezagregata'!O45</f>
        <v>0</v>
      </c>
      <c r="N33" s="20">
        <f>'Metoda Dezagregata'!$C45*'Metoda Dezagregata'!$E45*'Metoda Dezagregata'!P45</f>
        <v>0</v>
      </c>
      <c r="O33" s="20"/>
      <c r="P33" s="20">
        <f>IF(D33=0,0,D33*VLOOKUP('Metoda Dezagregata'!$D45,'Valorile Parametrilor'!$B$37:$M$152,3)*'Valorile Parametrilor'!$C$9*VLOOKUP('Metoda Dezagregata'!$C$19,'Valorile Parametrilor'!$B$163:$M$188,3,FALSE))</f>
        <v>0</v>
      </c>
      <c r="Q33" s="20">
        <f>IF(D33=0,0,D33*VLOOKUP('Metoda Dezagregata'!$D45,'Valorile Parametrilor'!$B$37:$M$152,3)*'Valorile Parametrilor'!$D$9*VLOOKUP('Metoda Dezagregata'!$C$19,'Valorile Parametrilor'!$B$163:$M$188,3,FALSE))</f>
        <v>0</v>
      </c>
      <c r="R33" s="20">
        <f>IF(E33=0,0,E33*VLOOKUP('Metoda Dezagregata'!D45,'Valorile Parametrilor'!$B$37:$M$152,4)*VLOOKUP('Metoda Dezagregata'!$C$19,'Valorile Parametrilor'!$B$163:$M$188,4,FALSE))</f>
        <v>0</v>
      </c>
      <c r="S33" s="20">
        <f>IF(F33=0,0,F33*VLOOKUP('Metoda Dezagregata'!D45,'Valorile Parametrilor'!$B$37:$M$152,12)*VLOOKUP('Metoda Dezagregata'!$C$19,'Valorile Parametrilor'!$B$163:$M$188,12,FALSE))</f>
        <v>0</v>
      </c>
      <c r="T33" s="20">
        <f>IF(G33=0,0,G33*VLOOKUP('Metoda Dezagregata'!D45,'Valorile Parametrilor'!$B$37:$M$152,5)*'Valorile Parametrilor'!$C$7*VLOOKUP('Metoda Dezagregata'!$C$19,'Valorile Parametrilor'!$B$163:$M$188,5,FALSE))</f>
        <v>0</v>
      </c>
      <c r="U33" s="20">
        <f>IF(G33=0,0,G33*VLOOKUP('Metoda Dezagregata'!D45,'Valorile Parametrilor'!$B$37:$M$152,6)*'Valorile Parametrilor'!$D$7*VLOOKUP('Metoda Dezagregata'!$C$19,'Valorile Parametrilor'!$B$163:$M$188,6,FALSE))</f>
        <v>0</v>
      </c>
      <c r="V33" s="20">
        <f>IF(H33=0,0,H33*VLOOKUP('Metoda Dezagregata'!D45,'Valorile Parametrilor'!$B$37:$M$152,7)*'Valorile Parametrilor'!$C$8*VLOOKUP('Metoda Dezagregata'!$C$19,'Valorile Parametrilor'!$B$163:$M$188,7,FALSE))</f>
        <v>0</v>
      </c>
      <c r="W33" s="20">
        <f>IF(H33=0,0,H33*VLOOKUP('Metoda Dezagregata'!D45,'Valorile Parametrilor'!$B$37:$M$152,8)*'Valorile Parametrilor'!$D$8*VLOOKUP('Metoda Dezagregata'!$C$19,'Valorile Parametrilor'!$B$163:$M$188,8,FALSE))</f>
        <v>0</v>
      </c>
      <c r="X33" s="20">
        <f>IF(I33=0,0,I33*VLOOKUP('Metoda Dezagregata'!D45,'Valorile Parametrilor'!$B$37:$M$152,9)*VLOOKUP('Metoda Dezagregata'!$C$19,'Valorile Parametrilor'!$B$163:$M$188,9,FALSE))</f>
        <v>0</v>
      </c>
      <c r="Y33" s="20">
        <f>IF(J33=0,0,J33*VLOOKUP('Metoda Dezagregata'!D45,'Valorile Parametrilor'!$B$37:$M$152,10)*VLOOKUP('Metoda Dezagregata'!$C$19,'Valorile Parametrilor'!$B$163:$M$188,10,FALSE))</f>
        <v>0</v>
      </c>
      <c r="Z33" s="20">
        <f>IF(K33=0,0,K33*VLOOKUP('Metoda Dezagregata'!D45,'Valorile Parametrilor'!$B$37:$M$152,11)*VLOOKUP('Metoda Dezagregata'!$C$19,'Valorile Parametrilor'!$B$163:$N$188,11,FALSE))</f>
        <v>0</v>
      </c>
      <c r="AA33" s="20">
        <f>IF(L33=0,0,L33*VLOOKUP('Metoda Dezagregata'!D45,'Valorile Parametrilor'!$B$37:$P$152,13)*VLOOKUP('Metoda Dezagregata'!$C$19,'Valorile Parametrilor'!$B$163:$O$188,13,FALSE))</f>
        <v>0</v>
      </c>
      <c r="AB33" s="20">
        <f>IF(M33=0,0,M33*VLOOKUP('Metoda Dezagregata'!D45,'Valorile Parametrilor'!$B$37:$P$152,14)*VLOOKUP('Metoda Dezagregata'!$C$19,'Valorile Parametrilor'!$B$163:$P$188,14,FALSE))</f>
        <v>0</v>
      </c>
      <c r="AC33" s="20">
        <f>IF(N33=0,0,N33*VLOOKUP('Metoda Dezagregata'!D45,'Valorile Parametrilor'!$B$37:$P$152,15)*VLOOKUP('Metoda Dezagregata'!$C$19,'Valorile Parametrilor'!$B$163:$P$188,15,FALSE))</f>
        <v>0</v>
      </c>
      <c r="AD33" s="20"/>
      <c r="AE33" s="20">
        <f>P33*'Valorile Parametrilor'!$C$200</f>
        <v>0</v>
      </c>
      <c r="AF33" s="20">
        <f>Q33*'Valorile Parametrilor'!$D$200</f>
        <v>0</v>
      </c>
      <c r="AG33" s="20">
        <f>R33*'Valorile Parametrilor'!$D$200</f>
        <v>0</v>
      </c>
      <c r="AH33" s="20">
        <f>S33*'Valorile Parametrilor'!$C$207</f>
        <v>0</v>
      </c>
      <c r="AI33" s="20">
        <f>T33*'Valorile Parametrilor'!$C$200</f>
        <v>0</v>
      </c>
      <c r="AJ33" s="20">
        <f>U33*'Valorile Parametrilor'!$D$200</f>
        <v>0</v>
      </c>
      <c r="AK33" s="20">
        <f>V33*'Valorile Parametrilor'!$C$200</f>
        <v>0</v>
      </c>
      <c r="AL33" s="20">
        <f>W33*'Valorile Parametrilor'!$D$200</f>
        <v>0</v>
      </c>
      <c r="AM33" s="20">
        <f>X33*'Valorile Parametrilor'!$D$200</f>
        <v>0</v>
      </c>
      <c r="AN33" s="20">
        <f>Y33*'Valorile Parametrilor'!$D$200</f>
        <v>0</v>
      </c>
      <c r="AO33" s="20">
        <f>Z33*'Valorile Parametrilor'!$D$200</f>
        <v>0</v>
      </c>
      <c r="AP33" s="20">
        <f>AA33*'Valorile Parametrilor'!$C$207</f>
        <v>0</v>
      </c>
      <c r="AQ33" s="20">
        <f>AB33*'Valorile Parametrilor'!$C$207</f>
        <v>0</v>
      </c>
      <c r="AR33" s="20">
        <f>AC33*'Valorile Parametrilor'!$C$207</f>
        <v>0</v>
      </c>
      <c r="AS33" s="25">
        <f t="shared" si="1"/>
        <v>0</v>
      </c>
    </row>
    <row r="34" spans="2:45" x14ac:dyDescent="0.25">
      <c r="B34" s="18">
        <f>'Metoda Dezagregata'!B46</f>
        <v>0</v>
      </c>
      <c r="D34" s="20">
        <f>'Metoda Dezagregata'!$C46*'Metoda Dezagregata'!$E46*'Metoda Dezagregata'!F46</f>
        <v>0</v>
      </c>
      <c r="E34" s="20">
        <f>'Metoda Dezagregata'!$C46*'Metoda Dezagregata'!$E46*'Metoda Dezagregata'!G46</f>
        <v>0</v>
      </c>
      <c r="F34" s="20">
        <f>'Metoda Dezagregata'!$C46*'Metoda Dezagregata'!$E46*'Metoda Dezagregata'!M46</f>
        <v>0</v>
      </c>
      <c r="G34" s="20">
        <f>'Metoda Dezagregata'!$C46*'Metoda Dezagregata'!$E46*'Metoda Dezagregata'!H46</f>
        <v>0</v>
      </c>
      <c r="H34" s="20">
        <f>'Metoda Dezagregata'!$C46*'Metoda Dezagregata'!$E46*'Metoda Dezagregata'!I46</f>
        <v>0</v>
      </c>
      <c r="I34" s="20">
        <f>'Metoda Dezagregata'!$C46*'Metoda Dezagregata'!$E46*'Metoda Dezagregata'!J46</f>
        <v>0</v>
      </c>
      <c r="J34" s="20">
        <f>'Metoda Dezagregata'!$C46*'Metoda Dezagregata'!$E46*'Metoda Dezagregata'!K46</f>
        <v>0</v>
      </c>
      <c r="K34" s="20">
        <f>'Metoda Dezagregata'!$C46*'Metoda Dezagregata'!$E46*'Metoda Dezagregata'!L46</f>
        <v>0</v>
      </c>
      <c r="L34" s="20">
        <f>'Metoda Dezagregata'!$C46*'Metoda Dezagregata'!$E46*'Metoda Dezagregata'!N46</f>
        <v>0</v>
      </c>
      <c r="M34" s="20">
        <f>'Metoda Dezagregata'!$C46*'Metoda Dezagregata'!$E46*'Metoda Dezagregata'!O46</f>
        <v>0</v>
      </c>
      <c r="N34" s="20">
        <f>'Metoda Dezagregata'!$C46*'Metoda Dezagregata'!$E46*'Metoda Dezagregata'!P46</f>
        <v>0</v>
      </c>
      <c r="O34" s="20"/>
      <c r="P34" s="20">
        <f>IF(D34=0,0,D34*VLOOKUP('Metoda Dezagregata'!$D46,'Valorile Parametrilor'!$B$37:$M$152,3)*'Valorile Parametrilor'!$C$9*VLOOKUP('Metoda Dezagregata'!$C$19,'Valorile Parametrilor'!$B$163:$M$188,3,FALSE))</f>
        <v>0</v>
      </c>
      <c r="Q34" s="20">
        <f>IF(D34=0,0,D34*VLOOKUP('Metoda Dezagregata'!$D46,'Valorile Parametrilor'!$B$37:$M$152,3)*'Valorile Parametrilor'!$D$9*VLOOKUP('Metoda Dezagregata'!$C$19,'Valorile Parametrilor'!$B$163:$M$188,3,FALSE))</f>
        <v>0</v>
      </c>
      <c r="R34" s="20">
        <f>IF(E34=0,0,E34*VLOOKUP('Metoda Dezagregata'!D46,'Valorile Parametrilor'!$B$37:$M$152,4)*VLOOKUP('Metoda Dezagregata'!$C$19,'Valorile Parametrilor'!$B$163:$M$188,4,FALSE))</f>
        <v>0</v>
      </c>
      <c r="S34" s="20">
        <f>IF(F34=0,0,F34*VLOOKUP('Metoda Dezagregata'!D46,'Valorile Parametrilor'!$B$37:$M$152,12)*VLOOKUP('Metoda Dezagregata'!$C$19,'Valorile Parametrilor'!$B$163:$M$188,12,FALSE))</f>
        <v>0</v>
      </c>
      <c r="T34" s="20">
        <f>IF(G34=0,0,G34*VLOOKUP('Metoda Dezagregata'!D46,'Valorile Parametrilor'!$B$37:$M$152,5)*'Valorile Parametrilor'!$C$7*VLOOKUP('Metoda Dezagregata'!$C$19,'Valorile Parametrilor'!$B$163:$M$188,5,FALSE))</f>
        <v>0</v>
      </c>
      <c r="U34" s="20">
        <f>IF(G34=0,0,G34*VLOOKUP('Metoda Dezagregata'!D46,'Valorile Parametrilor'!$B$37:$M$152,6)*'Valorile Parametrilor'!$D$7*VLOOKUP('Metoda Dezagregata'!$C$19,'Valorile Parametrilor'!$B$163:$M$188,6,FALSE))</f>
        <v>0</v>
      </c>
      <c r="V34" s="20">
        <f>IF(H34=0,0,H34*VLOOKUP('Metoda Dezagregata'!D46,'Valorile Parametrilor'!$B$37:$M$152,7)*'Valorile Parametrilor'!$C$8*VLOOKUP('Metoda Dezagregata'!$C$19,'Valorile Parametrilor'!$B$163:$M$188,7,FALSE))</f>
        <v>0</v>
      </c>
      <c r="W34" s="20">
        <f>IF(H34=0,0,H34*VLOOKUP('Metoda Dezagregata'!D46,'Valorile Parametrilor'!$B$37:$M$152,8)*'Valorile Parametrilor'!$D$8*VLOOKUP('Metoda Dezagregata'!$C$19,'Valorile Parametrilor'!$B$163:$M$188,8,FALSE))</f>
        <v>0</v>
      </c>
      <c r="X34" s="20">
        <f>IF(I34=0,0,I34*VLOOKUP('Metoda Dezagregata'!D46,'Valorile Parametrilor'!$B$37:$M$152,9)*VLOOKUP('Metoda Dezagregata'!$C$19,'Valorile Parametrilor'!$B$163:$M$188,9,FALSE))</f>
        <v>0</v>
      </c>
      <c r="Y34" s="20">
        <f>IF(J34=0,0,J34*VLOOKUP('Metoda Dezagregata'!D46,'Valorile Parametrilor'!$B$37:$M$152,10)*VLOOKUP('Metoda Dezagregata'!$C$19,'Valorile Parametrilor'!$B$163:$M$188,10,FALSE))</f>
        <v>0</v>
      </c>
      <c r="Z34" s="20">
        <f>IF(K34=0,0,K34*VLOOKUP('Metoda Dezagregata'!D46,'Valorile Parametrilor'!$B$37:$M$152,11)*VLOOKUP('Metoda Dezagregata'!$C$19,'Valorile Parametrilor'!$B$163:$N$188,11,FALSE))</f>
        <v>0</v>
      </c>
      <c r="AA34" s="20">
        <f>IF(L34=0,0,L34*VLOOKUP('Metoda Dezagregata'!D46,'Valorile Parametrilor'!$B$37:$P$152,13)*VLOOKUP('Metoda Dezagregata'!$C$19,'Valorile Parametrilor'!$B$163:$O$188,13,FALSE))</f>
        <v>0</v>
      </c>
      <c r="AB34" s="20">
        <f>IF(M34=0,0,M34*VLOOKUP('Metoda Dezagregata'!D46,'Valorile Parametrilor'!$B$37:$P$152,14)*VLOOKUP('Metoda Dezagregata'!$C$19,'Valorile Parametrilor'!$B$163:$P$188,14,FALSE))</f>
        <v>0</v>
      </c>
      <c r="AC34" s="20">
        <f>IF(N34=0,0,N34*VLOOKUP('Metoda Dezagregata'!D46,'Valorile Parametrilor'!$B$37:$P$152,15)*VLOOKUP('Metoda Dezagregata'!$C$19,'Valorile Parametrilor'!$B$163:$P$188,15,FALSE))</f>
        <v>0</v>
      </c>
      <c r="AD34" s="20"/>
      <c r="AE34" s="20">
        <f>P34*'Valorile Parametrilor'!$C$200</f>
        <v>0</v>
      </c>
      <c r="AF34" s="20">
        <f>Q34*'Valorile Parametrilor'!$D$200</f>
        <v>0</v>
      </c>
      <c r="AG34" s="20">
        <f>R34*'Valorile Parametrilor'!$D$200</f>
        <v>0</v>
      </c>
      <c r="AH34" s="20">
        <f>S34*'Valorile Parametrilor'!$C$207</f>
        <v>0</v>
      </c>
      <c r="AI34" s="20">
        <f>T34*'Valorile Parametrilor'!$C$200</f>
        <v>0</v>
      </c>
      <c r="AJ34" s="20">
        <f>U34*'Valorile Parametrilor'!$D$200</f>
        <v>0</v>
      </c>
      <c r="AK34" s="20">
        <f>V34*'Valorile Parametrilor'!$C$200</f>
        <v>0</v>
      </c>
      <c r="AL34" s="20">
        <f>W34*'Valorile Parametrilor'!$D$200</f>
        <v>0</v>
      </c>
      <c r="AM34" s="20">
        <f>X34*'Valorile Parametrilor'!$D$200</f>
        <v>0</v>
      </c>
      <c r="AN34" s="20">
        <f>Y34*'Valorile Parametrilor'!$D$200</f>
        <v>0</v>
      </c>
      <c r="AO34" s="20">
        <f>Z34*'Valorile Parametrilor'!$D$200</f>
        <v>0</v>
      </c>
      <c r="AP34" s="20">
        <f>AA34*'Valorile Parametrilor'!$C$207</f>
        <v>0</v>
      </c>
      <c r="AQ34" s="20">
        <f>AB34*'Valorile Parametrilor'!$C$207</f>
        <v>0</v>
      </c>
      <c r="AR34" s="20">
        <f>AC34*'Valorile Parametrilor'!$C$207</f>
        <v>0</v>
      </c>
      <c r="AS34" s="25">
        <f t="shared" si="1"/>
        <v>0</v>
      </c>
    </row>
    <row r="35" spans="2:45" x14ac:dyDescent="0.25">
      <c r="B35" s="18">
        <f>'Metoda Dezagregata'!B47</f>
        <v>0</v>
      </c>
      <c r="D35" s="20">
        <f>'Metoda Dezagregata'!$C47*'Metoda Dezagregata'!$E47*'Metoda Dezagregata'!F47</f>
        <v>0</v>
      </c>
      <c r="E35" s="20">
        <f>'Metoda Dezagregata'!$C47*'Metoda Dezagregata'!$E47*'Metoda Dezagregata'!G47</f>
        <v>0</v>
      </c>
      <c r="F35" s="20">
        <f>'Metoda Dezagregata'!$C47*'Metoda Dezagregata'!$E47*'Metoda Dezagregata'!M47</f>
        <v>0</v>
      </c>
      <c r="G35" s="20">
        <f>'Metoda Dezagregata'!$C47*'Metoda Dezagregata'!$E47*'Metoda Dezagregata'!H47</f>
        <v>0</v>
      </c>
      <c r="H35" s="20">
        <f>'Metoda Dezagregata'!$C47*'Metoda Dezagregata'!$E47*'Metoda Dezagregata'!I47</f>
        <v>0</v>
      </c>
      <c r="I35" s="20">
        <f>'Metoda Dezagregata'!$C47*'Metoda Dezagregata'!$E47*'Metoda Dezagregata'!J47</f>
        <v>0</v>
      </c>
      <c r="J35" s="20">
        <f>'Metoda Dezagregata'!$C47*'Metoda Dezagregata'!$E47*'Metoda Dezagregata'!K47</f>
        <v>0</v>
      </c>
      <c r="K35" s="20">
        <f>'Metoda Dezagregata'!$C47*'Metoda Dezagregata'!$E47*'Metoda Dezagregata'!L47</f>
        <v>0</v>
      </c>
      <c r="L35" s="20">
        <f>'Metoda Dezagregata'!$C47*'Metoda Dezagregata'!$E47*'Metoda Dezagregata'!N47</f>
        <v>0</v>
      </c>
      <c r="M35" s="20">
        <f>'Metoda Dezagregata'!$C47*'Metoda Dezagregata'!$E47*'Metoda Dezagregata'!O47</f>
        <v>0</v>
      </c>
      <c r="N35" s="20">
        <f>'Metoda Dezagregata'!$C47*'Metoda Dezagregata'!$E47*'Metoda Dezagregata'!P47</f>
        <v>0</v>
      </c>
      <c r="O35" s="20"/>
      <c r="P35" s="20">
        <f>IF(D35=0,0,D35*VLOOKUP('Metoda Dezagregata'!$D47,'Valorile Parametrilor'!$B$37:$M$152,3)*'Valorile Parametrilor'!$C$9*VLOOKUP('Metoda Dezagregata'!$C$19,'Valorile Parametrilor'!$B$163:$M$188,3,FALSE))</f>
        <v>0</v>
      </c>
      <c r="Q35" s="20">
        <f>IF(D35=0,0,D35*VLOOKUP('Metoda Dezagregata'!$D47,'Valorile Parametrilor'!$B$37:$M$152,3)*'Valorile Parametrilor'!$D$9*VLOOKUP('Metoda Dezagregata'!$C$19,'Valorile Parametrilor'!$B$163:$M$188,3,FALSE))</f>
        <v>0</v>
      </c>
      <c r="R35" s="20">
        <f>IF(E35=0,0,E35*VLOOKUP('Metoda Dezagregata'!D47,'Valorile Parametrilor'!$B$37:$M$152,4)*VLOOKUP('Metoda Dezagregata'!$C$19,'Valorile Parametrilor'!$B$163:$M$188,4,FALSE))</f>
        <v>0</v>
      </c>
      <c r="S35" s="20">
        <f>IF(F35=0,0,F35*VLOOKUP('Metoda Dezagregata'!D47,'Valorile Parametrilor'!$B$37:$M$152,12)*VLOOKUP('Metoda Dezagregata'!$C$19,'Valorile Parametrilor'!$B$163:$M$188,12,FALSE))</f>
        <v>0</v>
      </c>
      <c r="T35" s="20">
        <f>IF(G35=0,0,G35*VLOOKUP('Metoda Dezagregata'!D47,'Valorile Parametrilor'!$B$37:$M$152,5)*'Valorile Parametrilor'!$C$7*VLOOKUP('Metoda Dezagregata'!$C$19,'Valorile Parametrilor'!$B$163:$M$188,5,FALSE))</f>
        <v>0</v>
      </c>
      <c r="U35" s="20">
        <f>IF(G35=0,0,G35*VLOOKUP('Metoda Dezagregata'!D47,'Valorile Parametrilor'!$B$37:$M$152,6)*'Valorile Parametrilor'!$D$7*VLOOKUP('Metoda Dezagregata'!$C$19,'Valorile Parametrilor'!$B$163:$M$188,6,FALSE))</f>
        <v>0</v>
      </c>
      <c r="V35" s="20">
        <f>IF(H35=0,0,H35*VLOOKUP('Metoda Dezagregata'!D47,'Valorile Parametrilor'!$B$37:$M$152,7)*'Valorile Parametrilor'!$C$8*VLOOKUP('Metoda Dezagregata'!$C$19,'Valorile Parametrilor'!$B$163:$M$188,7,FALSE))</f>
        <v>0</v>
      </c>
      <c r="W35" s="20">
        <f>IF(H35=0,0,H35*VLOOKUP('Metoda Dezagregata'!D47,'Valorile Parametrilor'!$B$37:$M$152,8)*'Valorile Parametrilor'!$D$8*VLOOKUP('Metoda Dezagregata'!$C$19,'Valorile Parametrilor'!$B$163:$M$188,8,FALSE))</f>
        <v>0</v>
      </c>
      <c r="X35" s="20">
        <f>IF(I35=0,0,I35*VLOOKUP('Metoda Dezagregata'!D47,'Valorile Parametrilor'!$B$37:$M$152,9)*VLOOKUP('Metoda Dezagregata'!$C$19,'Valorile Parametrilor'!$B$163:$M$188,9,FALSE))</f>
        <v>0</v>
      </c>
      <c r="Y35" s="20">
        <f>IF(J35=0,0,J35*VLOOKUP('Metoda Dezagregata'!D47,'Valorile Parametrilor'!$B$37:$M$152,10)*VLOOKUP('Metoda Dezagregata'!$C$19,'Valorile Parametrilor'!$B$163:$M$188,10,FALSE))</f>
        <v>0</v>
      </c>
      <c r="Z35" s="20">
        <f>IF(K35=0,0,K35*VLOOKUP('Metoda Dezagregata'!D47,'Valorile Parametrilor'!$B$37:$M$152,11)*VLOOKUP('Metoda Dezagregata'!$C$19,'Valorile Parametrilor'!$B$163:$N$188,11,FALSE))</f>
        <v>0</v>
      </c>
      <c r="AA35" s="20">
        <f>IF(L35=0,0,L35*VLOOKUP('Metoda Dezagregata'!D47,'Valorile Parametrilor'!$B$37:$P$152,13)*VLOOKUP('Metoda Dezagregata'!$C$19,'Valorile Parametrilor'!$B$163:$O$188,13,FALSE))</f>
        <v>0</v>
      </c>
      <c r="AB35" s="20">
        <f>IF(M35=0,0,M35*VLOOKUP('Metoda Dezagregata'!D47,'Valorile Parametrilor'!$B$37:$P$152,14)*VLOOKUP('Metoda Dezagregata'!$C$19,'Valorile Parametrilor'!$B$163:$P$188,14,FALSE))</f>
        <v>0</v>
      </c>
      <c r="AC35" s="20">
        <f>IF(N35=0,0,N35*VLOOKUP('Metoda Dezagregata'!D47,'Valorile Parametrilor'!$B$37:$P$152,15)*VLOOKUP('Metoda Dezagregata'!$C$19,'Valorile Parametrilor'!$B$163:$P$188,15,FALSE))</f>
        <v>0</v>
      </c>
      <c r="AD35" s="20"/>
      <c r="AE35" s="20">
        <f>P35*'Valorile Parametrilor'!$C$200</f>
        <v>0</v>
      </c>
      <c r="AF35" s="20">
        <f>Q35*'Valorile Parametrilor'!$D$200</f>
        <v>0</v>
      </c>
      <c r="AG35" s="20">
        <f>R35*'Valorile Parametrilor'!$D$200</f>
        <v>0</v>
      </c>
      <c r="AH35" s="20">
        <f>S35*'Valorile Parametrilor'!$C$207</f>
        <v>0</v>
      </c>
      <c r="AI35" s="20">
        <f>T35*'Valorile Parametrilor'!$C$200</f>
        <v>0</v>
      </c>
      <c r="AJ35" s="20">
        <f>U35*'Valorile Parametrilor'!$D$200</f>
        <v>0</v>
      </c>
      <c r="AK35" s="20">
        <f>V35*'Valorile Parametrilor'!$C$200</f>
        <v>0</v>
      </c>
      <c r="AL35" s="20">
        <f>W35*'Valorile Parametrilor'!$D$200</f>
        <v>0</v>
      </c>
      <c r="AM35" s="20">
        <f>X35*'Valorile Parametrilor'!$D$200</f>
        <v>0</v>
      </c>
      <c r="AN35" s="20">
        <f>Y35*'Valorile Parametrilor'!$D$200</f>
        <v>0</v>
      </c>
      <c r="AO35" s="20">
        <f>Z35*'Valorile Parametrilor'!$D$200</f>
        <v>0</v>
      </c>
      <c r="AP35" s="20">
        <f>AA35*'Valorile Parametrilor'!$C$207</f>
        <v>0</v>
      </c>
      <c r="AQ35" s="20">
        <f>AB35*'Valorile Parametrilor'!$C$207</f>
        <v>0</v>
      </c>
      <c r="AR35" s="20">
        <f>AC35*'Valorile Parametrilor'!$C$207</f>
        <v>0</v>
      </c>
      <c r="AS35" s="25">
        <f t="shared" si="1"/>
        <v>0</v>
      </c>
    </row>
    <row r="36" spans="2:45" x14ac:dyDescent="0.25">
      <c r="B36" s="18">
        <f>'Metoda Dezagregata'!B48</f>
        <v>0</v>
      </c>
      <c r="D36" s="20">
        <f>'Metoda Dezagregata'!$C48*'Metoda Dezagregata'!$E48*'Metoda Dezagregata'!F48</f>
        <v>0</v>
      </c>
      <c r="E36" s="20">
        <f>'Metoda Dezagregata'!$C48*'Metoda Dezagregata'!$E48*'Metoda Dezagregata'!G48</f>
        <v>0</v>
      </c>
      <c r="F36" s="20">
        <f>'Metoda Dezagregata'!$C48*'Metoda Dezagregata'!$E48*'Metoda Dezagregata'!M48</f>
        <v>0</v>
      </c>
      <c r="G36" s="20">
        <f>'Metoda Dezagregata'!$C48*'Metoda Dezagregata'!$E48*'Metoda Dezagregata'!H48</f>
        <v>0</v>
      </c>
      <c r="H36" s="20">
        <f>'Metoda Dezagregata'!$C48*'Metoda Dezagregata'!$E48*'Metoda Dezagregata'!I48</f>
        <v>0</v>
      </c>
      <c r="I36" s="20">
        <f>'Metoda Dezagregata'!$C48*'Metoda Dezagregata'!$E48*'Metoda Dezagregata'!J48</f>
        <v>0</v>
      </c>
      <c r="J36" s="20">
        <f>'Metoda Dezagregata'!$C48*'Metoda Dezagregata'!$E48*'Metoda Dezagregata'!K48</f>
        <v>0</v>
      </c>
      <c r="K36" s="20">
        <f>'Metoda Dezagregata'!$C48*'Metoda Dezagregata'!$E48*'Metoda Dezagregata'!L48</f>
        <v>0</v>
      </c>
      <c r="L36" s="20">
        <f>'Metoda Dezagregata'!$C48*'Metoda Dezagregata'!$E48*'Metoda Dezagregata'!N48</f>
        <v>0</v>
      </c>
      <c r="M36" s="20">
        <f>'Metoda Dezagregata'!$C48*'Metoda Dezagregata'!$E48*'Metoda Dezagregata'!O48</f>
        <v>0</v>
      </c>
      <c r="N36" s="20">
        <f>'Metoda Dezagregata'!$C48*'Metoda Dezagregata'!$E48*'Metoda Dezagregata'!P48</f>
        <v>0</v>
      </c>
      <c r="O36" s="20"/>
      <c r="P36" s="20">
        <f>IF(D36=0,0,D36*VLOOKUP('Metoda Dezagregata'!$D48,'Valorile Parametrilor'!$B$37:$M$152,3)*'Valorile Parametrilor'!$C$9*VLOOKUP('Metoda Dezagregata'!$C$19,'Valorile Parametrilor'!$B$163:$M$188,3,FALSE))</f>
        <v>0</v>
      </c>
      <c r="Q36" s="20">
        <f>IF(D36=0,0,D36*VLOOKUP('Metoda Dezagregata'!$D48,'Valorile Parametrilor'!$B$37:$M$152,3)*'Valorile Parametrilor'!$D$9*VLOOKUP('Metoda Dezagregata'!$C$19,'Valorile Parametrilor'!$B$163:$M$188,3,FALSE))</f>
        <v>0</v>
      </c>
      <c r="R36" s="20">
        <f>IF(E36=0,0,E36*VLOOKUP('Metoda Dezagregata'!D48,'Valorile Parametrilor'!$B$37:$M$152,4)*VLOOKUP('Metoda Dezagregata'!$C$19,'Valorile Parametrilor'!$B$163:$M$188,4,FALSE))</f>
        <v>0</v>
      </c>
      <c r="S36" s="20">
        <f>IF(F36=0,0,F36*VLOOKUP('Metoda Dezagregata'!D48,'Valorile Parametrilor'!$B$37:$M$152,12)*VLOOKUP('Metoda Dezagregata'!$C$19,'Valorile Parametrilor'!$B$163:$M$188,12,FALSE))</f>
        <v>0</v>
      </c>
      <c r="T36" s="20">
        <f>IF(G36=0,0,G36*VLOOKUP('Metoda Dezagregata'!D48,'Valorile Parametrilor'!$B$37:$M$152,5)*'Valorile Parametrilor'!$C$7*VLOOKUP('Metoda Dezagregata'!$C$19,'Valorile Parametrilor'!$B$163:$M$188,5,FALSE))</f>
        <v>0</v>
      </c>
      <c r="U36" s="20">
        <f>IF(G36=0,0,G36*VLOOKUP('Metoda Dezagregata'!D48,'Valorile Parametrilor'!$B$37:$M$152,6)*'Valorile Parametrilor'!$D$7*VLOOKUP('Metoda Dezagregata'!$C$19,'Valorile Parametrilor'!$B$163:$M$188,6,FALSE))</f>
        <v>0</v>
      </c>
      <c r="V36" s="20">
        <f>IF(H36=0,0,H36*VLOOKUP('Metoda Dezagregata'!D48,'Valorile Parametrilor'!$B$37:$M$152,7)*'Valorile Parametrilor'!$C$8*VLOOKUP('Metoda Dezagregata'!$C$19,'Valorile Parametrilor'!$B$163:$M$188,7,FALSE))</f>
        <v>0</v>
      </c>
      <c r="W36" s="20">
        <f>IF(H36=0,0,H36*VLOOKUP('Metoda Dezagregata'!D48,'Valorile Parametrilor'!$B$37:$M$152,8)*'Valorile Parametrilor'!$D$8*VLOOKUP('Metoda Dezagregata'!$C$19,'Valorile Parametrilor'!$B$163:$M$188,8,FALSE))</f>
        <v>0</v>
      </c>
      <c r="X36" s="20">
        <f>IF(I36=0,0,I36*VLOOKUP('Metoda Dezagregata'!D48,'Valorile Parametrilor'!$B$37:$M$152,9)*VLOOKUP('Metoda Dezagregata'!$C$19,'Valorile Parametrilor'!$B$163:$M$188,9,FALSE))</f>
        <v>0</v>
      </c>
      <c r="Y36" s="20">
        <f>IF(J36=0,0,J36*VLOOKUP('Metoda Dezagregata'!D48,'Valorile Parametrilor'!$B$37:$M$152,10)*VLOOKUP('Metoda Dezagregata'!$C$19,'Valorile Parametrilor'!$B$163:$M$188,10,FALSE))</f>
        <v>0</v>
      </c>
      <c r="Z36" s="20">
        <f>IF(K36=0,0,K36*VLOOKUP('Metoda Dezagregata'!D48,'Valorile Parametrilor'!$B$37:$M$152,11)*VLOOKUP('Metoda Dezagregata'!$C$19,'Valorile Parametrilor'!$B$163:$N$188,11,FALSE))</f>
        <v>0</v>
      </c>
      <c r="AA36" s="20">
        <f>IF(L36=0,0,L36*VLOOKUP('Metoda Dezagregata'!D48,'Valorile Parametrilor'!$B$37:$P$152,13)*VLOOKUP('Metoda Dezagregata'!$C$19,'Valorile Parametrilor'!$B$163:$O$188,13,FALSE))</f>
        <v>0</v>
      </c>
      <c r="AB36" s="20">
        <f>IF(M36=0,0,M36*VLOOKUP('Metoda Dezagregata'!D48,'Valorile Parametrilor'!$B$37:$P$152,14)*VLOOKUP('Metoda Dezagregata'!$C$19,'Valorile Parametrilor'!$B$163:$P$188,14,FALSE))</f>
        <v>0</v>
      </c>
      <c r="AC36" s="20">
        <f>IF(N36=0,0,N36*VLOOKUP('Metoda Dezagregata'!D48,'Valorile Parametrilor'!$B$37:$P$152,15)*VLOOKUP('Metoda Dezagregata'!$C$19,'Valorile Parametrilor'!$B$163:$P$188,15,FALSE))</f>
        <v>0</v>
      </c>
      <c r="AD36" s="20"/>
      <c r="AE36" s="20">
        <f>P36*'Valorile Parametrilor'!$C$200</f>
        <v>0</v>
      </c>
      <c r="AF36" s="20">
        <f>Q36*'Valorile Parametrilor'!$D$200</f>
        <v>0</v>
      </c>
      <c r="AG36" s="20">
        <f>R36*'Valorile Parametrilor'!$D$200</f>
        <v>0</v>
      </c>
      <c r="AH36" s="20">
        <f>S36*'Valorile Parametrilor'!$C$207</f>
        <v>0</v>
      </c>
      <c r="AI36" s="20">
        <f>T36*'Valorile Parametrilor'!$C$200</f>
        <v>0</v>
      </c>
      <c r="AJ36" s="20">
        <f>U36*'Valorile Parametrilor'!$D$200</f>
        <v>0</v>
      </c>
      <c r="AK36" s="20">
        <f>V36*'Valorile Parametrilor'!$C$200</f>
        <v>0</v>
      </c>
      <c r="AL36" s="20">
        <f>W36*'Valorile Parametrilor'!$D$200</f>
        <v>0</v>
      </c>
      <c r="AM36" s="20">
        <f>X36*'Valorile Parametrilor'!$D$200</f>
        <v>0</v>
      </c>
      <c r="AN36" s="20">
        <f>Y36*'Valorile Parametrilor'!$D$200</f>
        <v>0</v>
      </c>
      <c r="AO36" s="20">
        <f>Z36*'Valorile Parametrilor'!$D$200</f>
        <v>0</v>
      </c>
      <c r="AP36" s="20">
        <f>AA36*'Valorile Parametrilor'!$C$207</f>
        <v>0</v>
      </c>
      <c r="AQ36" s="20">
        <f>AB36*'Valorile Parametrilor'!$C$207</f>
        <v>0</v>
      </c>
      <c r="AR36" s="20">
        <f>AC36*'Valorile Parametrilor'!$C$207</f>
        <v>0</v>
      </c>
      <c r="AS36" s="25">
        <f t="shared" si="1"/>
        <v>0</v>
      </c>
    </row>
    <row r="37" spans="2:45" x14ac:dyDescent="0.25">
      <c r="B37" s="18">
        <f>'Metoda Dezagregata'!B49</f>
        <v>0</v>
      </c>
      <c r="D37" s="20">
        <f>'Metoda Dezagregata'!$C49*'Metoda Dezagregata'!$E49*'Metoda Dezagregata'!F49</f>
        <v>0</v>
      </c>
      <c r="E37" s="20">
        <f>'Metoda Dezagregata'!$C49*'Metoda Dezagregata'!$E49*'Metoda Dezagregata'!G49</f>
        <v>0</v>
      </c>
      <c r="F37" s="20">
        <f>'Metoda Dezagregata'!$C49*'Metoda Dezagregata'!$E49*'Metoda Dezagregata'!M49</f>
        <v>0</v>
      </c>
      <c r="G37" s="20">
        <f>'Metoda Dezagregata'!$C49*'Metoda Dezagregata'!$E49*'Metoda Dezagregata'!H49</f>
        <v>0</v>
      </c>
      <c r="H37" s="20">
        <f>'Metoda Dezagregata'!$C49*'Metoda Dezagregata'!$E49*'Metoda Dezagregata'!I49</f>
        <v>0</v>
      </c>
      <c r="I37" s="20">
        <f>'Metoda Dezagregata'!$C49*'Metoda Dezagregata'!$E49*'Metoda Dezagregata'!J49</f>
        <v>0</v>
      </c>
      <c r="J37" s="20">
        <f>'Metoda Dezagregata'!$C49*'Metoda Dezagregata'!$E49*'Metoda Dezagregata'!K49</f>
        <v>0</v>
      </c>
      <c r="K37" s="20">
        <f>'Metoda Dezagregata'!$C49*'Metoda Dezagregata'!$E49*'Metoda Dezagregata'!L49</f>
        <v>0</v>
      </c>
      <c r="L37" s="20">
        <f>'Metoda Dezagregata'!$C49*'Metoda Dezagregata'!$E49*'Metoda Dezagregata'!N49</f>
        <v>0</v>
      </c>
      <c r="M37" s="20">
        <f>'Metoda Dezagregata'!$C49*'Metoda Dezagregata'!$E49*'Metoda Dezagregata'!O49</f>
        <v>0</v>
      </c>
      <c r="N37" s="20">
        <f>'Metoda Dezagregata'!$C49*'Metoda Dezagregata'!$E49*'Metoda Dezagregata'!P49</f>
        <v>0</v>
      </c>
      <c r="O37" s="20"/>
      <c r="P37" s="20">
        <f>IF(D37=0,0,D37*VLOOKUP('Metoda Dezagregata'!$D49,'Valorile Parametrilor'!$B$37:$M$152,3)*'Valorile Parametrilor'!$C$9*VLOOKUP('Metoda Dezagregata'!$C$19,'Valorile Parametrilor'!$B$163:$M$188,3,FALSE))</f>
        <v>0</v>
      </c>
      <c r="Q37" s="20">
        <f>IF(D37=0,0,D37*VLOOKUP('Metoda Dezagregata'!$D49,'Valorile Parametrilor'!$B$37:$M$152,3)*'Valorile Parametrilor'!$D$9*VLOOKUP('Metoda Dezagregata'!$C$19,'Valorile Parametrilor'!$B$163:$M$188,3,FALSE))</f>
        <v>0</v>
      </c>
      <c r="R37" s="20">
        <f>IF(E37=0,0,E37*VLOOKUP('Metoda Dezagregata'!D49,'Valorile Parametrilor'!$B$37:$M$152,4)*VLOOKUP('Metoda Dezagregata'!$C$19,'Valorile Parametrilor'!$B$163:$M$188,4,FALSE))</f>
        <v>0</v>
      </c>
      <c r="S37" s="20">
        <f>IF(F37=0,0,F37*VLOOKUP('Metoda Dezagregata'!D49,'Valorile Parametrilor'!$B$37:$M$152,12)*VLOOKUP('Metoda Dezagregata'!$C$19,'Valorile Parametrilor'!$B$163:$M$188,12,FALSE))</f>
        <v>0</v>
      </c>
      <c r="T37" s="20">
        <f>IF(G37=0,0,G37*VLOOKUP('Metoda Dezagregata'!D49,'Valorile Parametrilor'!$B$37:$M$152,5)*'Valorile Parametrilor'!$C$7*VLOOKUP('Metoda Dezagregata'!$C$19,'Valorile Parametrilor'!$B$163:$M$188,5,FALSE))</f>
        <v>0</v>
      </c>
      <c r="U37" s="20">
        <f>IF(G37=0,0,G37*VLOOKUP('Metoda Dezagregata'!D49,'Valorile Parametrilor'!$B$37:$M$152,6)*'Valorile Parametrilor'!$D$7*VLOOKUP('Metoda Dezagregata'!$C$19,'Valorile Parametrilor'!$B$163:$M$188,6,FALSE))</f>
        <v>0</v>
      </c>
      <c r="V37" s="20">
        <f>IF(H37=0,0,H37*VLOOKUP('Metoda Dezagregata'!D49,'Valorile Parametrilor'!$B$37:$M$152,7)*'Valorile Parametrilor'!$C$8*VLOOKUP('Metoda Dezagregata'!$C$19,'Valorile Parametrilor'!$B$163:$M$188,7,FALSE))</f>
        <v>0</v>
      </c>
      <c r="W37" s="20">
        <f>IF(H37=0,0,H37*VLOOKUP('Metoda Dezagregata'!D49,'Valorile Parametrilor'!$B$37:$M$152,8)*'Valorile Parametrilor'!$D$8*VLOOKUP('Metoda Dezagregata'!$C$19,'Valorile Parametrilor'!$B$163:$M$188,8,FALSE))</f>
        <v>0</v>
      </c>
      <c r="X37" s="20">
        <f>IF(I37=0,0,I37*VLOOKUP('Metoda Dezagregata'!D49,'Valorile Parametrilor'!$B$37:$M$152,9)*VLOOKUP('Metoda Dezagregata'!$C$19,'Valorile Parametrilor'!$B$163:$M$188,9,FALSE))</f>
        <v>0</v>
      </c>
      <c r="Y37" s="20">
        <f>IF(J37=0,0,J37*VLOOKUP('Metoda Dezagregata'!D49,'Valorile Parametrilor'!$B$37:$M$152,10)*VLOOKUP('Metoda Dezagregata'!$C$19,'Valorile Parametrilor'!$B$163:$M$188,10,FALSE))</f>
        <v>0</v>
      </c>
      <c r="Z37" s="20">
        <f>IF(K37=0,0,K37*VLOOKUP('Metoda Dezagregata'!D49,'Valorile Parametrilor'!$B$37:$M$152,11)*VLOOKUP('Metoda Dezagregata'!$C$19,'Valorile Parametrilor'!$B$163:$N$188,11,FALSE))</f>
        <v>0</v>
      </c>
      <c r="AA37" s="20">
        <f>IF(L37=0,0,L37*VLOOKUP('Metoda Dezagregata'!D49,'Valorile Parametrilor'!$B$37:$P$152,13)*VLOOKUP('Metoda Dezagregata'!$C$19,'Valorile Parametrilor'!$B$163:$O$188,13,FALSE))</f>
        <v>0</v>
      </c>
      <c r="AB37" s="20">
        <f>IF(M37=0,0,M37*VLOOKUP('Metoda Dezagregata'!D49,'Valorile Parametrilor'!$B$37:$P$152,14)*VLOOKUP('Metoda Dezagregata'!$C$19,'Valorile Parametrilor'!$B$163:$P$188,14,FALSE))</f>
        <v>0</v>
      </c>
      <c r="AC37" s="20">
        <f>IF(N37=0,0,N37*VLOOKUP('Metoda Dezagregata'!D49,'Valorile Parametrilor'!$B$37:$P$152,15)*VLOOKUP('Metoda Dezagregata'!$C$19,'Valorile Parametrilor'!$B$163:$P$188,15,FALSE))</f>
        <v>0</v>
      </c>
      <c r="AD37" s="20"/>
      <c r="AE37" s="20">
        <f>P37*'Valorile Parametrilor'!$C$200</f>
        <v>0</v>
      </c>
      <c r="AF37" s="20">
        <f>Q37*'Valorile Parametrilor'!$D$200</f>
        <v>0</v>
      </c>
      <c r="AG37" s="20">
        <f>R37*'Valorile Parametrilor'!$D$200</f>
        <v>0</v>
      </c>
      <c r="AH37" s="20">
        <f>S37*'Valorile Parametrilor'!$C$207</f>
        <v>0</v>
      </c>
      <c r="AI37" s="20">
        <f>T37*'Valorile Parametrilor'!$C$200</f>
        <v>0</v>
      </c>
      <c r="AJ37" s="20">
        <f>U37*'Valorile Parametrilor'!$D$200</f>
        <v>0</v>
      </c>
      <c r="AK37" s="20">
        <f>V37*'Valorile Parametrilor'!$C$200</f>
        <v>0</v>
      </c>
      <c r="AL37" s="20">
        <f>W37*'Valorile Parametrilor'!$D$200</f>
        <v>0</v>
      </c>
      <c r="AM37" s="20">
        <f>X37*'Valorile Parametrilor'!$D$200</f>
        <v>0</v>
      </c>
      <c r="AN37" s="20">
        <f>Y37*'Valorile Parametrilor'!$D$200</f>
        <v>0</v>
      </c>
      <c r="AO37" s="20">
        <f>Z37*'Valorile Parametrilor'!$D$200</f>
        <v>0</v>
      </c>
      <c r="AP37" s="20">
        <f>AA37*'Valorile Parametrilor'!$C$207</f>
        <v>0</v>
      </c>
      <c r="AQ37" s="20">
        <f>AB37*'Valorile Parametrilor'!$C$207</f>
        <v>0</v>
      </c>
      <c r="AR37" s="20">
        <f>AC37*'Valorile Parametrilor'!$C$207</f>
        <v>0</v>
      </c>
      <c r="AS37" s="25">
        <f t="shared" si="1"/>
        <v>0</v>
      </c>
    </row>
    <row r="38" spans="2:45" x14ac:dyDescent="0.25">
      <c r="B38" s="18">
        <f>'Metoda Dezagregata'!B50</f>
        <v>0</v>
      </c>
      <c r="D38" s="20">
        <f>'Metoda Dezagregata'!$C50*'Metoda Dezagregata'!$E50*'Metoda Dezagregata'!F50</f>
        <v>0</v>
      </c>
      <c r="E38" s="20">
        <f>'Metoda Dezagregata'!$C50*'Metoda Dezagregata'!$E50*'Metoda Dezagregata'!G50</f>
        <v>0</v>
      </c>
      <c r="F38" s="20">
        <f>'Metoda Dezagregata'!$C50*'Metoda Dezagregata'!$E50*'Metoda Dezagregata'!M50</f>
        <v>0</v>
      </c>
      <c r="G38" s="20">
        <f>'Metoda Dezagregata'!$C50*'Metoda Dezagregata'!$E50*'Metoda Dezagregata'!H50</f>
        <v>0</v>
      </c>
      <c r="H38" s="20">
        <f>'Metoda Dezagregata'!$C50*'Metoda Dezagregata'!$E50*'Metoda Dezagregata'!I50</f>
        <v>0</v>
      </c>
      <c r="I38" s="20">
        <f>'Metoda Dezagregata'!$C50*'Metoda Dezagregata'!$E50*'Metoda Dezagregata'!J50</f>
        <v>0</v>
      </c>
      <c r="J38" s="20">
        <f>'Metoda Dezagregata'!$C50*'Metoda Dezagregata'!$E50*'Metoda Dezagregata'!K50</f>
        <v>0</v>
      </c>
      <c r="K38" s="20">
        <f>'Metoda Dezagregata'!$C50*'Metoda Dezagregata'!$E50*'Metoda Dezagregata'!L50</f>
        <v>0</v>
      </c>
      <c r="L38" s="20">
        <f>'Metoda Dezagregata'!$C50*'Metoda Dezagregata'!$E50*'Metoda Dezagregata'!N50</f>
        <v>0</v>
      </c>
      <c r="M38" s="20">
        <f>'Metoda Dezagregata'!$C50*'Metoda Dezagregata'!$E50*'Metoda Dezagregata'!O50</f>
        <v>0</v>
      </c>
      <c r="N38" s="20">
        <f>'Metoda Dezagregata'!$C50*'Metoda Dezagregata'!$E50*'Metoda Dezagregata'!P50</f>
        <v>0</v>
      </c>
      <c r="O38" s="20"/>
      <c r="P38" s="20">
        <f>IF(D38=0,0,D38*VLOOKUP('Metoda Dezagregata'!$D50,'Valorile Parametrilor'!$B$37:$M$152,3)*'Valorile Parametrilor'!$C$9*VLOOKUP('Metoda Dezagregata'!$C$19,'Valorile Parametrilor'!$B$163:$M$188,3,FALSE))</f>
        <v>0</v>
      </c>
      <c r="Q38" s="20">
        <f>IF(D38=0,0,D38*VLOOKUP('Metoda Dezagregata'!$D50,'Valorile Parametrilor'!$B$37:$M$152,3)*'Valorile Parametrilor'!$D$9*VLOOKUP('Metoda Dezagregata'!$C$19,'Valorile Parametrilor'!$B$163:$M$188,3,FALSE))</f>
        <v>0</v>
      </c>
      <c r="R38" s="20">
        <f>IF(E38=0,0,E38*VLOOKUP('Metoda Dezagregata'!D50,'Valorile Parametrilor'!$B$37:$M$152,4)*VLOOKUP('Metoda Dezagregata'!$C$19,'Valorile Parametrilor'!$B$163:$M$188,4,FALSE))</f>
        <v>0</v>
      </c>
      <c r="S38" s="20">
        <f>IF(F38=0,0,F38*VLOOKUP('Metoda Dezagregata'!D50,'Valorile Parametrilor'!$B$37:$M$152,12)*VLOOKUP('Metoda Dezagregata'!$C$19,'Valorile Parametrilor'!$B$163:$M$188,12,FALSE))</f>
        <v>0</v>
      </c>
      <c r="T38" s="20">
        <f>IF(G38=0,0,G38*VLOOKUP('Metoda Dezagregata'!D50,'Valorile Parametrilor'!$B$37:$M$152,5)*'Valorile Parametrilor'!$C$7*VLOOKUP('Metoda Dezagregata'!$C$19,'Valorile Parametrilor'!$B$163:$M$188,5,FALSE))</f>
        <v>0</v>
      </c>
      <c r="U38" s="20">
        <f>IF(G38=0,0,G38*VLOOKUP('Metoda Dezagregata'!D50,'Valorile Parametrilor'!$B$37:$M$152,6)*'Valorile Parametrilor'!$D$7*VLOOKUP('Metoda Dezagregata'!$C$19,'Valorile Parametrilor'!$B$163:$M$188,6,FALSE))</f>
        <v>0</v>
      </c>
      <c r="V38" s="20">
        <f>IF(H38=0,0,H38*VLOOKUP('Metoda Dezagregata'!D50,'Valorile Parametrilor'!$B$37:$M$152,7)*'Valorile Parametrilor'!$C$8*VLOOKUP('Metoda Dezagregata'!$C$19,'Valorile Parametrilor'!$B$163:$M$188,7,FALSE))</f>
        <v>0</v>
      </c>
      <c r="W38" s="20">
        <f>IF(H38=0,0,H38*VLOOKUP('Metoda Dezagregata'!D50,'Valorile Parametrilor'!$B$37:$M$152,8)*'Valorile Parametrilor'!$D$8*VLOOKUP('Metoda Dezagregata'!$C$19,'Valorile Parametrilor'!$B$163:$M$188,8,FALSE))</f>
        <v>0</v>
      </c>
      <c r="X38" s="20">
        <f>IF(I38=0,0,I38*VLOOKUP('Metoda Dezagregata'!D50,'Valorile Parametrilor'!$B$37:$M$152,9)*VLOOKUP('Metoda Dezagregata'!$C$19,'Valorile Parametrilor'!$B$163:$M$188,9,FALSE))</f>
        <v>0</v>
      </c>
      <c r="Y38" s="20">
        <f>IF(J38=0,0,J38*VLOOKUP('Metoda Dezagregata'!D50,'Valorile Parametrilor'!$B$37:$M$152,10)*VLOOKUP('Metoda Dezagregata'!$C$19,'Valorile Parametrilor'!$B$163:$M$188,10,FALSE))</f>
        <v>0</v>
      </c>
      <c r="Z38" s="20">
        <f>IF(K38=0,0,K38*VLOOKUP('Metoda Dezagregata'!D50,'Valorile Parametrilor'!$B$37:$M$152,11)*VLOOKUP('Metoda Dezagregata'!$C$19,'Valorile Parametrilor'!$B$163:$N$188,11,FALSE))</f>
        <v>0</v>
      </c>
      <c r="AA38" s="20">
        <f>IF(L38=0,0,L38*VLOOKUP('Metoda Dezagregata'!D50,'Valorile Parametrilor'!$B$37:$P$152,13)*VLOOKUP('Metoda Dezagregata'!$C$19,'Valorile Parametrilor'!$B$163:$O$188,13,FALSE))</f>
        <v>0</v>
      </c>
      <c r="AB38" s="20">
        <f>IF(M38=0,0,M38*VLOOKUP('Metoda Dezagregata'!D50,'Valorile Parametrilor'!$B$37:$P$152,14)*VLOOKUP('Metoda Dezagregata'!$C$19,'Valorile Parametrilor'!$B$163:$P$188,14,FALSE))</f>
        <v>0</v>
      </c>
      <c r="AC38" s="20">
        <f>IF(N38=0,0,N38*VLOOKUP('Metoda Dezagregata'!D50,'Valorile Parametrilor'!$B$37:$P$152,15)*VLOOKUP('Metoda Dezagregata'!$C$19,'Valorile Parametrilor'!$B$163:$P$188,15,FALSE))</f>
        <v>0</v>
      </c>
      <c r="AD38" s="20"/>
      <c r="AE38" s="20">
        <f>P38*'Valorile Parametrilor'!$C$200</f>
        <v>0</v>
      </c>
      <c r="AF38" s="20">
        <f>Q38*'Valorile Parametrilor'!$D$200</f>
        <v>0</v>
      </c>
      <c r="AG38" s="20">
        <f>R38*'Valorile Parametrilor'!$D$200</f>
        <v>0</v>
      </c>
      <c r="AH38" s="20">
        <f>S38*'Valorile Parametrilor'!$C$207</f>
        <v>0</v>
      </c>
      <c r="AI38" s="20">
        <f>T38*'Valorile Parametrilor'!$C$200</f>
        <v>0</v>
      </c>
      <c r="AJ38" s="20">
        <f>U38*'Valorile Parametrilor'!$D$200</f>
        <v>0</v>
      </c>
      <c r="AK38" s="20">
        <f>V38*'Valorile Parametrilor'!$C$200</f>
        <v>0</v>
      </c>
      <c r="AL38" s="20">
        <f>W38*'Valorile Parametrilor'!$D$200</f>
        <v>0</v>
      </c>
      <c r="AM38" s="20">
        <f>X38*'Valorile Parametrilor'!$D$200</f>
        <v>0</v>
      </c>
      <c r="AN38" s="20">
        <f>Y38*'Valorile Parametrilor'!$D$200</f>
        <v>0</v>
      </c>
      <c r="AO38" s="20">
        <f>Z38*'Valorile Parametrilor'!$D$200</f>
        <v>0</v>
      </c>
      <c r="AP38" s="20">
        <f>AA38*'Valorile Parametrilor'!$C$207</f>
        <v>0</v>
      </c>
      <c r="AQ38" s="20">
        <f>AB38*'Valorile Parametrilor'!$C$207</f>
        <v>0</v>
      </c>
      <c r="AR38" s="20">
        <f>AC38*'Valorile Parametrilor'!$C$207</f>
        <v>0</v>
      </c>
      <c r="AS38" s="25">
        <f t="shared" si="1"/>
        <v>0</v>
      </c>
    </row>
    <row r="39" spans="2:45" x14ac:dyDescent="0.25">
      <c r="B39" s="18">
        <f>'Metoda Dezagregata'!B51</f>
        <v>0</v>
      </c>
      <c r="D39" s="20">
        <f>'Metoda Dezagregata'!$C51*'Metoda Dezagregata'!$E51*'Metoda Dezagregata'!F51</f>
        <v>0</v>
      </c>
      <c r="E39" s="20">
        <f>'Metoda Dezagregata'!$C51*'Metoda Dezagregata'!$E51*'Metoda Dezagregata'!G51</f>
        <v>0</v>
      </c>
      <c r="F39" s="20">
        <f>'Metoda Dezagregata'!$C51*'Metoda Dezagregata'!$E51*'Metoda Dezagregata'!M51</f>
        <v>0</v>
      </c>
      <c r="G39" s="20">
        <f>'Metoda Dezagregata'!$C51*'Metoda Dezagregata'!$E51*'Metoda Dezagregata'!H51</f>
        <v>0</v>
      </c>
      <c r="H39" s="20">
        <f>'Metoda Dezagregata'!$C51*'Metoda Dezagregata'!$E51*'Metoda Dezagregata'!I51</f>
        <v>0</v>
      </c>
      <c r="I39" s="20">
        <f>'Metoda Dezagregata'!$C51*'Metoda Dezagregata'!$E51*'Metoda Dezagregata'!J51</f>
        <v>0</v>
      </c>
      <c r="J39" s="20">
        <f>'Metoda Dezagregata'!$C51*'Metoda Dezagregata'!$E51*'Metoda Dezagregata'!K51</f>
        <v>0</v>
      </c>
      <c r="K39" s="20">
        <f>'Metoda Dezagregata'!$C51*'Metoda Dezagregata'!$E51*'Metoda Dezagregata'!L51</f>
        <v>0</v>
      </c>
      <c r="L39" s="20">
        <f>'Metoda Dezagregata'!$C51*'Metoda Dezagregata'!$E51*'Metoda Dezagregata'!N51</f>
        <v>0</v>
      </c>
      <c r="M39" s="20">
        <f>'Metoda Dezagregata'!$C51*'Metoda Dezagregata'!$E51*'Metoda Dezagregata'!O51</f>
        <v>0</v>
      </c>
      <c r="N39" s="20">
        <f>'Metoda Dezagregata'!$C51*'Metoda Dezagregata'!$E51*'Metoda Dezagregata'!P51</f>
        <v>0</v>
      </c>
      <c r="O39" s="20"/>
      <c r="P39" s="20">
        <f>IF(D39=0,0,D39*VLOOKUP('Metoda Dezagregata'!$D51,'Valorile Parametrilor'!$B$37:$M$152,3)*'Valorile Parametrilor'!$C$9*VLOOKUP('Metoda Dezagregata'!$C$19,'Valorile Parametrilor'!$B$163:$M$188,3,FALSE))</f>
        <v>0</v>
      </c>
      <c r="Q39" s="20">
        <f>IF(D39=0,0,D39*VLOOKUP('Metoda Dezagregata'!$D51,'Valorile Parametrilor'!$B$37:$M$152,3)*'Valorile Parametrilor'!$D$9*VLOOKUP('Metoda Dezagregata'!$C$19,'Valorile Parametrilor'!$B$163:$M$188,3,FALSE))</f>
        <v>0</v>
      </c>
      <c r="R39" s="20">
        <f>IF(E39=0,0,E39*VLOOKUP('Metoda Dezagregata'!D51,'Valorile Parametrilor'!$B$37:$M$152,4)*VLOOKUP('Metoda Dezagregata'!$C$19,'Valorile Parametrilor'!$B$163:$M$188,4,FALSE))</f>
        <v>0</v>
      </c>
      <c r="S39" s="20">
        <f>IF(F39=0,0,F39*VLOOKUP('Metoda Dezagregata'!D51,'Valorile Parametrilor'!$B$37:$M$152,12)*VLOOKUP('Metoda Dezagregata'!$C$19,'Valorile Parametrilor'!$B$163:$M$188,12,FALSE))</f>
        <v>0</v>
      </c>
      <c r="T39" s="20">
        <f>IF(G39=0,0,G39*VLOOKUP('Metoda Dezagregata'!D51,'Valorile Parametrilor'!$B$37:$M$152,5)*'Valorile Parametrilor'!$C$7*VLOOKUP('Metoda Dezagregata'!$C$19,'Valorile Parametrilor'!$B$163:$M$188,5,FALSE))</f>
        <v>0</v>
      </c>
      <c r="U39" s="20">
        <f>IF(G39=0,0,G39*VLOOKUP('Metoda Dezagregata'!D51,'Valorile Parametrilor'!$B$37:$M$152,6)*'Valorile Parametrilor'!$D$7*VLOOKUP('Metoda Dezagregata'!$C$19,'Valorile Parametrilor'!$B$163:$M$188,6,FALSE))</f>
        <v>0</v>
      </c>
      <c r="V39" s="20">
        <f>IF(H39=0,0,H39*VLOOKUP('Metoda Dezagregata'!D51,'Valorile Parametrilor'!$B$37:$M$152,7)*'Valorile Parametrilor'!$C$8*VLOOKUP('Metoda Dezagregata'!$C$19,'Valorile Parametrilor'!$B$163:$M$188,7,FALSE))</f>
        <v>0</v>
      </c>
      <c r="W39" s="20">
        <f>IF(H39=0,0,H39*VLOOKUP('Metoda Dezagregata'!D51,'Valorile Parametrilor'!$B$37:$M$152,8)*'Valorile Parametrilor'!$D$8*VLOOKUP('Metoda Dezagregata'!$C$19,'Valorile Parametrilor'!$B$163:$M$188,8,FALSE))</f>
        <v>0</v>
      </c>
      <c r="X39" s="20">
        <f>IF(I39=0,0,I39*VLOOKUP('Metoda Dezagregata'!D51,'Valorile Parametrilor'!$B$37:$M$152,9)*VLOOKUP('Metoda Dezagregata'!$C$19,'Valorile Parametrilor'!$B$163:$M$188,9,FALSE))</f>
        <v>0</v>
      </c>
      <c r="Y39" s="20">
        <f>IF(J39=0,0,J39*VLOOKUP('Metoda Dezagregata'!D51,'Valorile Parametrilor'!$B$37:$M$152,10)*VLOOKUP('Metoda Dezagregata'!$C$19,'Valorile Parametrilor'!$B$163:$M$188,10,FALSE))</f>
        <v>0</v>
      </c>
      <c r="Z39" s="20">
        <f>IF(K39=0,0,K39*VLOOKUP('Metoda Dezagregata'!D51,'Valorile Parametrilor'!$B$37:$M$152,11)*VLOOKUP('Metoda Dezagregata'!$C$19,'Valorile Parametrilor'!$B$163:$N$188,11,FALSE))</f>
        <v>0</v>
      </c>
      <c r="AA39" s="20">
        <f>IF(L39=0,0,L39*VLOOKUP('Metoda Dezagregata'!D51,'Valorile Parametrilor'!$B$37:$P$152,13)*VLOOKUP('Metoda Dezagregata'!$C$19,'Valorile Parametrilor'!$B$163:$O$188,13,FALSE))</f>
        <v>0</v>
      </c>
      <c r="AB39" s="20">
        <f>IF(M39=0,0,M39*VLOOKUP('Metoda Dezagregata'!D51,'Valorile Parametrilor'!$B$37:$P$152,14)*VLOOKUP('Metoda Dezagregata'!$C$19,'Valorile Parametrilor'!$B$163:$P$188,14,FALSE))</f>
        <v>0</v>
      </c>
      <c r="AC39" s="20">
        <f>IF(N39=0,0,N39*VLOOKUP('Metoda Dezagregata'!D51,'Valorile Parametrilor'!$B$37:$P$152,15)*VLOOKUP('Metoda Dezagregata'!$C$19,'Valorile Parametrilor'!$B$163:$P$188,15,FALSE))</f>
        <v>0</v>
      </c>
      <c r="AD39" s="20"/>
      <c r="AE39" s="20">
        <f>P39*'Valorile Parametrilor'!$C$200</f>
        <v>0</v>
      </c>
      <c r="AF39" s="20">
        <f>Q39*'Valorile Parametrilor'!$D$200</f>
        <v>0</v>
      </c>
      <c r="AG39" s="20">
        <f>R39*'Valorile Parametrilor'!$D$200</f>
        <v>0</v>
      </c>
      <c r="AH39" s="20">
        <f>S39*'Valorile Parametrilor'!$C$207</f>
        <v>0</v>
      </c>
      <c r="AI39" s="20">
        <f>T39*'Valorile Parametrilor'!$C$200</f>
        <v>0</v>
      </c>
      <c r="AJ39" s="20">
        <f>U39*'Valorile Parametrilor'!$D$200</f>
        <v>0</v>
      </c>
      <c r="AK39" s="20">
        <f>V39*'Valorile Parametrilor'!$C$200</f>
        <v>0</v>
      </c>
      <c r="AL39" s="20">
        <f>W39*'Valorile Parametrilor'!$D$200</f>
        <v>0</v>
      </c>
      <c r="AM39" s="20">
        <f>X39*'Valorile Parametrilor'!$D$200</f>
        <v>0</v>
      </c>
      <c r="AN39" s="20">
        <f>Y39*'Valorile Parametrilor'!$D$200</f>
        <v>0</v>
      </c>
      <c r="AO39" s="20">
        <f>Z39*'Valorile Parametrilor'!$D$200</f>
        <v>0</v>
      </c>
      <c r="AP39" s="20">
        <f>AA39*'Valorile Parametrilor'!$C$207</f>
        <v>0</v>
      </c>
      <c r="AQ39" s="20">
        <f>AB39*'Valorile Parametrilor'!$C$207</f>
        <v>0</v>
      </c>
      <c r="AR39" s="20">
        <f>AC39*'Valorile Parametrilor'!$C$207</f>
        <v>0</v>
      </c>
      <c r="AS39" s="25">
        <f t="shared" si="1"/>
        <v>0</v>
      </c>
    </row>
    <row r="40" spans="2:45" x14ac:dyDescent="0.25">
      <c r="B40" s="18">
        <f>'Metoda Dezagregata'!B52</f>
        <v>0</v>
      </c>
      <c r="C40" s="18"/>
      <c r="D40" s="20">
        <f>'Metoda Dezagregata'!$C52*'Metoda Dezagregata'!$E52*'Metoda Dezagregata'!F52</f>
        <v>0</v>
      </c>
      <c r="E40" s="20">
        <f>'Metoda Dezagregata'!$C52*'Metoda Dezagregata'!$E52*'Metoda Dezagregata'!G52</f>
        <v>0</v>
      </c>
      <c r="F40" s="20">
        <f>'Metoda Dezagregata'!$C52*'Metoda Dezagregata'!$E52*'Metoda Dezagregata'!M52</f>
        <v>0</v>
      </c>
      <c r="G40" s="20">
        <f>'Metoda Dezagregata'!$C52*'Metoda Dezagregata'!$E52*'Metoda Dezagregata'!H52</f>
        <v>0</v>
      </c>
      <c r="H40" s="20">
        <f>'Metoda Dezagregata'!$C52*'Metoda Dezagregata'!$E52*'Metoda Dezagregata'!I52</f>
        <v>0</v>
      </c>
      <c r="I40" s="20">
        <f>'Metoda Dezagregata'!$C52*'Metoda Dezagregata'!$E52*'Metoda Dezagregata'!J52</f>
        <v>0</v>
      </c>
      <c r="J40" s="20">
        <f>'Metoda Dezagregata'!$C52*'Metoda Dezagregata'!$E52*'Metoda Dezagregata'!K52</f>
        <v>0</v>
      </c>
      <c r="K40" s="20">
        <f>'Metoda Dezagregata'!$C52*'Metoda Dezagregata'!$E52*'Metoda Dezagregata'!L52</f>
        <v>0</v>
      </c>
      <c r="L40" s="20">
        <f>'Metoda Dezagregata'!$C52*'Metoda Dezagregata'!$E52*'Metoda Dezagregata'!N52</f>
        <v>0</v>
      </c>
      <c r="M40" s="20">
        <f>'Metoda Dezagregata'!$C52*'Metoda Dezagregata'!$E52*'Metoda Dezagregata'!O52</f>
        <v>0</v>
      </c>
      <c r="N40" s="20">
        <f>'Metoda Dezagregata'!$C52*'Metoda Dezagregata'!$E52*'Metoda Dezagregata'!P52</f>
        <v>0</v>
      </c>
      <c r="O40" s="20"/>
      <c r="P40" s="20">
        <f>IF(D40=0,0,D40*VLOOKUP('Metoda Dezagregata'!$D52,'Valorile Parametrilor'!$B$37:$M$152,3)*'Valorile Parametrilor'!$C$9*VLOOKUP('Metoda Dezagregata'!$C$19,'Valorile Parametrilor'!$B$163:$M$188,3,FALSE))</f>
        <v>0</v>
      </c>
      <c r="Q40" s="20">
        <f>IF(D40=0,0,D40*VLOOKUP('Metoda Dezagregata'!$D52,'Valorile Parametrilor'!$B$37:$M$152,3)*'Valorile Parametrilor'!$D$9*VLOOKUP('Metoda Dezagregata'!$C$19,'Valorile Parametrilor'!$B$163:$M$188,3,FALSE))</f>
        <v>0</v>
      </c>
      <c r="R40" s="20">
        <f>IF(E40=0,0,E40*VLOOKUP('Metoda Dezagregata'!D52,'Valorile Parametrilor'!$B$37:$M$152,4)*VLOOKUP('Metoda Dezagregata'!$C$19,'Valorile Parametrilor'!$B$163:$M$188,4,FALSE))</f>
        <v>0</v>
      </c>
      <c r="S40" s="20">
        <f>IF(F40=0,0,F40*VLOOKUP('Metoda Dezagregata'!D52,'Valorile Parametrilor'!$B$37:$M$152,12)*VLOOKUP('Metoda Dezagregata'!$C$19,'Valorile Parametrilor'!$B$163:$M$188,12,FALSE))</f>
        <v>0</v>
      </c>
      <c r="T40" s="20">
        <f>IF(G40=0,0,G40*VLOOKUP('Metoda Dezagregata'!D52,'Valorile Parametrilor'!$B$37:$M$152,5)*'Valorile Parametrilor'!$C$7*VLOOKUP('Metoda Dezagregata'!$C$19,'Valorile Parametrilor'!$B$163:$M$188,5,FALSE))</f>
        <v>0</v>
      </c>
      <c r="U40" s="20">
        <f>IF(G40=0,0,G40*VLOOKUP('Metoda Dezagregata'!D52,'Valorile Parametrilor'!$B$37:$M$152,6)*'Valorile Parametrilor'!$D$7*VLOOKUP('Metoda Dezagregata'!$C$19,'Valorile Parametrilor'!$B$163:$M$188,6,FALSE))</f>
        <v>0</v>
      </c>
      <c r="V40" s="20">
        <f>IF(H40=0,0,H40*VLOOKUP('Metoda Dezagregata'!D52,'Valorile Parametrilor'!$B$37:$M$152,7)*'Valorile Parametrilor'!$C$8*VLOOKUP('Metoda Dezagregata'!$C$19,'Valorile Parametrilor'!$B$163:$M$188,7,FALSE))</f>
        <v>0</v>
      </c>
      <c r="W40" s="20">
        <f>IF(H40=0,0,H40*VLOOKUP('Metoda Dezagregata'!D52,'Valorile Parametrilor'!$B$37:$M$152,8)*'Valorile Parametrilor'!$D$8*VLOOKUP('Metoda Dezagregata'!$C$19,'Valorile Parametrilor'!$B$163:$M$188,8,FALSE))</f>
        <v>0</v>
      </c>
      <c r="X40" s="20">
        <f>IF(I40=0,0,I40*VLOOKUP('Metoda Dezagregata'!D52,'Valorile Parametrilor'!$B$37:$M$152,9)*VLOOKUP('Metoda Dezagregata'!$C$19,'Valorile Parametrilor'!$B$163:$M$188,9,FALSE))</f>
        <v>0</v>
      </c>
      <c r="Y40" s="20">
        <f>IF(J40=0,0,J40*VLOOKUP('Metoda Dezagregata'!D52,'Valorile Parametrilor'!$B$37:$M$152,10)*VLOOKUP('Metoda Dezagregata'!$C$19,'Valorile Parametrilor'!$B$163:$M$188,10,FALSE))</f>
        <v>0</v>
      </c>
      <c r="Z40" s="20">
        <f>IF(K40=0,0,K40*VLOOKUP('Metoda Dezagregata'!D52,'Valorile Parametrilor'!$B$37:$M$152,11)*VLOOKUP('Metoda Dezagregata'!$C$19,'Valorile Parametrilor'!$B$163:$N$188,11,FALSE))</f>
        <v>0</v>
      </c>
      <c r="AA40" s="20">
        <f>IF(L40=0,0,L40*VLOOKUP('Metoda Dezagregata'!D52,'Valorile Parametrilor'!$B$37:$P$152,13)*VLOOKUP('Metoda Dezagregata'!$C$19,'Valorile Parametrilor'!$B$163:$O$188,13,FALSE))</f>
        <v>0</v>
      </c>
      <c r="AB40" s="20">
        <f>IF(M40=0,0,M40*VLOOKUP('Metoda Dezagregata'!D52,'Valorile Parametrilor'!$B$37:$P$152,14)*VLOOKUP('Metoda Dezagregata'!$C$19,'Valorile Parametrilor'!$B$163:$P$188,14,FALSE))</f>
        <v>0</v>
      </c>
      <c r="AC40" s="20">
        <f>IF(N40=0,0,N40*VLOOKUP('Metoda Dezagregata'!D52,'Valorile Parametrilor'!$B$37:$P$152,15)*VLOOKUP('Metoda Dezagregata'!$C$19,'Valorile Parametrilor'!$B$163:$P$188,15,FALSE))</f>
        <v>0</v>
      </c>
      <c r="AD40" s="20"/>
      <c r="AE40" s="20">
        <f>P40*'Valorile Parametrilor'!$C$200</f>
        <v>0</v>
      </c>
      <c r="AF40" s="20">
        <f>Q40*'Valorile Parametrilor'!$D$200</f>
        <v>0</v>
      </c>
      <c r="AG40" s="20">
        <f>R40*'Valorile Parametrilor'!$D$200</f>
        <v>0</v>
      </c>
      <c r="AH40" s="20">
        <f>S40*'Valorile Parametrilor'!$C$207</f>
        <v>0</v>
      </c>
      <c r="AI40" s="20">
        <f>T40*'Valorile Parametrilor'!$C$200</f>
        <v>0</v>
      </c>
      <c r="AJ40" s="20">
        <f>U40*'Valorile Parametrilor'!$D$200</f>
        <v>0</v>
      </c>
      <c r="AK40" s="20">
        <f>V40*'Valorile Parametrilor'!$C$200</f>
        <v>0</v>
      </c>
      <c r="AL40" s="20">
        <f>W40*'Valorile Parametrilor'!$D$200</f>
        <v>0</v>
      </c>
      <c r="AM40" s="20">
        <f>X40*'Valorile Parametrilor'!$D$200</f>
        <v>0</v>
      </c>
      <c r="AN40" s="20">
        <f>Y40*'Valorile Parametrilor'!$D$200</f>
        <v>0</v>
      </c>
      <c r="AO40" s="20">
        <f>Z40*'Valorile Parametrilor'!$D$200</f>
        <v>0</v>
      </c>
      <c r="AP40" s="20">
        <f>AA40*'Valorile Parametrilor'!$C$207</f>
        <v>0</v>
      </c>
      <c r="AQ40" s="20">
        <f>AB40*'Valorile Parametrilor'!$C$207</f>
        <v>0</v>
      </c>
      <c r="AR40" s="20">
        <f>AC40*'Valorile Parametrilor'!$C$207</f>
        <v>0</v>
      </c>
      <c r="AS40" s="25">
        <f t="shared" ref="AS40:AS103" si="2">SUM(AE40:AR40)</f>
        <v>0</v>
      </c>
    </row>
    <row r="41" spans="2:45" x14ac:dyDescent="0.25">
      <c r="B41" s="18">
        <f>'Metoda Dezagregata'!B53</f>
        <v>0</v>
      </c>
      <c r="C41" s="18"/>
      <c r="D41" s="20">
        <f>'Metoda Dezagregata'!$C53*'Metoda Dezagregata'!$E53*'Metoda Dezagregata'!F53</f>
        <v>0</v>
      </c>
      <c r="E41" s="20">
        <f>'Metoda Dezagregata'!$C53*'Metoda Dezagregata'!$E53*'Metoda Dezagregata'!G53</f>
        <v>0</v>
      </c>
      <c r="F41" s="20">
        <f>'Metoda Dezagregata'!$C53*'Metoda Dezagregata'!$E53*'Metoda Dezagregata'!M53</f>
        <v>0</v>
      </c>
      <c r="G41" s="20">
        <f>'Metoda Dezagregata'!$C53*'Metoda Dezagregata'!$E53*'Metoda Dezagregata'!H53</f>
        <v>0</v>
      </c>
      <c r="H41" s="20">
        <f>'Metoda Dezagregata'!$C53*'Metoda Dezagregata'!$E53*'Metoda Dezagregata'!I53</f>
        <v>0</v>
      </c>
      <c r="I41" s="20">
        <f>'Metoda Dezagregata'!$C53*'Metoda Dezagregata'!$E53*'Metoda Dezagregata'!J53</f>
        <v>0</v>
      </c>
      <c r="J41" s="20">
        <f>'Metoda Dezagregata'!$C53*'Metoda Dezagregata'!$E53*'Metoda Dezagregata'!K53</f>
        <v>0</v>
      </c>
      <c r="K41" s="20">
        <f>'Metoda Dezagregata'!$C53*'Metoda Dezagregata'!$E53*'Metoda Dezagregata'!L53</f>
        <v>0</v>
      </c>
      <c r="L41" s="20">
        <f>'Metoda Dezagregata'!$C53*'Metoda Dezagregata'!$E53*'Metoda Dezagregata'!N53</f>
        <v>0</v>
      </c>
      <c r="M41" s="20">
        <f>'Metoda Dezagregata'!$C53*'Metoda Dezagregata'!$E53*'Metoda Dezagregata'!O53</f>
        <v>0</v>
      </c>
      <c r="N41" s="20">
        <f>'Metoda Dezagregata'!$C53*'Metoda Dezagregata'!$E53*'Metoda Dezagregata'!P53</f>
        <v>0</v>
      </c>
      <c r="O41" s="20"/>
      <c r="P41" s="20">
        <f>IF(D41=0,0,D41*VLOOKUP('Metoda Dezagregata'!$D53,'Valorile Parametrilor'!$B$37:$M$152,3)*'Valorile Parametrilor'!$C$9*VLOOKUP('Metoda Dezagregata'!$C$19,'Valorile Parametrilor'!$B$163:$M$188,3,FALSE))</f>
        <v>0</v>
      </c>
      <c r="Q41" s="20">
        <f>IF(D41=0,0,D41*VLOOKUP('Metoda Dezagregata'!$D53,'Valorile Parametrilor'!$B$37:$M$152,3)*'Valorile Parametrilor'!$D$9*VLOOKUP('Metoda Dezagregata'!$C$19,'Valorile Parametrilor'!$B$163:$M$188,3,FALSE))</f>
        <v>0</v>
      </c>
      <c r="R41" s="20">
        <f>IF(E41=0,0,E41*VLOOKUP('Metoda Dezagregata'!D53,'Valorile Parametrilor'!$B$37:$M$152,4)*VLOOKUP('Metoda Dezagregata'!$C$19,'Valorile Parametrilor'!$B$163:$M$188,4,FALSE))</f>
        <v>0</v>
      </c>
      <c r="S41" s="20">
        <f>IF(F41=0,0,F41*VLOOKUP('Metoda Dezagregata'!D53,'Valorile Parametrilor'!$B$37:$M$152,12)*VLOOKUP('Metoda Dezagregata'!$C$19,'Valorile Parametrilor'!$B$163:$M$188,12,FALSE))</f>
        <v>0</v>
      </c>
      <c r="T41" s="20">
        <f>IF(G41=0,0,G41*VLOOKUP('Metoda Dezagregata'!D53,'Valorile Parametrilor'!$B$37:$M$152,5)*'Valorile Parametrilor'!$C$7*VLOOKUP('Metoda Dezagregata'!$C$19,'Valorile Parametrilor'!$B$163:$M$188,5,FALSE))</f>
        <v>0</v>
      </c>
      <c r="U41" s="20">
        <f>IF(G41=0,0,G41*VLOOKUP('Metoda Dezagregata'!D53,'Valorile Parametrilor'!$B$37:$M$152,6)*'Valorile Parametrilor'!$D$7*VLOOKUP('Metoda Dezagregata'!$C$19,'Valorile Parametrilor'!$B$163:$M$188,6,FALSE))</f>
        <v>0</v>
      </c>
      <c r="V41" s="20">
        <f>IF(H41=0,0,H41*VLOOKUP('Metoda Dezagregata'!D53,'Valorile Parametrilor'!$B$37:$M$152,7)*'Valorile Parametrilor'!$C$8*VLOOKUP('Metoda Dezagregata'!$C$19,'Valorile Parametrilor'!$B$163:$M$188,7,FALSE))</f>
        <v>0</v>
      </c>
      <c r="W41" s="20">
        <f>IF(H41=0,0,H41*VLOOKUP('Metoda Dezagregata'!D53,'Valorile Parametrilor'!$B$37:$M$152,8)*'Valorile Parametrilor'!$D$8*VLOOKUP('Metoda Dezagregata'!$C$19,'Valorile Parametrilor'!$B$163:$M$188,8,FALSE))</f>
        <v>0</v>
      </c>
      <c r="X41" s="20">
        <f>IF(I41=0,0,I41*VLOOKUP('Metoda Dezagregata'!D53,'Valorile Parametrilor'!$B$37:$M$152,9)*VLOOKUP('Metoda Dezagregata'!$C$19,'Valorile Parametrilor'!$B$163:$M$188,9,FALSE))</f>
        <v>0</v>
      </c>
      <c r="Y41" s="20">
        <f>IF(J41=0,0,J41*VLOOKUP('Metoda Dezagregata'!D53,'Valorile Parametrilor'!$B$37:$M$152,10)*VLOOKUP('Metoda Dezagregata'!$C$19,'Valorile Parametrilor'!$B$163:$M$188,10,FALSE))</f>
        <v>0</v>
      </c>
      <c r="Z41" s="20">
        <f>IF(K41=0,0,K41*VLOOKUP('Metoda Dezagregata'!D53,'Valorile Parametrilor'!$B$37:$M$152,11)*VLOOKUP('Metoda Dezagregata'!$C$19,'Valorile Parametrilor'!$B$163:$N$188,11,FALSE))</f>
        <v>0</v>
      </c>
      <c r="AA41" s="20">
        <f>IF(L41=0,0,L41*VLOOKUP('Metoda Dezagregata'!D53,'Valorile Parametrilor'!$B$37:$P$152,13)*VLOOKUP('Metoda Dezagregata'!$C$19,'Valorile Parametrilor'!$B$163:$O$188,13,FALSE))</f>
        <v>0</v>
      </c>
      <c r="AB41" s="20">
        <f>IF(M41=0,0,M41*VLOOKUP('Metoda Dezagregata'!D53,'Valorile Parametrilor'!$B$37:$P$152,14)*VLOOKUP('Metoda Dezagregata'!$C$19,'Valorile Parametrilor'!$B$163:$P$188,14,FALSE))</f>
        <v>0</v>
      </c>
      <c r="AC41" s="20">
        <f>IF(N41=0,0,N41*VLOOKUP('Metoda Dezagregata'!D53,'Valorile Parametrilor'!$B$37:$P$152,15)*VLOOKUP('Metoda Dezagregata'!$C$19,'Valorile Parametrilor'!$B$163:$P$188,15,FALSE))</f>
        <v>0</v>
      </c>
      <c r="AD41" s="20"/>
      <c r="AE41" s="20">
        <f>P41*'Valorile Parametrilor'!$C$200</f>
        <v>0</v>
      </c>
      <c r="AF41" s="20">
        <f>Q41*'Valorile Parametrilor'!$D$200</f>
        <v>0</v>
      </c>
      <c r="AG41" s="20">
        <f>R41*'Valorile Parametrilor'!$D$200</f>
        <v>0</v>
      </c>
      <c r="AH41" s="20">
        <f>S41*'Valorile Parametrilor'!$C$207</f>
        <v>0</v>
      </c>
      <c r="AI41" s="20">
        <f>T41*'Valorile Parametrilor'!$C$200</f>
        <v>0</v>
      </c>
      <c r="AJ41" s="20">
        <f>U41*'Valorile Parametrilor'!$D$200</f>
        <v>0</v>
      </c>
      <c r="AK41" s="20">
        <f>V41*'Valorile Parametrilor'!$C$200</f>
        <v>0</v>
      </c>
      <c r="AL41" s="20">
        <f>W41*'Valorile Parametrilor'!$D$200</f>
        <v>0</v>
      </c>
      <c r="AM41" s="20">
        <f>X41*'Valorile Parametrilor'!$D$200</f>
        <v>0</v>
      </c>
      <c r="AN41" s="20">
        <f>Y41*'Valorile Parametrilor'!$D$200</f>
        <v>0</v>
      </c>
      <c r="AO41" s="20">
        <f>Z41*'Valorile Parametrilor'!$D$200</f>
        <v>0</v>
      </c>
      <c r="AP41" s="20">
        <f>AA41*'Valorile Parametrilor'!$C$207</f>
        <v>0</v>
      </c>
      <c r="AQ41" s="20">
        <f>AB41*'Valorile Parametrilor'!$C$207</f>
        <v>0</v>
      </c>
      <c r="AR41" s="20">
        <f>AC41*'Valorile Parametrilor'!$C$207</f>
        <v>0</v>
      </c>
      <c r="AS41" s="25">
        <f t="shared" si="2"/>
        <v>0</v>
      </c>
    </row>
    <row r="42" spans="2:45" x14ac:dyDescent="0.25">
      <c r="B42" s="18">
        <f>'Metoda Dezagregata'!B54</f>
        <v>0</v>
      </c>
      <c r="C42" s="18"/>
      <c r="D42" s="20">
        <f>'Metoda Dezagregata'!$C54*'Metoda Dezagregata'!$E54*'Metoda Dezagregata'!F54</f>
        <v>0</v>
      </c>
      <c r="E42" s="20">
        <f>'Metoda Dezagregata'!$C54*'Metoda Dezagregata'!$E54*'Metoda Dezagregata'!G54</f>
        <v>0</v>
      </c>
      <c r="F42" s="20">
        <f>'Metoda Dezagregata'!$C54*'Metoda Dezagregata'!$E54*'Metoda Dezagregata'!M54</f>
        <v>0</v>
      </c>
      <c r="G42" s="20">
        <f>'Metoda Dezagregata'!$C54*'Metoda Dezagregata'!$E54*'Metoda Dezagregata'!H54</f>
        <v>0</v>
      </c>
      <c r="H42" s="20">
        <f>'Metoda Dezagregata'!$C54*'Metoda Dezagregata'!$E54*'Metoda Dezagregata'!I54</f>
        <v>0</v>
      </c>
      <c r="I42" s="20">
        <f>'Metoda Dezagregata'!$C54*'Metoda Dezagregata'!$E54*'Metoda Dezagregata'!J54</f>
        <v>0</v>
      </c>
      <c r="J42" s="20">
        <f>'Metoda Dezagregata'!$C54*'Metoda Dezagregata'!$E54*'Metoda Dezagregata'!K54</f>
        <v>0</v>
      </c>
      <c r="K42" s="20">
        <f>'Metoda Dezagregata'!$C54*'Metoda Dezagregata'!$E54*'Metoda Dezagregata'!L54</f>
        <v>0</v>
      </c>
      <c r="L42" s="20">
        <f>'Metoda Dezagregata'!$C54*'Metoda Dezagregata'!$E54*'Metoda Dezagregata'!N54</f>
        <v>0</v>
      </c>
      <c r="M42" s="20">
        <f>'Metoda Dezagregata'!$C54*'Metoda Dezagregata'!$E54*'Metoda Dezagregata'!O54</f>
        <v>0</v>
      </c>
      <c r="N42" s="20">
        <f>'Metoda Dezagregata'!$C54*'Metoda Dezagregata'!$E54*'Metoda Dezagregata'!P54</f>
        <v>0</v>
      </c>
      <c r="O42" s="20"/>
      <c r="P42" s="20">
        <f>IF(D42=0,0,D42*VLOOKUP('Metoda Dezagregata'!$D54,'Valorile Parametrilor'!$B$37:$M$152,3)*'Valorile Parametrilor'!$C$9*VLOOKUP('Metoda Dezagregata'!$C$19,'Valorile Parametrilor'!$B$163:$M$188,3,FALSE))</f>
        <v>0</v>
      </c>
      <c r="Q42" s="20">
        <f>IF(D42=0,0,D42*VLOOKUP('Metoda Dezagregata'!$D54,'Valorile Parametrilor'!$B$37:$M$152,3)*'Valorile Parametrilor'!$D$9*VLOOKUP('Metoda Dezagregata'!$C$19,'Valorile Parametrilor'!$B$163:$M$188,3,FALSE))</f>
        <v>0</v>
      </c>
      <c r="R42" s="20">
        <f>IF(E42=0,0,E42*VLOOKUP('Metoda Dezagregata'!D54,'Valorile Parametrilor'!$B$37:$M$152,4)*VLOOKUP('Metoda Dezagregata'!$C$19,'Valorile Parametrilor'!$B$163:$M$188,4,FALSE))</f>
        <v>0</v>
      </c>
      <c r="S42" s="20">
        <f>IF(F42=0,0,F42*VLOOKUP('Metoda Dezagregata'!D54,'Valorile Parametrilor'!$B$37:$M$152,12)*VLOOKUP('Metoda Dezagregata'!$C$19,'Valorile Parametrilor'!$B$163:$M$188,12,FALSE))</f>
        <v>0</v>
      </c>
      <c r="T42" s="20">
        <f>IF(G42=0,0,G42*VLOOKUP('Metoda Dezagregata'!D54,'Valorile Parametrilor'!$B$37:$M$152,5)*'Valorile Parametrilor'!$C$7*VLOOKUP('Metoda Dezagregata'!$C$19,'Valorile Parametrilor'!$B$163:$M$188,5,FALSE))</f>
        <v>0</v>
      </c>
      <c r="U42" s="20">
        <f>IF(G42=0,0,G42*VLOOKUP('Metoda Dezagregata'!D54,'Valorile Parametrilor'!$B$37:$M$152,6)*'Valorile Parametrilor'!$D$7*VLOOKUP('Metoda Dezagregata'!$C$19,'Valorile Parametrilor'!$B$163:$M$188,6,FALSE))</f>
        <v>0</v>
      </c>
      <c r="V42" s="20">
        <f>IF(H42=0,0,H42*VLOOKUP('Metoda Dezagregata'!D54,'Valorile Parametrilor'!$B$37:$M$152,7)*'Valorile Parametrilor'!$C$8*VLOOKUP('Metoda Dezagregata'!$C$19,'Valorile Parametrilor'!$B$163:$M$188,7,FALSE))</f>
        <v>0</v>
      </c>
      <c r="W42" s="20">
        <f>IF(H42=0,0,H42*VLOOKUP('Metoda Dezagregata'!D54,'Valorile Parametrilor'!$B$37:$M$152,8)*'Valorile Parametrilor'!$D$8*VLOOKUP('Metoda Dezagregata'!$C$19,'Valorile Parametrilor'!$B$163:$M$188,8,FALSE))</f>
        <v>0</v>
      </c>
      <c r="X42" s="20">
        <f>IF(I42=0,0,I42*VLOOKUP('Metoda Dezagregata'!D54,'Valorile Parametrilor'!$B$37:$M$152,9)*VLOOKUP('Metoda Dezagregata'!$C$19,'Valorile Parametrilor'!$B$163:$M$188,9,FALSE))</f>
        <v>0</v>
      </c>
      <c r="Y42" s="20">
        <f>IF(J42=0,0,J42*VLOOKUP('Metoda Dezagregata'!D54,'Valorile Parametrilor'!$B$37:$M$152,10)*VLOOKUP('Metoda Dezagregata'!$C$19,'Valorile Parametrilor'!$B$163:$M$188,10,FALSE))</f>
        <v>0</v>
      </c>
      <c r="Z42" s="20">
        <f>IF(K42=0,0,K42*VLOOKUP('Metoda Dezagregata'!D54,'Valorile Parametrilor'!$B$37:$M$152,11)*VLOOKUP('Metoda Dezagregata'!$C$19,'Valorile Parametrilor'!$B$163:$N$188,11,FALSE))</f>
        <v>0</v>
      </c>
      <c r="AA42" s="20">
        <f>IF(L42=0,0,L42*VLOOKUP('Metoda Dezagregata'!D54,'Valorile Parametrilor'!$B$37:$P$152,13)*VLOOKUP('Metoda Dezagregata'!$C$19,'Valorile Parametrilor'!$B$163:$O$188,13,FALSE))</f>
        <v>0</v>
      </c>
      <c r="AB42" s="20">
        <f>IF(M42=0,0,M42*VLOOKUP('Metoda Dezagregata'!D54,'Valorile Parametrilor'!$B$37:$P$152,14)*VLOOKUP('Metoda Dezagregata'!$C$19,'Valorile Parametrilor'!$B$163:$P$188,14,FALSE))</f>
        <v>0</v>
      </c>
      <c r="AC42" s="20">
        <f>IF(N42=0,0,N42*VLOOKUP('Metoda Dezagregata'!D54,'Valorile Parametrilor'!$B$37:$P$152,15)*VLOOKUP('Metoda Dezagregata'!$C$19,'Valorile Parametrilor'!$B$163:$P$188,15,FALSE))</f>
        <v>0</v>
      </c>
      <c r="AD42" s="20"/>
      <c r="AE42" s="20">
        <f>P42*'Valorile Parametrilor'!$C$200</f>
        <v>0</v>
      </c>
      <c r="AF42" s="20">
        <f>Q42*'Valorile Parametrilor'!$D$200</f>
        <v>0</v>
      </c>
      <c r="AG42" s="20">
        <f>R42*'Valorile Parametrilor'!$D$200</f>
        <v>0</v>
      </c>
      <c r="AH42" s="20">
        <f>S42*'Valorile Parametrilor'!$C$207</f>
        <v>0</v>
      </c>
      <c r="AI42" s="20">
        <f>T42*'Valorile Parametrilor'!$C$200</f>
        <v>0</v>
      </c>
      <c r="AJ42" s="20">
        <f>U42*'Valorile Parametrilor'!$D$200</f>
        <v>0</v>
      </c>
      <c r="AK42" s="20">
        <f>V42*'Valorile Parametrilor'!$C$200</f>
        <v>0</v>
      </c>
      <c r="AL42" s="20">
        <f>W42*'Valorile Parametrilor'!$D$200</f>
        <v>0</v>
      </c>
      <c r="AM42" s="20">
        <f>X42*'Valorile Parametrilor'!$D$200</f>
        <v>0</v>
      </c>
      <c r="AN42" s="20">
        <f>Y42*'Valorile Parametrilor'!$D$200</f>
        <v>0</v>
      </c>
      <c r="AO42" s="20">
        <f>Z42*'Valorile Parametrilor'!$D$200</f>
        <v>0</v>
      </c>
      <c r="AP42" s="20">
        <f>AA42*'Valorile Parametrilor'!$C$207</f>
        <v>0</v>
      </c>
      <c r="AQ42" s="20">
        <f>AB42*'Valorile Parametrilor'!$C$207</f>
        <v>0</v>
      </c>
      <c r="AR42" s="20">
        <f>AC42*'Valorile Parametrilor'!$C$207</f>
        <v>0</v>
      </c>
      <c r="AS42" s="25">
        <f t="shared" si="2"/>
        <v>0</v>
      </c>
    </row>
    <row r="43" spans="2:45" x14ac:dyDescent="0.25">
      <c r="B43" s="18">
        <f>'Metoda Dezagregata'!B55</f>
        <v>0</v>
      </c>
      <c r="C43" s="18"/>
      <c r="D43" s="20">
        <f>'Metoda Dezagregata'!$C55*'Metoda Dezagregata'!$E55*'Metoda Dezagregata'!F55</f>
        <v>0</v>
      </c>
      <c r="E43" s="20">
        <f>'Metoda Dezagregata'!$C55*'Metoda Dezagregata'!$E55*'Metoda Dezagregata'!G55</f>
        <v>0</v>
      </c>
      <c r="F43" s="20">
        <f>'Metoda Dezagregata'!$C55*'Metoda Dezagregata'!$E55*'Metoda Dezagregata'!M55</f>
        <v>0</v>
      </c>
      <c r="G43" s="20">
        <f>'Metoda Dezagregata'!$C55*'Metoda Dezagregata'!$E55*'Metoda Dezagregata'!H55</f>
        <v>0</v>
      </c>
      <c r="H43" s="20">
        <f>'Metoda Dezagregata'!$C55*'Metoda Dezagregata'!$E55*'Metoda Dezagregata'!I55</f>
        <v>0</v>
      </c>
      <c r="I43" s="20">
        <f>'Metoda Dezagregata'!$C55*'Metoda Dezagregata'!$E55*'Metoda Dezagregata'!J55</f>
        <v>0</v>
      </c>
      <c r="J43" s="20">
        <f>'Metoda Dezagregata'!$C55*'Metoda Dezagregata'!$E55*'Metoda Dezagregata'!K55</f>
        <v>0</v>
      </c>
      <c r="K43" s="20">
        <f>'Metoda Dezagregata'!$C55*'Metoda Dezagregata'!$E55*'Metoda Dezagregata'!L55</f>
        <v>0</v>
      </c>
      <c r="L43" s="20">
        <f>'Metoda Dezagregata'!$C55*'Metoda Dezagregata'!$E55*'Metoda Dezagregata'!N55</f>
        <v>0</v>
      </c>
      <c r="M43" s="20">
        <f>'Metoda Dezagregata'!$C55*'Metoda Dezagregata'!$E55*'Metoda Dezagregata'!O55</f>
        <v>0</v>
      </c>
      <c r="N43" s="20">
        <f>'Metoda Dezagregata'!$C55*'Metoda Dezagregata'!$E55*'Metoda Dezagregata'!P55</f>
        <v>0</v>
      </c>
      <c r="O43" s="20"/>
      <c r="P43" s="20">
        <f>IF(D43=0,0,D43*VLOOKUP('Metoda Dezagregata'!$D55,'Valorile Parametrilor'!$B$37:$M$152,3)*'Valorile Parametrilor'!$C$9*VLOOKUP('Metoda Dezagregata'!$C$19,'Valorile Parametrilor'!$B$163:$M$188,3,FALSE))</f>
        <v>0</v>
      </c>
      <c r="Q43" s="20">
        <f>IF(D43=0,0,D43*VLOOKUP('Metoda Dezagregata'!$D55,'Valorile Parametrilor'!$B$37:$M$152,3)*'Valorile Parametrilor'!$D$9*VLOOKUP('Metoda Dezagregata'!$C$19,'Valorile Parametrilor'!$B$163:$M$188,3,FALSE))</f>
        <v>0</v>
      </c>
      <c r="R43" s="20">
        <f>IF(E43=0,0,E43*VLOOKUP('Metoda Dezagregata'!D55,'Valorile Parametrilor'!$B$37:$M$152,4)*VLOOKUP('Metoda Dezagregata'!$C$19,'Valorile Parametrilor'!$B$163:$M$188,4,FALSE))</f>
        <v>0</v>
      </c>
      <c r="S43" s="20">
        <f>IF(F43=0,0,F43*VLOOKUP('Metoda Dezagregata'!D55,'Valorile Parametrilor'!$B$37:$M$152,12)*VLOOKUP('Metoda Dezagregata'!$C$19,'Valorile Parametrilor'!$B$163:$M$188,12,FALSE))</f>
        <v>0</v>
      </c>
      <c r="T43" s="20">
        <f>IF(G43=0,0,G43*VLOOKUP('Metoda Dezagregata'!D55,'Valorile Parametrilor'!$B$37:$M$152,5)*'Valorile Parametrilor'!$C$7*VLOOKUP('Metoda Dezagregata'!$C$19,'Valorile Parametrilor'!$B$163:$M$188,5,FALSE))</f>
        <v>0</v>
      </c>
      <c r="U43" s="20">
        <f>IF(G43=0,0,G43*VLOOKUP('Metoda Dezagregata'!D55,'Valorile Parametrilor'!$B$37:$M$152,6)*'Valorile Parametrilor'!$D$7*VLOOKUP('Metoda Dezagregata'!$C$19,'Valorile Parametrilor'!$B$163:$M$188,6,FALSE))</f>
        <v>0</v>
      </c>
      <c r="V43" s="20">
        <f>IF(H43=0,0,H43*VLOOKUP('Metoda Dezagregata'!D55,'Valorile Parametrilor'!$B$37:$M$152,7)*'Valorile Parametrilor'!$C$8*VLOOKUP('Metoda Dezagregata'!$C$19,'Valorile Parametrilor'!$B$163:$M$188,7,FALSE))</f>
        <v>0</v>
      </c>
      <c r="W43" s="20">
        <f>IF(H43=0,0,H43*VLOOKUP('Metoda Dezagregata'!D55,'Valorile Parametrilor'!$B$37:$M$152,8)*'Valorile Parametrilor'!$D$8*VLOOKUP('Metoda Dezagregata'!$C$19,'Valorile Parametrilor'!$B$163:$M$188,8,FALSE))</f>
        <v>0</v>
      </c>
      <c r="X43" s="20">
        <f>IF(I43=0,0,I43*VLOOKUP('Metoda Dezagregata'!D55,'Valorile Parametrilor'!$B$37:$M$152,9)*VLOOKUP('Metoda Dezagregata'!$C$19,'Valorile Parametrilor'!$B$163:$M$188,9,FALSE))</f>
        <v>0</v>
      </c>
      <c r="Y43" s="20">
        <f>IF(J43=0,0,J43*VLOOKUP('Metoda Dezagregata'!D55,'Valorile Parametrilor'!$B$37:$M$152,10)*VLOOKUP('Metoda Dezagregata'!$C$19,'Valorile Parametrilor'!$B$163:$M$188,10,FALSE))</f>
        <v>0</v>
      </c>
      <c r="Z43" s="20">
        <f>IF(K43=0,0,K43*VLOOKUP('Metoda Dezagregata'!D55,'Valorile Parametrilor'!$B$37:$M$152,11)*VLOOKUP('Metoda Dezagregata'!$C$19,'Valorile Parametrilor'!$B$163:$N$188,11,FALSE))</f>
        <v>0</v>
      </c>
      <c r="AA43" s="20">
        <f>IF(L43=0,0,L43*VLOOKUP('Metoda Dezagregata'!D55,'Valorile Parametrilor'!$B$37:$P$152,13)*VLOOKUP('Metoda Dezagregata'!$C$19,'Valorile Parametrilor'!$B$163:$O$188,13,FALSE))</f>
        <v>0</v>
      </c>
      <c r="AB43" s="20">
        <f>IF(M43=0,0,M43*VLOOKUP('Metoda Dezagregata'!D55,'Valorile Parametrilor'!$B$37:$P$152,14)*VLOOKUP('Metoda Dezagregata'!$C$19,'Valorile Parametrilor'!$B$163:$P$188,14,FALSE))</f>
        <v>0</v>
      </c>
      <c r="AC43" s="20">
        <f>IF(N43=0,0,N43*VLOOKUP('Metoda Dezagregata'!D55,'Valorile Parametrilor'!$B$37:$P$152,15)*VLOOKUP('Metoda Dezagregata'!$C$19,'Valorile Parametrilor'!$B$163:$P$188,15,FALSE))</f>
        <v>0</v>
      </c>
      <c r="AD43" s="20"/>
      <c r="AE43" s="20">
        <f>P43*'Valorile Parametrilor'!$C$200</f>
        <v>0</v>
      </c>
      <c r="AF43" s="20">
        <f>Q43*'Valorile Parametrilor'!$D$200</f>
        <v>0</v>
      </c>
      <c r="AG43" s="20">
        <f>R43*'Valorile Parametrilor'!$D$200</f>
        <v>0</v>
      </c>
      <c r="AH43" s="20">
        <f>S43*'Valorile Parametrilor'!$C$207</f>
        <v>0</v>
      </c>
      <c r="AI43" s="20">
        <f>T43*'Valorile Parametrilor'!$C$200</f>
        <v>0</v>
      </c>
      <c r="AJ43" s="20">
        <f>U43*'Valorile Parametrilor'!$D$200</f>
        <v>0</v>
      </c>
      <c r="AK43" s="20">
        <f>V43*'Valorile Parametrilor'!$C$200</f>
        <v>0</v>
      </c>
      <c r="AL43" s="20">
        <f>W43*'Valorile Parametrilor'!$D$200</f>
        <v>0</v>
      </c>
      <c r="AM43" s="20">
        <f>X43*'Valorile Parametrilor'!$D$200</f>
        <v>0</v>
      </c>
      <c r="AN43" s="20">
        <f>Y43*'Valorile Parametrilor'!$D$200</f>
        <v>0</v>
      </c>
      <c r="AO43" s="20">
        <f>Z43*'Valorile Parametrilor'!$D$200</f>
        <v>0</v>
      </c>
      <c r="AP43" s="20">
        <f>AA43*'Valorile Parametrilor'!$C$207</f>
        <v>0</v>
      </c>
      <c r="AQ43" s="20">
        <f>AB43*'Valorile Parametrilor'!$C$207</f>
        <v>0</v>
      </c>
      <c r="AR43" s="20">
        <f>AC43*'Valorile Parametrilor'!$C$207</f>
        <v>0</v>
      </c>
      <c r="AS43" s="25">
        <f t="shared" si="2"/>
        <v>0</v>
      </c>
    </row>
    <row r="44" spans="2:45" x14ac:dyDescent="0.25">
      <c r="B44" s="18">
        <f>'Metoda Dezagregata'!B56</f>
        <v>0</v>
      </c>
      <c r="C44" s="18"/>
      <c r="D44" s="20">
        <f>'Metoda Dezagregata'!$C56*'Metoda Dezagregata'!$E56*'Metoda Dezagregata'!F56</f>
        <v>0</v>
      </c>
      <c r="E44" s="20">
        <f>'Metoda Dezagregata'!$C56*'Metoda Dezagregata'!$E56*'Metoda Dezagregata'!G56</f>
        <v>0</v>
      </c>
      <c r="F44" s="20">
        <f>'Metoda Dezagregata'!$C56*'Metoda Dezagregata'!$E56*'Metoda Dezagregata'!M56</f>
        <v>0</v>
      </c>
      <c r="G44" s="20">
        <f>'Metoda Dezagregata'!$C56*'Metoda Dezagregata'!$E56*'Metoda Dezagregata'!H56</f>
        <v>0</v>
      </c>
      <c r="H44" s="20">
        <f>'Metoda Dezagregata'!$C56*'Metoda Dezagregata'!$E56*'Metoda Dezagregata'!I56</f>
        <v>0</v>
      </c>
      <c r="I44" s="20">
        <f>'Metoda Dezagregata'!$C56*'Metoda Dezagregata'!$E56*'Metoda Dezagregata'!J56</f>
        <v>0</v>
      </c>
      <c r="J44" s="20">
        <f>'Metoda Dezagregata'!$C56*'Metoda Dezagregata'!$E56*'Metoda Dezagregata'!K56</f>
        <v>0</v>
      </c>
      <c r="K44" s="20">
        <f>'Metoda Dezagregata'!$C56*'Metoda Dezagregata'!$E56*'Metoda Dezagregata'!L56</f>
        <v>0</v>
      </c>
      <c r="L44" s="20">
        <f>'Metoda Dezagregata'!$C56*'Metoda Dezagregata'!$E56*'Metoda Dezagregata'!N56</f>
        <v>0</v>
      </c>
      <c r="M44" s="20">
        <f>'Metoda Dezagregata'!$C56*'Metoda Dezagregata'!$E56*'Metoda Dezagregata'!O56</f>
        <v>0</v>
      </c>
      <c r="N44" s="20">
        <f>'Metoda Dezagregata'!$C56*'Metoda Dezagregata'!$E56*'Metoda Dezagregata'!P56</f>
        <v>0</v>
      </c>
      <c r="O44" s="20"/>
      <c r="P44" s="20">
        <f>IF(D44=0,0,D44*VLOOKUP('Metoda Dezagregata'!$D56,'Valorile Parametrilor'!$B$37:$M$152,3)*'Valorile Parametrilor'!$C$9*VLOOKUP('Metoda Dezagregata'!$C$19,'Valorile Parametrilor'!$B$163:$M$188,3,FALSE))</f>
        <v>0</v>
      </c>
      <c r="Q44" s="20">
        <f>IF(D44=0,0,D44*VLOOKUP('Metoda Dezagregata'!$D56,'Valorile Parametrilor'!$B$37:$M$152,3)*'Valorile Parametrilor'!$D$9*VLOOKUP('Metoda Dezagregata'!$C$19,'Valorile Parametrilor'!$B$163:$M$188,3,FALSE))</f>
        <v>0</v>
      </c>
      <c r="R44" s="20">
        <f>IF(E44=0,0,E44*VLOOKUP('Metoda Dezagregata'!D56,'Valorile Parametrilor'!$B$37:$M$152,4)*VLOOKUP('Metoda Dezagregata'!$C$19,'Valorile Parametrilor'!$B$163:$M$188,4,FALSE))</f>
        <v>0</v>
      </c>
      <c r="S44" s="20">
        <f>IF(F44=0,0,F44*VLOOKUP('Metoda Dezagregata'!D56,'Valorile Parametrilor'!$B$37:$M$152,12)*VLOOKUP('Metoda Dezagregata'!$C$19,'Valorile Parametrilor'!$B$163:$M$188,12,FALSE))</f>
        <v>0</v>
      </c>
      <c r="T44" s="20">
        <f>IF(G44=0,0,G44*VLOOKUP('Metoda Dezagregata'!D56,'Valorile Parametrilor'!$B$37:$M$152,5)*'Valorile Parametrilor'!$C$7*VLOOKUP('Metoda Dezagregata'!$C$19,'Valorile Parametrilor'!$B$163:$M$188,5,FALSE))</f>
        <v>0</v>
      </c>
      <c r="U44" s="20">
        <f>IF(G44=0,0,G44*VLOOKUP('Metoda Dezagregata'!D56,'Valorile Parametrilor'!$B$37:$M$152,6)*'Valorile Parametrilor'!$D$7*VLOOKUP('Metoda Dezagregata'!$C$19,'Valorile Parametrilor'!$B$163:$M$188,6,FALSE))</f>
        <v>0</v>
      </c>
      <c r="V44" s="20">
        <f>IF(H44=0,0,H44*VLOOKUP('Metoda Dezagregata'!D56,'Valorile Parametrilor'!$B$37:$M$152,7)*'Valorile Parametrilor'!$C$8*VLOOKUP('Metoda Dezagregata'!$C$19,'Valorile Parametrilor'!$B$163:$M$188,7,FALSE))</f>
        <v>0</v>
      </c>
      <c r="W44" s="20">
        <f>IF(H44=0,0,H44*VLOOKUP('Metoda Dezagregata'!D56,'Valorile Parametrilor'!$B$37:$M$152,8)*'Valorile Parametrilor'!$D$8*VLOOKUP('Metoda Dezagregata'!$C$19,'Valorile Parametrilor'!$B$163:$M$188,8,FALSE))</f>
        <v>0</v>
      </c>
      <c r="X44" s="20">
        <f>IF(I44=0,0,I44*VLOOKUP('Metoda Dezagregata'!D56,'Valorile Parametrilor'!$B$37:$M$152,9)*VLOOKUP('Metoda Dezagregata'!$C$19,'Valorile Parametrilor'!$B$163:$M$188,9,FALSE))</f>
        <v>0</v>
      </c>
      <c r="Y44" s="20">
        <f>IF(J44=0,0,J44*VLOOKUP('Metoda Dezagregata'!D56,'Valorile Parametrilor'!$B$37:$M$152,10)*VLOOKUP('Metoda Dezagregata'!$C$19,'Valorile Parametrilor'!$B$163:$M$188,10,FALSE))</f>
        <v>0</v>
      </c>
      <c r="Z44" s="20">
        <f>IF(K44=0,0,K44*VLOOKUP('Metoda Dezagregata'!D56,'Valorile Parametrilor'!$B$37:$M$152,11)*VLOOKUP('Metoda Dezagregata'!$C$19,'Valorile Parametrilor'!$B$163:$N$188,11,FALSE))</f>
        <v>0</v>
      </c>
      <c r="AA44" s="20">
        <f>IF(L44=0,0,L44*VLOOKUP('Metoda Dezagregata'!D56,'Valorile Parametrilor'!$B$37:$P$152,13)*VLOOKUP('Metoda Dezagregata'!$C$19,'Valorile Parametrilor'!$B$163:$O$188,13,FALSE))</f>
        <v>0</v>
      </c>
      <c r="AB44" s="20">
        <f>IF(M44=0,0,M44*VLOOKUP('Metoda Dezagregata'!D56,'Valorile Parametrilor'!$B$37:$P$152,14)*VLOOKUP('Metoda Dezagregata'!$C$19,'Valorile Parametrilor'!$B$163:$P$188,14,FALSE))</f>
        <v>0</v>
      </c>
      <c r="AC44" s="20">
        <f>IF(N44=0,0,N44*VLOOKUP('Metoda Dezagregata'!D56,'Valorile Parametrilor'!$B$37:$P$152,15)*VLOOKUP('Metoda Dezagregata'!$C$19,'Valorile Parametrilor'!$B$163:$P$188,15,FALSE))</f>
        <v>0</v>
      </c>
      <c r="AD44" s="20"/>
      <c r="AE44" s="20">
        <f>P44*'Valorile Parametrilor'!$C$200</f>
        <v>0</v>
      </c>
      <c r="AF44" s="20">
        <f>Q44*'Valorile Parametrilor'!$D$200</f>
        <v>0</v>
      </c>
      <c r="AG44" s="20">
        <f>R44*'Valorile Parametrilor'!$D$200</f>
        <v>0</v>
      </c>
      <c r="AH44" s="20">
        <f>S44*'Valorile Parametrilor'!$C$207</f>
        <v>0</v>
      </c>
      <c r="AI44" s="20">
        <f>T44*'Valorile Parametrilor'!$C$200</f>
        <v>0</v>
      </c>
      <c r="AJ44" s="20">
        <f>U44*'Valorile Parametrilor'!$D$200</f>
        <v>0</v>
      </c>
      <c r="AK44" s="20">
        <f>V44*'Valorile Parametrilor'!$C$200</f>
        <v>0</v>
      </c>
      <c r="AL44" s="20">
        <f>W44*'Valorile Parametrilor'!$D$200</f>
        <v>0</v>
      </c>
      <c r="AM44" s="20">
        <f>X44*'Valorile Parametrilor'!$D$200</f>
        <v>0</v>
      </c>
      <c r="AN44" s="20">
        <f>Y44*'Valorile Parametrilor'!$D$200</f>
        <v>0</v>
      </c>
      <c r="AO44" s="20">
        <f>Z44*'Valorile Parametrilor'!$D$200</f>
        <v>0</v>
      </c>
      <c r="AP44" s="20">
        <f>AA44*'Valorile Parametrilor'!$C$207</f>
        <v>0</v>
      </c>
      <c r="AQ44" s="20">
        <f>AB44*'Valorile Parametrilor'!$C$207</f>
        <v>0</v>
      </c>
      <c r="AR44" s="20">
        <f>AC44*'Valorile Parametrilor'!$C$207</f>
        <v>0</v>
      </c>
      <c r="AS44" s="25">
        <f t="shared" si="2"/>
        <v>0</v>
      </c>
    </row>
    <row r="45" spans="2:45" x14ac:dyDescent="0.25">
      <c r="B45" s="18">
        <f>'Metoda Dezagregata'!B57</f>
        <v>0</v>
      </c>
      <c r="C45" s="18"/>
      <c r="D45" s="20">
        <f>'Metoda Dezagregata'!$C57*'Metoda Dezagregata'!$E57*'Metoda Dezagregata'!F57</f>
        <v>0</v>
      </c>
      <c r="E45" s="20">
        <f>'Metoda Dezagregata'!$C57*'Metoda Dezagregata'!$E57*'Metoda Dezagregata'!G57</f>
        <v>0</v>
      </c>
      <c r="F45" s="20">
        <f>'Metoda Dezagregata'!$C57*'Metoda Dezagregata'!$E57*'Metoda Dezagregata'!M57</f>
        <v>0</v>
      </c>
      <c r="G45" s="20">
        <f>'Metoda Dezagregata'!$C57*'Metoda Dezagregata'!$E57*'Metoda Dezagregata'!H57</f>
        <v>0</v>
      </c>
      <c r="H45" s="20">
        <f>'Metoda Dezagregata'!$C57*'Metoda Dezagregata'!$E57*'Metoda Dezagregata'!I57</f>
        <v>0</v>
      </c>
      <c r="I45" s="20">
        <f>'Metoda Dezagregata'!$C57*'Metoda Dezagregata'!$E57*'Metoda Dezagregata'!J57</f>
        <v>0</v>
      </c>
      <c r="J45" s="20">
        <f>'Metoda Dezagregata'!$C57*'Metoda Dezagregata'!$E57*'Metoda Dezagregata'!K57</f>
        <v>0</v>
      </c>
      <c r="K45" s="20">
        <f>'Metoda Dezagregata'!$C57*'Metoda Dezagregata'!$E57*'Metoda Dezagregata'!L57</f>
        <v>0</v>
      </c>
      <c r="L45" s="20">
        <f>'Metoda Dezagregata'!$C57*'Metoda Dezagregata'!$E57*'Metoda Dezagregata'!N57</f>
        <v>0</v>
      </c>
      <c r="M45" s="20">
        <f>'Metoda Dezagregata'!$C57*'Metoda Dezagregata'!$E57*'Metoda Dezagregata'!O57</f>
        <v>0</v>
      </c>
      <c r="N45" s="20">
        <f>'Metoda Dezagregata'!$C57*'Metoda Dezagregata'!$E57*'Metoda Dezagregata'!P57</f>
        <v>0</v>
      </c>
      <c r="O45" s="20"/>
      <c r="P45" s="20">
        <f>IF(D45=0,0,D45*VLOOKUP('Metoda Dezagregata'!$D57,'Valorile Parametrilor'!$B$37:$M$152,3)*'Valorile Parametrilor'!$C$9*VLOOKUP('Metoda Dezagregata'!$C$19,'Valorile Parametrilor'!$B$163:$M$188,3,FALSE))</f>
        <v>0</v>
      </c>
      <c r="Q45" s="20">
        <f>IF(D45=0,0,D45*VLOOKUP('Metoda Dezagregata'!$D57,'Valorile Parametrilor'!$B$37:$M$152,3)*'Valorile Parametrilor'!$D$9*VLOOKUP('Metoda Dezagregata'!$C$19,'Valorile Parametrilor'!$B$163:$M$188,3,FALSE))</f>
        <v>0</v>
      </c>
      <c r="R45" s="20">
        <f>IF(E45=0,0,E45*VLOOKUP('Metoda Dezagregata'!D57,'Valorile Parametrilor'!$B$37:$M$152,4)*VLOOKUP('Metoda Dezagregata'!$C$19,'Valorile Parametrilor'!$B$163:$M$188,4,FALSE))</f>
        <v>0</v>
      </c>
      <c r="S45" s="20">
        <f>IF(F45=0,0,F45*VLOOKUP('Metoda Dezagregata'!D57,'Valorile Parametrilor'!$B$37:$M$152,12)*VLOOKUP('Metoda Dezagregata'!$C$19,'Valorile Parametrilor'!$B$163:$M$188,12,FALSE))</f>
        <v>0</v>
      </c>
      <c r="T45" s="20">
        <f>IF(G45=0,0,G45*VLOOKUP('Metoda Dezagregata'!D57,'Valorile Parametrilor'!$B$37:$M$152,5)*'Valorile Parametrilor'!$C$7*VLOOKUP('Metoda Dezagregata'!$C$19,'Valorile Parametrilor'!$B$163:$M$188,5,FALSE))</f>
        <v>0</v>
      </c>
      <c r="U45" s="20">
        <f>IF(G45=0,0,G45*VLOOKUP('Metoda Dezagregata'!D57,'Valorile Parametrilor'!$B$37:$M$152,6)*'Valorile Parametrilor'!$D$7*VLOOKUP('Metoda Dezagregata'!$C$19,'Valorile Parametrilor'!$B$163:$M$188,6,FALSE))</f>
        <v>0</v>
      </c>
      <c r="V45" s="20">
        <f>IF(H45=0,0,H45*VLOOKUP('Metoda Dezagregata'!D57,'Valorile Parametrilor'!$B$37:$M$152,7)*'Valorile Parametrilor'!$C$8*VLOOKUP('Metoda Dezagregata'!$C$19,'Valorile Parametrilor'!$B$163:$M$188,7,FALSE))</f>
        <v>0</v>
      </c>
      <c r="W45" s="20">
        <f>IF(H45=0,0,H45*VLOOKUP('Metoda Dezagregata'!D57,'Valorile Parametrilor'!$B$37:$M$152,8)*'Valorile Parametrilor'!$D$8*VLOOKUP('Metoda Dezagregata'!$C$19,'Valorile Parametrilor'!$B$163:$M$188,8,FALSE))</f>
        <v>0</v>
      </c>
      <c r="X45" s="20">
        <f>IF(I45=0,0,I45*VLOOKUP('Metoda Dezagregata'!D57,'Valorile Parametrilor'!$B$37:$M$152,9)*VLOOKUP('Metoda Dezagregata'!$C$19,'Valorile Parametrilor'!$B$163:$M$188,9,FALSE))</f>
        <v>0</v>
      </c>
      <c r="Y45" s="20">
        <f>IF(J45=0,0,J45*VLOOKUP('Metoda Dezagregata'!D57,'Valorile Parametrilor'!$B$37:$M$152,10)*VLOOKUP('Metoda Dezagregata'!$C$19,'Valorile Parametrilor'!$B$163:$M$188,10,FALSE))</f>
        <v>0</v>
      </c>
      <c r="Z45" s="20">
        <f>IF(K45=0,0,K45*VLOOKUP('Metoda Dezagregata'!D57,'Valorile Parametrilor'!$B$37:$M$152,11)*VLOOKUP('Metoda Dezagregata'!$C$19,'Valorile Parametrilor'!$B$163:$N$188,11,FALSE))</f>
        <v>0</v>
      </c>
      <c r="AA45" s="20">
        <f>IF(L45=0,0,L45*VLOOKUP('Metoda Dezagregata'!D57,'Valorile Parametrilor'!$B$37:$P$152,13)*VLOOKUP('Metoda Dezagregata'!$C$19,'Valorile Parametrilor'!$B$163:$O$188,13,FALSE))</f>
        <v>0</v>
      </c>
      <c r="AB45" s="20">
        <f>IF(M45=0,0,M45*VLOOKUP('Metoda Dezagregata'!D57,'Valorile Parametrilor'!$B$37:$P$152,14)*VLOOKUP('Metoda Dezagregata'!$C$19,'Valorile Parametrilor'!$B$163:$P$188,14,FALSE))</f>
        <v>0</v>
      </c>
      <c r="AC45" s="20">
        <f>IF(N45=0,0,N45*VLOOKUP('Metoda Dezagregata'!D57,'Valorile Parametrilor'!$B$37:$P$152,15)*VLOOKUP('Metoda Dezagregata'!$C$19,'Valorile Parametrilor'!$B$163:$P$188,15,FALSE))</f>
        <v>0</v>
      </c>
      <c r="AD45" s="20"/>
      <c r="AE45" s="20">
        <f>P45*'Valorile Parametrilor'!$C$200</f>
        <v>0</v>
      </c>
      <c r="AF45" s="20">
        <f>Q45*'Valorile Parametrilor'!$D$200</f>
        <v>0</v>
      </c>
      <c r="AG45" s="20">
        <f>R45*'Valorile Parametrilor'!$D$200</f>
        <v>0</v>
      </c>
      <c r="AH45" s="20">
        <f>S45*'Valorile Parametrilor'!$C$207</f>
        <v>0</v>
      </c>
      <c r="AI45" s="20">
        <f>T45*'Valorile Parametrilor'!$C$200</f>
        <v>0</v>
      </c>
      <c r="AJ45" s="20">
        <f>U45*'Valorile Parametrilor'!$D$200</f>
        <v>0</v>
      </c>
      <c r="AK45" s="20">
        <f>V45*'Valorile Parametrilor'!$C$200</f>
        <v>0</v>
      </c>
      <c r="AL45" s="20">
        <f>W45*'Valorile Parametrilor'!$D$200</f>
        <v>0</v>
      </c>
      <c r="AM45" s="20">
        <f>X45*'Valorile Parametrilor'!$D$200</f>
        <v>0</v>
      </c>
      <c r="AN45" s="20">
        <f>Y45*'Valorile Parametrilor'!$D$200</f>
        <v>0</v>
      </c>
      <c r="AO45" s="20">
        <f>Z45*'Valorile Parametrilor'!$D$200</f>
        <v>0</v>
      </c>
      <c r="AP45" s="20">
        <f>AA45*'Valorile Parametrilor'!$C$207</f>
        <v>0</v>
      </c>
      <c r="AQ45" s="20">
        <f>AB45*'Valorile Parametrilor'!$C$207</f>
        <v>0</v>
      </c>
      <c r="AR45" s="20">
        <f>AC45*'Valorile Parametrilor'!$C$207</f>
        <v>0</v>
      </c>
      <c r="AS45" s="25">
        <f t="shared" si="2"/>
        <v>0</v>
      </c>
    </row>
    <row r="46" spans="2:45" x14ac:dyDescent="0.25">
      <c r="B46" s="18">
        <f>'Metoda Dezagregata'!B58</f>
        <v>0</v>
      </c>
      <c r="C46" s="18"/>
      <c r="D46" s="20">
        <f>'Metoda Dezagregata'!$C58*'Metoda Dezagregata'!$E58*'Metoda Dezagregata'!F58</f>
        <v>0</v>
      </c>
      <c r="E46" s="20">
        <f>'Metoda Dezagregata'!$C58*'Metoda Dezagregata'!$E58*'Metoda Dezagregata'!G58</f>
        <v>0</v>
      </c>
      <c r="F46" s="20">
        <f>'Metoda Dezagregata'!$C58*'Metoda Dezagregata'!$E58*'Metoda Dezagregata'!M58</f>
        <v>0</v>
      </c>
      <c r="G46" s="20">
        <f>'Metoda Dezagregata'!$C58*'Metoda Dezagregata'!$E58*'Metoda Dezagregata'!H58</f>
        <v>0</v>
      </c>
      <c r="H46" s="20">
        <f>'Metoda Dezagregata'!$C58*'Metoda Dezagregata'!$E58*'Metoda Dezagregata'!I58</f>
        <v>0</v>
      </c>
      <c r="I46" s="20">
        <f>'Metoda Dezagregata'!$C58*'Metoda Dezagregata'!$E58*'Metoda Dezagregata'!J58</f>
        <v>0</v>
      </c>
      <c r="J46" s="20">
        <f>'Metoda Dezagregata'!$C58*'Metoda Dezagregata'!$E58*'Metoda Dezagregata'!K58</f>
        <v>0</v>
      </c>
      <c r="K46" s="20">
        <f>'Metoda Dezagregata'!$C58*'Metoda Dezagregata'!$E58*'Metoda Dezagregata'!L58</f>
        <v>0</v>
      </c>
      <c r="L46" s="20">
        <f>'Metoda Dezagregata'!$C58*'Metoda Dezagregata'!$E58*'Metoda Dezagregata'!N58</f>
        <v>0</v>
      </c>
      <c r="M46" s="20">
        <f>'Metoda Dezagregata'!$C58*'Metoda Dezagregata'!$E58*'Metoda Dezagregata'!O58</f>
        <v>0</v>
      </c>
      <c r="N46" s="20">
        <f>'Metoda Dezagregata'!$C58*'Metoda Dezagregata'!$E58*'Metoda Dezagregata'!P58</f>
        <v>0</v>
      </c>
      <c r="O46" s="20"/>
      <c r="P46" s="20">
        <f>IF(D46=0,0,D46*VLOOKUP('Metoda Dezagregata'!$D58,'Valorile Parametrilor'!$B$37:$M$152,3)*'Valorile Parametrilor'!$C$9*VLOOKUP('Metoda Dezagregata'!$C$19,'Valorile Parametrilor'!$B$163:$M$188,3,FALSE))</f>
        <v>0</v>
      </c>
      <c r="Q46" s="20">
        <f>IF(D46=0,0,D46*VLOOKUP('Metoda Dezagregata'!$D58,'Valorile Parametrilor'!$B$37:$M$152,3)*'Valorile Parametrilor'!$D$9*VLOOKUP('Metoda Dezagregata'!$C$19,'Valorile Parametrilor'!$B$163:$M$188,3,FALSE))</f>
        <v>0</v>
      </c>
      <c r="R46" s="20">
        <f>IF(E46=0,0,E46*VLOOKUP('Metoda Dezagregata'!D58,'Valorile Parametrilor'!$B$37:$M$152,4)*VLOOKUP('Metoda Dezagregata'!$C$19,'Valorile Parametrilor'!$B$163:$M$188,4,FALSE))</f>
        <v>0</v>
      </c>
      <c r="S46" s="20">
        <f>IF(F46=0,0,F46*VLOOKUP('Metoda Dezagregata'!D58,'Valorile Parametrilor'!$B$37:$M$152,12)*VLOOKUP('Metoda Dezagregata'!$C$19,'Valorile Parametrilor'!$B$163:$M$188,12,FALSE))</f>
        <v>0</v>
      </c>
      <c r="T46" s="20">
        <f>IF(G46=0,0,G46*VLOOKUP('Metoda Dezagregata'!D58,'Valorile Parametrilor'!$B$37:$M$152,5)*'Valorile Parametrilor'!$C$7*VLOOKUP('Metoda Dezagregata'!$C$19,'Valorile Parametrilor'!$B$163:$M$188,5,FALSE))</f>
        <v>0</v>
      </c>
      <c r="U46" s="20">
        <f>IF(G46=0,0,G46*VLOOKUP('Metoda Dezagregata'!D58,'Valorile Parametrilor'!$B$37:$M$152,6)*'Valorile Parametrilor'!$D$7*VLOOKUP('Metoda Dezagregata'!$C$19,'Valorile Parametrilor'!$B$163:$M$188,6,FALSE))</f>
        <v>0</v>
      </c>
      <c r="V46" s="20">
        <f>IF(H46=0,0,H46*VLOOKUP('Metoda Dezagregata'!D58,'Valorile Parametrilor'!$B$37:$M$152,7)*'Valorile Parametrilor'!$C$8*VLOOKUP('Metoda Dezagregata'!$C$19,'Valorile Parametrilor'!$B$163:$M$188,7,FALSE))</f>
        <v>0</v>
      </c>
      <c r="W46" s="20">
        <f>IF(H46=0,0,H46*VLOOKUP('Metoda Dezagregata'!D58,'Valorile Parametrilor'!$B$37:$M$152,8)*'Valorile Parametrilor'!$D$8*VLOOKUP('Metoda Dezagregata'!$C$19,'Valorile Parametrilor'!$B$163:$M$188,8,FALSE))</f>
        <v>0</v>
      </c>
      <c r="X46" s="20">
        <f>IF(I46=0,0,I46*VLOOKUP('Metoda Dezagregata'!D58,'Valorile Parametrilor'!$B$37:$M$152,9)*VLOOKUP('Metoda Dezagregata'!$C$19,'Valorile Parametrilor'!$B$163:$M$188,9,FALSE))</f>
        <v>0</v>
      </c>
      <c r="Y46" s="20">
        <f>IF(J46=0,0,J46*VLOOKUP('Metoda Dezagregata'!D58,'Valorile Parametrilor'!$B$37:$M$152,10)*VLOOKUP('Metoda Dezagregata'!$C$19,'Valorile Parametrilor'!$B$163:$M$188,10,FALSE))</f>
        <v>0</v>
      </c>
      <c r="Z46" s="20">
        <f>IF(K46=0,0,K46*VLOOKUP('Metoda Dezagregata'!D58,'Valorile Parametrilor'!$B$37:$M$152,11)*VLOOKUP('Metoda Dezagregata'!$C$19,'Valorile Parametrilor'!$B$163:$N$188,11,FALSE))</f>
        <v>0</v>
      </c>
      <c r="AA46" s="20">
        <f>IF(L46=0,0,L46*VLOOKUP('Metoda Dezagregata'!D58,'Valorile Parametrilor'!$B$37:$P$152,13)*VLOOKUP('Metoda Dezagregata'!$C$19,'Valorile Parametrilor'!$B$163:$O$188,13,FALSE))</f>
        <v>0</v>
      </c>
      <c r="AB46" s="20">
        <f>IF(M46=0,0,M46*VLOOKUP('Metoda Dezagregata'!D58,'Valorile Parametrilor'!$B$37:$P$152,14)*VLOOKUP('Metoda Dezagregata'!$C$19,'Valorile Parametrilor'!$B$163:$P$188,14,FALSE))</f>
        <v>0</v>
      </c>
      <c r="AC46" s="20">
        <f>IF(N46=0,0,N46*VLOOKUP('Metoda Dezagregata'!D58,'Valorile Parametrilor'!$B$37:$P$152,15)*VLOOKUP('Metoda Dezagregata'!$C$19,'Valorile Parametrilor'!$B$163:$P$188,15,FALSE))</f>
        <v>0</v>
      </c>
      <c r="AD46" s="20"/>
      <c r="AE46" s="20">
        <f>P46*'Valorile Parametrilor'!$C$200</f>
        <v>0</v>
      </c>
      <c r="AF46" s="20">
        <f>Q46*'Valorile Parametrilor'!$D$200</f>
        <v>0</v>
      </c>
      <c r="AG46" s="20">
        <f>R46*'Valorile Parametrilor'!$D$200</f>
        <v>0</v>
      </c>
      <c r="AH46" s="20">
        <f>S46*'Valorile Parametrilor'!$C$207</f>
        <v>0</v>
      </c>
      <c r="AI46" s="20">
        <f>T46*'Valorile Parametrilor'!$C$200</f>
        <v>0</v>
      </c>
      <c r="AJ46" s="20">
        <f>U46*'Valorile Parametrilor'!$D$200</f>
        <v>0</v>
      </c>
      <c r="AK46" s="20">
        <f>V46*'Valorile Parametrilor'!$C$200</f>
        <v>0</v>
      </c>
      <c r="AL46" s="20">
        <f>W46*'Valorile Parametrilor'!$D$200</f>
        <v>0</v>
      </c>
      <c r="AM46" s="20">
        <f>X46*'Valorile Parametrilor'!$D$200</f>
        <v>0</v>
      </c>
      <c r="AN46" s="20">
        <f>Y46*'Valorile Parametrilor'!$D$200</f>
        <v>0</v>
      </c>
      <c r="AO46" s="20">
        <f>Z46*'Valorile Parametrilor'!$D$200</f>
        <v>0</v>
      </c>
      <c r="AP46" s="20">
        <f>AA46*'Valorile Parametrilor'!$C$207</f>
        <v>0</v>
      </c>
      <c r="AQ46" s="20">
        <f>AB46*'Valorile Parametrilor'!$C$207</f>
        <v>0</v>
      </c>
      <c r="AR46" s="20">
        <f>AC46*'Valorile Parametrilor'!$C$207</f>
        <v>0</v>
      </c>
      <c r="AS46" s="25">
        <f t="shared" si="2"/>
        <v>0</v>
      </c>
    </row>
    <row r="47" spans="2:45" x14ac:dyDescent="0.25">
      <c r="B47" s="18">
        <f>'Metoda Dezagregata'!B59</f>
        <v>0</v>
      </c>
      <c r="C47" s="18"/>
      <c r="D47" s="20">
        <f>'Metoda Dezagregata'!$C59*'Metoda Dezagregata'!$E59*'Metoda Dezagregata'!F59</f>
        <v>0</v>
      </c>
      <c r="E47" s="20">
        <f>'Metoda Dezagregata'!$C59*'Metoda Dezagregata'!$E59*'Metoda Dezagregata'!G59</f>
        <v>0</v>
      </c>
      <c r="F47" s="20">
        <f>'Metoda Dezagregata'!$C59*'Metoda Dezagregata'!$E59*'Metoda Dezagregata'!M59</f>
        <v>0</v>
      </c>
      <c r="G47" s="20">
        <f>'Metoda Dezagregata'!$C59*'Metoda Dezagregata'!$E59*'Metoda Dezagregata'!H59</f>
        <v>0</v>
      </c>
      <c r="H47" s="20">
        <f>'Metoda Dezagregata'!$C59*'Metoda Dezagregata'!$E59*'Metoda Dezagregata'!I59</f>
        <v>0</v>
      </c>
      <c r="I47" s="20">
        <f>'Metoda Dezagregata'!$C59*'Metoda Dezagregata'!$E59*'Metoda Dezagregata'!J59</f>
        <v>0</v>
      </c>
      <c r="J47" s="20">
        <f>'Metoda Dezagregata'!$C59*'Metoda Dezagregata'!$E59*'Metoda Dezagregata'!K59</f>
        <v>0</v>
      </c>
      <c r="K47" s="20">
        <f>'Metoda Dezagregata'!$C59*'Metoda Dezagregata'!$E59*'Metoda Dezagregata'!L59</f>
        <v>0</v>
      </c>
      <c r="L47" s="20">
        <f>'Metoda Dezagregata'!$C59*'Metoda Dezagregata'!$E59*'Metoda Dezagregata'!N59</f>
        <v>0</v>
      </c>
      <c r="M47" s="20">
        <f>'Metoda Dezagregata'!$C59*'Metoda Dezagregata'!$E59*'Metoda Dezagregata'!O59</f>
        <v>0</v>
      </c>
      <c r="N47" s="20">
        <f>'Metoda Dezagregata'!$C59*'Metoda Dezagregata'!$E59*'Metoda Dezagregata'!P59</f>
        <v>0</v>
      </c>
      <c r="O47" s="20"/>
      <c r="P47" s="20">
        <f>IF(D47=0,0,D47*VLOOKUP('Metoda Dezagregata'!$D59,'Valorile Parametrilor'!$B$37:$M$152,3)*'Valorile Parametrilor'!$C$9*VLOOKUP('Metoda Dezagregata'!$C$19,'Valorile Parametrilor'!$B$163:$M$188,3,FALSE))</f>
        <v>0</v>
      </c>
      <c r="Q47" s="20">
        <f>IF(D47=0,0,D47*VLOOKUP('Metoda Dezagregata'!$D59,'Valorile Parametrilor'!$B$37:$M$152,3)*'Valorile Parametrilor'!$D$9*VLOOKUP('Metoda Dezagregata'!$C$19,'Valorile Parametrilor'!$B$163:$M$188,3,FALSE))</f>
        <v>0</v>
      </c>
      <c r="R47" s="20">
        <f>IF(E47=0,0,E47*VLOOKUP('Metoda Dezagregata'!D59,'Valorile Parametrilor'!$B$37:$M$152,4)*VLOOKUP('Metoda Dezagregata'!$C$19,'Valorile Parametrilor'!$B$163:$M$188,4,FALSE))</f>
        <v>0</v>
      </c>
      <c r="S47" s="20">
        <f>IF(F47=0,0,F47*VLOOKUP('Metoda Dezagregata'!D59,'Valorile Parametrilor'!$B$37:$M$152,12)*VLOOKUP('Metoda Dezagregata'!$C$19,'Valorile Parametrilor'!$B$163:$M$188,12,FALSE))</f>
        <v>0</v>
      </c>
      <c r="T47" s="20">
        <f>IF(G47=0,0,G47*VLOOKUP('Metoda Dezagregata'!D59,'Valorile Parametrilor'!$B$37:$M$152,5)*'Valorile Parametrilor'!$C$7*VLOOKUP('Metoda Dezagregata'!$C$19,'Valorile Parametrilor'!$B$163:$M$188,5,FALSE))</f>
        <v>0</v>
      </c>
      <c r="U47" s="20">
        <f>IF(G47=0,0,G47*VLOOKUP('Metoda Dezagregata'!D59,'Valorile Parametrilor'!$B$37:$M$152,6)*'Valorile Parametrilor'!$D$7*VLOOKUP('Metoda Dezagregata'!$C$19,'Valorile Parametrilor'!$B$163:$M$188,6,FALSE))</f>
        <v>0</v>
      </c>
      <c r="V47" s="20">
        <f>IF(H47=0,0,H47*VLOOKUP('Metoda Dezagregata'!D59,'Valorile Parametrilor'!$B$37:$M$152,7)*'Valorile Parametrilor'!$C$8*VLOOKUP('Metoda Dezagregata'!$C$19,'Valorile Parametrilor'!$B$163:$M$188,7,FALSE))</f>
        <v>0</v>
      </c>
      <c r="W47" s="20">
        <f>IF(H47=0,0,H47*VLOOKUP('Metoda Dezagregata'!D59,'Valorile Parametrilor'!$B$37:$M$152,8)*'Valorile Parametrilor'!$D$8*VLOOKUP('Metoda Dezagregata'!$C$19,'Valorile Parametrilor'!$B$163:$M$188,8,FALSE))</f>
        <v>0</v>
      </c>
      <c r="X47" s="20">
        <f>IF(I47=0,0,I47*VLOOKUP('Metoda Dezagregata'!D59,'Valorile Parametrilor'!$B$37:$M$152,9)*VLOOKUP('Metoda Dezagregata'!$C$19,'Valorile Parametrilor'!$B$163:$M$188,9,FALSE))</f>
        <v>0</v>
      </c>
      <c r="Y47" s="20">
        <f>IF(J47=0,0,J47*VLOOKUP('Metoda Dezagregata'!D59,'Valorile Parametrilor'!$B$37:$M$152,10)*VLOOKUP('Metoda Dezagregata'!$C$19,'Valorile Parametrilor'!$B$163:$M$188,10,FALSE))</f>
        <v>0</v>
      </c>
      <c r="Z47" s="20">
        <f>IF(K47=0,0,K47*VLOOKUP('Metoda Dezagregata'!D59,'Valorile Parametrilor'!$B$37:$M$152,11)*VLOOKUP('Metoda Dezagregata'!$C$19,'Valorile Parametrilor'!$B$163:$N$188,11,FALSE))</f>
        <v>0</v>
      </c>
      <c r="AA47" s="20">
        <f>IF(L47=0,0,L47*VLOOKUP('Metoda Dezagregata'!D59,'Valorile Parametrilor'!$B$37:$P$152,13)*VLOOKUP('Metoda Dezagregata'!$C$19,'Valorile Parametrilor'!$B$163:$O$188,13,FALSE))</f>
        <v>0</v>
      </c>
      <c r="AB47" s="20">
        <f>IF(M47=0,0,M47*VLOOKUP('Metoda Dezagregata'!D59,'Valorile Parametrilor'!$B$37:$P$152,14)*VLOOKUP('Metoda Dezagregata'!$C$19,'Valorile Parametrilor'!$B$163:$P$188,14,FALSE))</f>
        <v>0</v>
      </c>
      <c r="AC47" s="20">
        <f>IF(N47=0,0,N47*VLOOKUP('Metoda Dezagregata'!D59,'Valorile Parametrilor'!$B$37:$P$152,15)*VLOOKUP('Metoda Dezagregata'!$C$19,'Valorile Parametrilor'!$B$163:$P$188,15,FALSE))</f>
        <v>0</v>
      </c>
      <c r="AD47" s="20"/>
      <c r="AE47" s="20">
        <f>P47*'Valorile Parametrilor'!$C$200</f>
        <v>0</v>
      </c>
      <c r="AF47" s="20">
        <f>Q47*'Valorile Parametrilor'!$D$200</f>
        <v>0</v>
      </c>
      <c r="AG47" s="20">
        <f>R47*'Valorile Parametrilor'!$D$200</f>
        <v>0</v>
      </c>
      <c r="AH47" s="20">
        <f>S47*'Valorile Parametrilor'!$C$207</f>
        <v>0</v>
      </c>
      <c r="AI47" s="20">
        <f>T47*'Valorile Parametrilor'!$C$200</f>
        <v>0</v>
      </c>
      <c r="AJ47" s="20">
        <f>U47*'Valorile Parametrilor'!$D$200</f>
        <v>0</v>
      </c>
      <c r="AK47" s="20">
        <f>V47*'Valorile Parametrilor'!$C$200</f>
        <v>0</v>
      </c>
      <c r="AL47" s="20">
        <f>W47*'Valorile Parametrilor'!$D$200</f>
        <v>0</v>
      </c>
      <c r="AM47" s="20">
        <f>X47*'Valorile Parametrilor'!$D$200</f>
        <v>0</v>
      </c>
      <c r="AN47" s="20">
        <f>Y47*'Valorile Parametrilor'!$D$200</f>
        <v>0</v>
      </c>
      <c r="AO47" s="20">
        <f>Z47*'Valorile Parametrilor'!$D$200</f>
        <v>0</v>
      </c>
      <c r="AP47" s="20">
        <f>AA47*'Valorile Parametrilor'!$C$207</f>
        <v>0</v>
      </c>
      <c r="AQ47" s="20">
        <f>AB47*'Valorile Parametrilor'!$C$207</f>
        <v>0</v>
      </c>
      <c r="AR47" s="20">
        <f>AC47*'Valorile Parametrilor'!$C$207</f>
        <v>0</v>
      </c>
      <c r="AS47" s="25">
        <f t="shared" si="2"/>
        <v>0</v>
      </c>
    </row>
    <row r="48" spans="2:45" x14ac:dyDescent="0.25">
      <c r="B48" s="18">
        <f>'Metoda Dezagregata'!B60</f>
        <v>0</v>
      </c>
      <c r="C48" s="18"/>
      <c r="D48" s="20">
        <f>'Metoda Dezagregata'!$C60*'Metoda Dezagregata'!$E60*'Metoda Dezagregata'!F60</f>
        <v>0</v>
      </c>
      <c r="E48" s="20">
        <f>'Metoda Dezagregata'!$C60*'Metoda Dezagregata'!$E60*'Metoda Dezagregata'!G60</f>
        <v>0</v>
      </c>
      <c r="F48" s="20">
        <f>'Metoda Dezagregata'!$C60*'Metoda Dezagregata'!$E60*'Metoda Dezagregata'!M60</f>
        <v>0</v>
      </c>
      <c r="G48" s="20">
        <f>'Metoda Dezagregata'!$C60*'Metoda Dezagregata'!$E60*'Metoda Dezagregata'!H60</f>
        <v>0</v>
      </c>
      <c r="H48" s="20">
        <f>'Metoda Dezagregata'!$C60*'Metoda Dezagregata'!$E60*'Metoda Dezagregata'!I60</f>
        <v>0</v>
      </c>
      <c r="I48" s="20">
        <f>'Metoda Dezagregata'!$C60*'Metoda Dezagregata'!$E60*'Metoda Dezagregata'!J60</f>
        <v>0</v>
      </c>
      <c r="J48" s="20">
        <f>'Metoda Dezagregata'!$C60*'Metoda Dezagregata'!$E60*'Metoda Dezagregata'!K60</f>
        <v>0</v>
      </c>
      <c r="K48" s="20">
        <f>'Metoda Dezagregata'!$C60*'Metoda Dezagregata'!$E60*'Metoda Dezagregata'!L60</f>
        <v>0</v>
      </c>
      <c r="L48" s="20">
        <f>'Metoda Dezagregata'!$C60*'Metoda Dezagregata'!$E60*'Metoda Dezagregata'!N60</f>
        <v>0</v>
      </c>
      <c r="M48" s="20">
        <f>'Metoda Dezagregata'!$C60*'Metoda Dezagregata'!$E60*'Metoda Dezagregata'!O60</f>
        <v>0</v>
      </c>
      <c r="N48" s="20">
        <f>'Metoda Dezagregata'!$C60*'Metoda Dezagregata'!$E60*'Metoda Dezagregata'!P60</f>
        <v>0</v>
      </c>
      <c r="O48" s="20"/>
      <c r="P48" s="20">
        <f>IF(D48=0,0,D48*VLOOKUP('Metoda Dezagregata'!$D60,'Valorile Parametrilor'!$B$37:$M$152,3)*'Valorile Parametrilor'!$C$9*VLOOKUP('Metoda Dezagregata'!$C$19,'Valorile Parametrilor'!$B$163:$M$188,3,FALSE))</f>
        <v>0</v>
      </c>
      <c r="Q48" s="20">
        <f>IF(D48=0,0,D48*VLOOKUP('Metoda Dezagregata'!$D60,'Valorile Parametrilor'!$B$37:$M$152,3)*'Valorile Parametrilor'!$D$9*VLOOKUP('Metoda Dezagregata'!$C$19,'Valorile Parametrilor'!$B$163:$M$188,3,FALSE))</f>
        <v>0</v>
      </c>
      <c r="R48" s="20">
        <f>IF(E48=0,0,E48*VLOOKUP('Metoda Dezagregata'!D60,'Valorile Parametrilor'!$B$37:$M$152,4)*VLOOKUP('Metoda Dezagregata'!$C$19,'Valorile Parametrilor'!$B$163:$M$188,4,FALSE))</f>
        <v>0</v>
      </c>
      <c r="S48" s="20">
        <f>IF(F48=0,0,F48*VLOOKUP('Metoda Dezagregata'!D60,'Valorile Parametrilor'!$B$37:$M$152,12)*VLOOKUP('Metoda Dezagregata'!$C$19,'Valorile Parametrilor'!$B$163:$M$188,12,FALSE))</f>
        <v>0</v>
      </c>
      <c r="T48" s="20">
        <f>IF(G48=0,0,G48*VLOOKUP('Metoda Dezagregata'!D60,'Valorile Parametrilor'!$B$37:$M$152,5)*'Valorile Parametrilor'!$C$7*VLOOKUP('Metoda Dezagregata'!$C$19,'Valorile Parametrilor'!$B$163:$M$188,5,FALSE))</f>
        <v>0</v>
      </c>
      <c r="U48" s="20">
        <f>IF(G48=0,0,G48*VLOOKUP('Metoda Dezagregata'!D60,'Valorile Parametrilor'!$B$37:$M$152,6)*'Valorile Parametrilor'!$D$7*VLOOKUP('Metoda Dezagregata'!$C$19,'Valorile Parametrilor'!$B$163:$M$188,6,FALSE))</f>
        <v>0</v>
      </c>
      <c r="V48" s="20">
        <f>IF(H48=0,0,H48*VLOOKUP('Metoda Dezagregata'!D60,'Valorile Parametrilor'!$B$37:$M$152,7)*'Valorile Parametrilor'!$C$8*VLOOKUP('Metoda Dezagregata'!$C$19,'Valorile Parametrilor'!$B$163:$M$188,7,FALSE))</f>
        <v>0</v>
      </c>
      <c r="W48" s="20">
        <f>IF(H48=0,0,H48*VLOOKUP('Metoda Dezagregata'!D60,'Valorile Parametrilor'!$B$37:$M$152,8)*'Valorile Parametrilor'!$D$8*VLOOKUP('Metoda Dezagregata'!$C$19,'Valorile Parametrilor'!$B$163:$M$188,8,FALSE))</f>
        <v>0</v>
      </c>
      <c r="X48" s="20">
        <f>IF(I48=0,0,I48*VLOOKUP('Metoda Dezagregata'!D60,'Valorile Parametrilor'!$B$37:$M$152,9)*VLOOKUP('Metoda Dezagregata'!$C$19,'Valorile Parametrilor'!$B$163:$M$188,9,FALSE))</f>
        <v>0</v>
      </c>
      <c r="Y48" s="20">
        <f>IF(J48=0,0,J48*VLOOKUP('Metoda Dezagregata'!D60,'Valorile Parametrilor'!$B$37:$M$152,10)*VLOOKUP('Metoda Dezagregata'!$C$19,'Valorile Parametrilor'!$B$163:$M$188,10,FALSE))</f>
        <v>0</v>
      </c>
      <c r="Z48" s="20">
        <f>IF(K48=0,0,K48*VLOOKUP('Metoda Dezagregata'!D60,'Valorile Parametrilor'!$B$37:$M$152,11)*VLOOKUP('Metoda Dezagregata'!$C$19,'Valorile Parametrilor'!$B$163:$N$188,11,FALSE))</f>
        <v>0</v>
      </c>
      <c r="AA48" s="20">
        <f>IF(L48=0,0,L48*VLOOKUP('Metoda Dezagregata'!D60,'Valorile Parametrilor'!$B$37:$P$152,13)*VLOOKUP('Metoda Dezagregata'!$C$19,'Valorile Parametrilor'!$B$163:$O$188,13,FALSE))</f>
        <v>0</v>
      </c>
      <c r="AB48" s="20">
        <f>IF(M48=0,0,M48*VLOOKUP('Metoda Dezagregata'!D60,'Valorile Parametrilor'!$B$37:$P$152,14)*VLOOKUP('Metoda Dezagregata'!$C$19,'Valorile Parametrilor'!$B$163:$P$188,14,FALSE))</f>
        <v>0</v>
      </c>
      <c r="AC48" s="20">
        <f>IF(N48=0,0,N48*VLOOKUP('Metoda Dezagregata'!D60,'Valorile Parametrilor'!$B$37:$P$152,15)*VLOOKUP('Metoda Dezagregata'!$C$19,'Valorile Parametrilor'!$B$163:$P$188,15,FALSE))</f>
        <v>0</v>
      </c>
      <c r="AD48" s="20"/>
      <c r="AE48" s="20">
        <f>P48*'Valorile Parametrilor'!$C$200</f>
        <v>0</v>
      </c>
      <c r="AF48" s="20">
        <f>Q48*'Valorile Parametrilor'!$D$200</f>
        <v>0</v>
      </c>
      <c r="AG48" s="20">
        <f>R48*'Valorile Parametrilor'!$D$200</f>
        <v>0</v>
      </c>
      <c r="AH48" s="20">
        <f>S48*'Valorile Parametrilor'!$C$207</f>
        <v>0</v>
      </c>
      <c r="AI48" s="20">
        <f>T48*'Valorile Parametrilor'!$C$200</f>
        <v>0</v>
      </c>
      <c r="AJ48" s="20">
        <f>U48*'Valorile Parametrilor'!$D$200</f>
        <v>0</v>
      </c>
      <c r="AK48" s="20">
        <f>V48*'Valorile Parametrilor'!$C$200</f>
        <v>0</v>
      </c>
      <c r="AL48" s="20">
        <f>W48*'Valorile Parametrilor'!$D$200</f>
        <v>0</v>
      </c>
      <c r="AM48" s="20">
        <f>X48*'Valorile Parametrilor'!$D$200</f>
        <v>0</v>
      </c>
      <c r="AN48" s="20">
        <f>Y48*'Valorile Parametrilor'!$D$200</f>
        <v>0</v>
      </c>
      <c r="AO48" s="20">
        <f>Z48*'Valorile Parametrilor'!$D$200</f>
        <v>0</v>
      </c>
      <c r="AP48" s="20">
        <f>AA48*'Valorile Parametrilor'!$C$207</f>
        <v>0</v>
      </c>
      <c r="AQ48" s="20">
        <f>AB48*'Valorile Parametrilor'!$C$207</f>
        <v>0</v>
      </c>
      <c r="AR48" s="20">
        <f>AC48*'Valorile Parametrilor'!$C$207</f>
        <v>0</v>
      </c>
      <c r="AS48" s="25">
        <f t="shared" si="2"/>
        <v>0</v>
      </c>
    </row>
    <row r="49" spans="2:45" x14ac:dyDescent="0.25">
      <c r="B49" s="18">
        <f>'Metoda Dezagregata'!B61</f>
        <v>0</v>
      </c>
      <c r="C49" s="18"/>
      <c r="D49" s="20">
        <f>'Metoda Dezagregata'!$C61*'Metoda Dezagregata'!$E61*'Metoda Dezagregata'!F61</f>
        <v>0</v>
      </c>
      <c r="E49" s="20">
        <f>'Metoda Dezagregata'!$C61*'Metoda Dezagregata'!$E61*'Metoda Dezagregata'!G61</f>
        <v>0</v>
      </c>
      <c r="F49" s="20">
        <f>'Metoda Dezagregata'!$C61*'Metoda Dezagregata'!$E61*'Metoda Dezagregata'!M61</f>
        <v>0</v>
      </c>
      <c r="G49" s="20">
        <f>'Metoda Dezagregata'!$C61*'Metoda Dezagregata'!$E61*'Metoda Dezagregata'!H61</f>
        <v>0</v>
      </c>
      <c r="H49" s="20">
        <f>'Metoda Dezagregata'!$C61*'Metoda Dezagregata'!$E61*'Metoda Dezagregata'!I61</f>
        <v>0</v>
      </c>
      <c r="I49" s="20">
        <f>'Metoda Dezagregata'!$C61*'Metoda Dezagregata'!$E61*'Metoda Dezagregata'!J61</f>
        <v>0</v>
      </c>
      <c r="J49" s="20">
        <f>'Metoda Dezagregata'!$C61*'Metoda Dezagregata'!$E61*'Metoda Dezagregata'!K61</f>
        <v>0</v>
      </c>
      <c r="K49" s="20">
        <f>'Metoda Dezagregata'!$C61*'Metoda Dezagregata'!$E61*'Metoda Dezagregata'!L61</f>
        <v>0</v>
      </c>
      <c r="L49" s="20">
        <f>'Metoda Dezagregata'!$C61*'Metoda Dezagregata'!$E61*'Metoda Dezagregata'!N61</f>
        <v>0</v>
      </c>
      <c r="M49" s="20">
        <f>'Metoda Dezagregata'!$C61*'Metoda Dezagregata'!$E61*'Metoda Dezagregata'!O61</f>
        <v>0</v>
      </c>
      <c r="N49" s="20">
        <f>'Metoda Dezagregata'!$C61*'Metoda Dezagregata'!$E61*'Metoda Dezagregata'!P61</f>
        <v>0</v>
      </c>
      <c r="O49" s="20"/>
      <c r="P49" s="20">
        <f>IF(D49=0,0,D49*VLOOKUP('Metoda Dezagregata'!$D61,'Valorile Parametrilor'!$B$37:$M$152,3)*'Valorile Parametrilor'!$C$9*VLOOKUP('Metoda Dezagregata'!$C$19,'Valorile Parametrilor'!$B$163:$M$188,3,FALSE))</f>
        <v>0</v>
      </c>
      <c r="Q49" s="20">
        <f>IF(D49=0,0,D49*VLOOKUP('Metoda Dezagregata'!$D61,'Valorile Parametrilor'!$B$37:$M$152,3)*'Valorile Parametrilor'!$D$9*VLOOKUP('Metoda Dezagregata'!$C$19,'Valorile Parametrilor'!$B$163:$M$188,3,FALSE))</f>
        <v>0</v>
      </c>
      <c r="R49" s="20">
        <f>IF(E49=0,0,E49*VLOOKUP('Metoda Dezagregata'!D61,'Valorile Parametrilor'!$B$37:$M$152,4)*VLOOKUP('Metoda Dezagregata'!$C$19,'Valorile Parametrilor'!$B$163:$M$188,4,FALSE))</f>
        <v>0</v>
      </c>
      <c r="S49" s="20">
        <f>IF(F49=0,0,F49*VLOOKUP('Metoda Dezagregata'!D61,'Valorile Parametrilor'!$B$37:$M$152,12)*VLOOKUP('Metoda Dezagregata'!$C$19,'Valorile Parametrilor'!$B$163:$M$188,12,FALSE))</f>
        <v>0</v>
      </c>
      <c r="T49" s="20">
        <f>IF(G49=0,0,G49*VLOOKUP('Metoda Dezagregata'!D61,'Valorile Parametrilor'!$B$37:$M$152,5)*'Valorile Parametrilor'!$C$7*VLOOKUP('Metoda Dezagregata'!$C$19,'Valorile Parametrilor'!$B$163:$M$188,5,FALSE))</f>
        <v>0</v>
      </c>
      <c r="U49" s="20">
        <f>IF(G49=0,0,G49*VLOOKUP('Metoda Dezagregata'!D61,'Valorile Parametrilor'!$B$37:$M$152,6)*'Valorile Parametrilor'!$D$7*VLOOKUP('Metoda Dezagregata'!$C$19,'Valorile Parametrilor'!$B$163:$M$188,6,FALSE))</f>
        <v>0</v>
      </c>
      <c r="V49" s="20">
        <f>IF(H49=0,0,H49*VLOOKUP('Metoda Dezagregata'!D61,'Valorile Parametrilor'!$B$37:$M$152,7)*'Valorile Parametrilor'!$C$8*VLOOKUP('Metoda Dezagregata'!$C$19,'Valorile Parametrilor'!$B$163:$M$188,7,FALSE))</f>
        <v>0</v>
      </c>
      <c r="W49" s="20">
        <f>IF(H49=0,0,H49*VLOOKUP('Metoda Dezagregata'!D61,'Valorile Parametrilor'!$B$37:$M$152,8)*'Valorile Parametrilor'!$D$8*VLOOKUP('Metoda Dezagregata'!$C$19,'Valorile Parametrilor'!$B$163:$M$188,8,FALSE))</f>
        <v>0</v>
      </c>
      <c r="X49" s="20">
        <f>IF(I49=0,0,I49*VLOOKUP('Metoda Dezagregata'!D61,'Valorile Parametrilor'!$B$37:$M$152,9)*VLOOKUP('Metoda Dezagregata'!$C$19,'Valorile Parametrilor'!$B$163:$M$188,9,FALSE))</f>
        <v>0</v>
      </c>
      <c r="Y49" s="20">
        <f>IF(J49=0,0,J49*VLOOKUP('Metoda Dezagregata'!D61,'Valorile Parametrilor'!$B$37:$M$152,10)*VLOOKUP('Metoda Dezagregata'!$C$19,'Valorile Parametrilor'!$B$163:$M$188,10,FALSE))</f>
        <v>0</v>
      </c>
      <c r="Z49" s="20">
        <f>IF(K49=0,0,K49*VLOOKUP('Metoda Dezagregata'!D61,'Valorile Parametrilor'!$B$37:$M$152,11)*VLOOKUP('Metoda Dezagregata'!$C$19,'Valorile Parametrilor'!$B$163:$N$188,11,FALSE))</f>
        <v>0</v>
      </c>
      <c r="AA49" s="20">
        <f>IF(L49=0,0,L49*VLOOKUP('Metoda Dezagregata'!D61,'Valorile Parametrilor'!$B$37:$P$152,13)*VLOOKUP('Metoda Dezagregata'!$C$19,'Valorile Parametrilor'!$B$163:$O$188,13,FALSE))</f>
        <v>0</v>
      </c>
      <c r="AB49" s="20">
        <f>IF(M49=0,0,M49*VLOOKUP('Metoda Dezagregata'!D61,'Valorile Parametrilor'!$B$37:$P$152,14)*VLOOKUP('Metoda Dezagregata'!$C$19,'Valorile Parametrilor'!$B$163:$P$188,14,FALSE))</f>
        <v>0</v>
      </c>
      <c r="AC49" s="20">
        <f>IF(N49=0,0,N49*VLOOKUP('Metoda Dezagregata'!D61,'Valorile Parametrilor'!$B$37:$P$152,15)*VLOOKUP('Metoda Dezagregata'!$C$19,'Valorile Parametrilor'!$B$163:$P$188,15,FALSE))</f>
        <v>0</v>
      </c>
      <c r="AD49" s="20"/>
      <c r="AE49" s="20">
        <f>P49*'Valorile Parametrilor'!$C$200</f>
        <v>0</v>
      </c>
      <c r="AF49" s="20">
        <f>Q49*'Valorile Parametrilor'!$D$200</f>
        <v>0</v>
      </c>
      <c r="AG49" s="20">
        <f>R49*'Valorile Parametrilor'!$D$200</f>
        <v>0</v>
      </c>
      <c r="AH49" s="20">
        <f>S49*'Valorile Parametrilor'!$C$207</f>
        <v>0</v>
      </c>
      <c r="AI49" s="20">
        <f>T49*'Valorile Parametrilor'!$C$200</f>
        <v>0</v>
      </c>
      <c r="AJ49" s="20">
        <f>U49*'Valorile Parametrilor'!$D$200</f>
        <v>0</v>
      </c>
      <c r="AK49" s="20">
        <f>V49*'Valorile Parametrilor'!$C$200</f>
        <v>0</v>
      </c>
      <c r="AL49" s="20">
        <f>W49*'Valorile Parametrilor'!$D$200</f>
        <v>0</v>
      </c>
      <c r="AM49" s="20">
        <f>X49*'Valorile Parametrilor'!$D$200</f>
        <v>0</v>
      </c>
      <c r="AN49" s="20">
        <f>Y49*'Valorile Parametrilor'!$D$200</f>
        <v>0</v>
      </c>
      <c r="AO49" s="20">
        <f>Z49*'Valorile Parametrilor'!$D$200</f>
        <v>0</v>
      </c>
      <c r="AP49" s="20">
        <f>AA49*'Valorile Parametrilor'!$C$207</f>
        <v>0</v>
      </c>
      <c r="AQ49" s="20">
        <f>AB49*'Valorile Parametrilor'!$C$207</f>
        <v>0</v>
      </c>
      <c r="AR49" s="20">
        <f>AC49*'Valorile Parametrilor'!$C$207</f>
        <v>0</v>
      </c>
      <c r="AS49" s="25">
        <f t="shared" si="2"/>
        <v>0</v>
      </c>
    </row>
    <row r="50" spans="2:45" x14ac:dyDescent="0.25">
      <c r="B50" s="18">
        <f>'Metoda Dezagregata'!B62</f>
        <v>0</v>
      </c>
      <c r="C50" s="18"/>
      <c r="D50" s="20">
        <f>'Metoda Dezagregata'!$C62*'Metoda Dezagregata'!$E62*'Metoda Dezagregata'!F62</f>
        <v>0</v>
      </c>
      <c r="E50" s="20">
        <f>'Metoda Dezagregata'!$C62*'Metoda Dezagregata'!$E62*'Metoda Dezagregata'!G62</f>
        <v>0</v>
      </c>
      <c r="F50" s="20">
        <f>'Metoda Dezagregata'!$C62*'Metoda Dezagregata'!$E62*'Metoda Dezagregata'!M62</f>
        <v>0</v>
      </c>
      <c r="G50" s="20">
        <f>'Metoda Dezagregata'!$C62*'Metoda Dezagregata'!$E62*'Metoda Dezagregata'!H62</f>
        <v>0</v>
      </c>
      <c r="H50" s="20">
        <f>'Metoda Dezagregata'!$C62*'Metoda Dezagregata'!$E62*'Metoda Dezagregata'!I62</f>
        <v>0</v>
      </c>
      <c r="I50" s="20">
        <f>'Metoda Dezagregata'!$C62*'Metoda Dezagregata'!$E62*'Metoda Dezagregata'!J62</f>
        <v>0</v>
      </c>
      <c r="J50" s="20">
        <f>'Metoda Dezagregata'!$C62*'Metoda Dezagregata'!$E62*'Metoda Dezagregata'!K62</f>
        <v>0</v>
      </c>
      <c r="K50" s="20">
        <f>'Metoda Dezagregata'!$C62*'Metoda Dezagregata'!$E62*'Metoda Dezagregata'!L62</f>
        <v>0</v>
      </c>
      <c r="L50" s="20">
        <f>'Metoda Dezagregata'!$C62*'Metoda Dezagregata'!$E62*'Metoda Dezagregata'!N62</f>
        <v>0</v>
      </c>
      <c r="M50" s="20">
        <f>'Metoda Dezagregata'!$C62*'Metoda Dezagregata'!$E62*'Metoda Dezagregata'!O62</f>
        <v>0</v>
      </c>
      <c r="N50" s="20">
        <f>'Metoda Dezagregata'!$C62*'Metoda Dezagregata'!$E62*'Metoda Dezagregata'!P62</f>
        <v>0</v>
      </c>
      <c r="O50" s="20"/>
      <c r="P50" s="20">
        <f>IF(D50=0,0,D50*VLOOKUP('Metoda Dezagregata'!$D62,'Valorile Parametrilor'!$B$37:$M$152,3)*'Valorile Parametrilor'!$C$9*VLOOKUP('Metoda Dezagregata'!$C$19,'Valorile Parametrilor'!$B$163:$M$188,3,FALSE))</f>
        <v>0</v>
      </c>
      <c r="Q50" s="20">
        <f>IF(D50=0,0,D50*VLOOKUP('Metoda Dezagregata'!$D62,'Valorile Parametrilor'!$B$37:$M$152,3)*'Valorile Parametrilor'!$D$9*VLOOKUP('Metoda Dezagregata'!$C$19,'Valorile Parametrilor'!$B$163:$M$188,3,FALSE))</f>
        <v>0</v>
      </c>
      <c r="R50" s="20">
        <f>IF(E50=0,0,E50*VLOOKUP('Metoda Dezagregata'!D62,'Valorile Parametrilor'!$B$37:$M$152,4)*VLOOKUP('Metoda Dezagregata'!$C$19,'Valorile Parametrilor'!$B$163:$M$188,4,FALSE))</f>
        <v>0</v>
      </c>
      <c r="S50" s="20">
        <f>IF(F50=0,0,F50*VLOOKUP('Metoda Dezagregata'!D62,'Valorile Parametrilor'!$B$37:$M$152,12)*VLOOKUP('Metoda Dezagregata'!$C$19,'Valorile Parametrilor'!$B$163:$M$188,12,FALSE))</f>
        <v>0</v>
      </c>
      <c r="T50" s="20">
        <f>IF(G50=0,0,G50*VLOOKUP('Metoda Dezagregata'!D62,'Valorile Parametrilor'!$B$37:$M$152,5)*'Valorile Parametrilor'!$C$7*VLOOKUP('Metoda Dezagregata'!$C$19,'Valorile Parametrilor'!$B$163:$M$188,5,FALSE))</f>
        <v>0</v>
      </c>
      <c r="U50" s="20">
        <f>IF(G50=0,0,G50*VLOOKUP('Metoda Dezagregata'!D62,'Valorile Parametrilor'!$B$37:$M$152,6)*'Valorile Parametrilor'!$D$7*VLOOKUP('Metoda Dezagregata'!$C$19,'Valorile Parametrilor'!$B$163:$M$188,6,FALSE))</f>
        <v>0</v>
      </c>
      <c r="V50" s="20">
        <f>IF(H50=0,0,H50*VLOOKUP('Metoda Dezagregata'!D62,'Valorile Parametrilor'!$B$37:$M$152,7)*'Valorile Parametrilor'!$C$8*VLOOKUP('Metoda Dezagregata'!$C$19,'Valorile Parametrilor'!$B$163:$M$188,7,FALSE))</f>
        <v>0</v>
      </c>
      <c r="W50" s="20">
        <f>IF(H50=0,0,H50*VLOOKUP('Metoda Dezagregata'!D62,'Valorile Parametrilor'!$B$37:$M$152,8)*'Valorile Parametrilor'!$D$8*VLOOKUP('Metoda Dezagregata'!$C$19,'Valorile Parametrilor'!$B$163:$M$188,8,FALSE))</f>
        <v>0</v>
      </c>
      <c r="X50" s="20">
        <f>IF(I50=0,0,I50*VLOOKUP('Metoda Dezagregata'!D62,'Valorile Parametrilor'!$B$37:$M$152,9)*VLOOKUP('Metoda Dezagregata'!$C$19,'Valorile Parametrilor'!$B$163:$M$188,9,FALSE))</f>
        <v>0</v>
      </c>
      <c r="Y50" s="20">
        <f>IF(J50=0,0,J50*VLOOKUP('Metoda Dezagregata'!D62,'Valorile Parametrilor'!$B$37:$M$152,10)*VLOOKUP('Metoda Dezagregata'!$C$19,'Valorile Parametrilor'!$B$163:$M$188,10,FALSE))</f>
        <v>0</v>
      </c>
      <c r="Z50" s="20">
        <f>IF(K50=0,0,K50*VLOOKUP('Metoda Dezagregata'!D62,'Valorile Parametrilor'!$B$37:$M$152,11)*VLOOKUP('Metoda Dezagregata'!$C$19,'Valorile Parametrilor'!$B$163:$N$188,11,FALSE))</f>
        <v>0</v>
      </c>
      <c r="AA50" s="20">
        <f>IF(L50=0,0,L50*VLOOKUP('Metoda Dezagregata'!D62,'Valorile Parametrilor'!$B$37:$P$152,13)*VLOOKUP('Metoda Dezagregata'!$C$19,'Valorile Parametrilor'!$B$163:$O$188,13,FALSE))</f>
        <v>0</v>
      </c>
      <c r="AB50" s="20">
        <f>IF(M50=0,0,M50*VLOOKUP('Metoda Dezagregata'!D62,'Valorile Parametrilor'!$B$37:$P$152,14)*VLOOKUP('Metoda Dezagregata'!$C$19,'Valorile Parametrilor'!$B$163:$P$188,14,FALSE))</f>
        <v>0</v>
      </c>
      <c r="AC50" s="20">
        <f>IF(N50=0,0,N50*VLOOKUP('Metoda Dezagregata'!D62,'Valorile Parametrilor'!$B$37:$P$152,15)*VLOOKUP('Metoda Dezagregata'!$C$19,'Valorile Parametrilor'!$B$163:$P$188,15,FALSE))</f>
        <v>0</v>
      </c>
      <c r="AD50" s="20"/>
      <c r="AE50" s="20">
        <f>P50*'Valorile Parametrilor'!$C$200</f>
        <v>0</v>
      </c>
      <c r="AF50" s="20">
        <f>Q50*'Valorile Parametrilor'!$D$200</f>
        <v>0</v>
      </c>
      <c r="AG50" s="20">
        <f>R50*'Valorile Parametrilor'!$D$200</f>
        <v>0</v>
      </c>
      <c r="AH50" s="20">
        <f>S50*'Valorile Parametrilor'!$C$207</f>
        <v>0</v>
      </c>
      <c r="AI50" s="20">
        <f>T50*'Valorile Parametrilor'!$C$200</f>
        <v>0</v>
      </c>
      <c r="AJ50" s="20">
        <f>U50*'Valorile Parametrilor'!$D$200</f>
        <v>0</v>
      </c>
      <c r="AK50" s="20">
        <f>V50*'Valorile Parametrilor'!$C$200</f>
        <v>0</v>
      </c>
      <c r="AL50" s="20">
        <f>W50*'Valorile Parametrilor'!$D$200</f>
        <v>0</v>
      </c>
      <c r="AM50" s="20">
        <f>X50*'Valorile Parametrilor'!$D$200</f>
        <v>0</v>
      </c>
      <c r="AN50" s="20">
        <f>Y50*'Valorile Parametrilor'!$D$200</f>
        <v>0</v>
      </c>
      <c r="AO50" s="20">
        <f>Z50*'Valorile Parametrilor'!$D$200</f>
        <v>0</v>
      </c>
      <c r="AP50" s="20">
        <f>AA50*'Valorile Parametrilor'!$C$207</f>
        <v>0</v>
      </c>
      <c r="AQ50" s="20">
        <f>AB50*'Valorile Parametrilor'!$C$207</f>
        <v>0</v>
      </c>
      <c r="AR50" s="20">
        <f>AC50*'Valorile Parametrilor'!$C$207</f>
        <v>0</v>
      </c>
      <c r="AS50" s="25">
        <f t="shared" si="2"/>
        <v>0</v>
      </c>
    </row>
    <row r="51" spans="2:45" x14ac:dyDescent="0.25">
      <c r="B51" s="18">
        <f>'Metoda Dezagregata'!B63</f>
        <v>0</v>
      </c>
      <c r="C51" s="18"/>
      <c r="D51" s="20">
        <f>'Metoda Dezagregata'!$C63*'Metoda Dezagregata'!$E63*'Metoda Dezagregata'!F63</f>
        <v>0</v>
      </c>
      <c r="E51" s="20">
        <f>'Metoda Dezagregata'!$C63*'Metoda Dezagregata'!$E63*'Metoda Dezagregata'!G63</f>
        <v>0</v>
      </c>
      <c r="F51" s="20">
        <f>'Metoda Dezagregata'!$C63*'Metoda Dezagregata'!$E63*'Metoda Dezagregata'!M63</f>
        <v>0</v>
      </c>
      <c r="G51" s="20">
        <f>'Metoda Dezagregata'!$C63*'Metoda Dezagregata'!$E63*'Metoda Dezagregata'!H63</f>
        <v>0</v>
      </c>
      <c r="H51" s="20">
        <f>'Metoda Dezagregata'!$C63*'Metoda Dezagregata'!$E63*'Metoda Dezagregata'!I63</f>
        <v>0</v>
      </c>
      <c r="I51" s="20">
        <f>'Metoda Dezagregata'!$C63*'Metoda Dezagregata'!$E63*'Metoda Dezagregata'!J63</f>
        <v>0</v>
      </c>
      <c r="J51" s="20">
        <f>'Metoda Dezagregata'!$C63*'Metoda Dezagregata'!$E63*'Metoda Dezagregata'!K63</f>
        <v>0</v>
      </c>
      <c r="K51" s="20">
        <f>'Metoda Dezagregata'!$C63*'Metoda Dezagregata'!$E63*'Metoda Dezagregata'!L63</f>
        <v>0</v>
      </c>
      <c r="L51" s="20">
        <f>'Metoda Dezagregata'!$C63*'Metoda Dezagregata'!$E63*'Metoda Dezagregata'!N63</f>
        <v>0</v>
      </c>
      <c r="M51" s="20">
        <f>'Metoda Dezagregata'!$C63*'Metoda Dezagregata'!$E63*'Metoda Dezagregata'!O63</f>
        <v>0</v>
      </c>
      <c r="N51" s="20">
        <f>'Metoda Dezagregata'!$C63*'Metoda Dezagregata'!$E63*'Metoda Dezagregata'!P63</f>
        <v>0</v>
      </c>
      <c r="O51" s="20"/>
      <c r="P51" s="20">
        <f>IF(D51=0,0,D51*VLOOKUP('Metoda Dezagregata'!$D63,'Valorile Parametrilor'!$B$37:$M$152,3)*'Valorile Parametrilor'!$C$9*VLOOKUP('Metoda Dezagregata'!$C$19,'Valorile Parametrilor'!$B$163:$M$188,3,FALSE))</f>
        <v>0</v>
      </c>
      <c r="Q51" s="20">
        <f>IF(D51=0,0,D51*VLOOKUP('Metoda Dezagregata'!$D63,'Valorile Parametrilor'!$B$37:$M$152,3)*'Valorile Parametrilor'!$D$9*VLOOKUP('Metoda Dezagregata'!$C$19,'Valorile Parametrilor'!$B$163:$M$188,3,FALSE))</f>
        <v>0</v>
      </c>
      <c r="R51" s="20">
        <f>IF(E51=0,0,E51*VLOOKUP('Metoda Dezagregata'!D63,'Valorile Parametrilor'!$B$37:$M$152,4)*VLOOKUP('Metoda Dezagregata'!$C$19,'Valorile Parametrilor'!$B$163:$M$188,4,FALSE))</f>
        <v>0</v>
      </c>
      <c r="S51" s="20">
        <f>IF(F51=0,0,F51*VLOOKUP('Metoda Dezagregata'!D63,'Valorile Parametrilor'!$B$37:$M$152,12)*VLOOKUP('Metoda Dezagregata'!$C$19,'Valorile Parametrilor'!$B$163:$M$188,12,FALSE))</f>
        <v>0</v>
      </c>
      <c r="T51" s="20">
        <f>IF(G51=0,0,G51*VLOOKUP('Metoda Dezagregata'!D63,'Valorile Parametrilor'!$B$37:$M$152,5)*'Valorile Parametrilor'!$C$7*VLOOKUP('Metoda Dezagregata'!$C$19,'Valorile Parametrilor'!$B$163:$M$188,5,FALSE))</f>
        <v>0</v>
      </c>
      <c r="U51" s="20">
        <f>IF(G51=0,0,G51*VLOOKUP('Metoda Dezagregata'!D63,'Valorile Parametrilor'!$B$37:$M$152,6)*'Valorile Parametrilor'!$D$7*VLOOKUP('Metoda Dezagregata'!$C$19,'Valorile Parametrilor'!$B$163:$M$188,6,FALSE))</f>
        <v>0</v>
      </c>
      <c r="V51" s="20">
        <f>IF(H51=0,0,H51*VLOOKUP('Metoda Dezagregata'!D63,'Valorile Parametrilor'!$B$37:$M$152,7)*'Valorile Parametrilor'!$C$8*VLOOKUP('Metoda Dezagregata'!$C$19,'Valorile Parametrilor'!$B$163:$M$188,7,FALSE))</f>
        <v>0</v>
      </c>
      <c r="W51" s="20">
        <f>IF(H51=0,0,H51*VLOOKUP('Metoda Dezagregata'!D63,'Valorile Parametrilor'!$B$37:$M$152,8)*'Valorile Parametrilor'!$D$8*VLOOKUP('Metoda Dezagregata'!$C$19,'Valorile Parametrilor'!$B$163:$M$188,8,FALSE))</f>
        <v>0</v>
      </c>
      <c r="X51" s="20">
        <f>IF(I51=0,0,I51*VLOOKUP('Metoda Dezagregata'!D63,'Valorile Parametrilor'!$B$37:$M$152,9)*VLOOKUP('Metoda Dezagregata'!$C$19,'Valorile Parametrilor'!$B$163:$M$188,9,FALSE))</f>
        <v>0</v>
      </c>
      <c r="Y51" s="20">
        <f>IF(J51=0,0,J51*VLOOKUP('Metoda Dezagregata'!D63,'Valorile Parametrilor'!$B$37:$M$152,10)*VLOOKUP('Metoda Dezagregata'!$C$19,'Valorile Parametrilor'!$B$163:$M$188,10,FALSE))</f>
        <v>0</v>
      </c>
      <c r="Z51" s="20">
        <f>IF(K51=0,0,K51*VLOOKUP('Metoda Dezagregata'!D63,'Valorile Parametrilor'!$B$37:$M$152,11)*VLOOKUP('Metoda Dezagregata'!$C$19,'Valorile Parametrilor'!$B$163:$N$188,11,FALSE))</f>
        <v>0</v>
      </c>
      <c r="AA51" s="20">
        <f>IF(L51=0,0,L51*VLOOKUP('Metoda Dezagregata'!D63,'Valorile Parametrilor'!$B$37:$P$152,13)*VLOOKUP('Metoda Dezagregata'!$C$19,'Valorile Parametrilor'!$B$163:$O$188,13,FALSE))</f>
        <v>0</v>
      </c>
      <c r="AB51" s="20">
        <f>IF(M51=0,0,M51*VLOOKUP('Metoda Dezagregata'!D63,'Valorile Parametrilor'!$B$37:$P$152,14)*VLOOKUP('Metoda Dezagregata'!$C$19,'Valorile Parametrilor'!$B$163:$P$188,14,FALSE))</f>
        <v>0</v>
      </c>
      <c r="AC51" s="20">
        <f>IF(N51=0,0,N51*VLOOKUP('Metoda Dezagregata'!D63,'Valorile Parametrilor'!$B$37:$P$152,15)*VLOOKUP('Metoda Dezagregata'!$C$19,'Valorile Parametrilor'!$B$163:$P$188,15,FALSE))</f>
        <v>0</v>
      </c>
      <c r="AD51" s="20"/>
      <c r="AE51" s="20">
        <f>P51*'Valorile Parametrilor'!$C$200</f>
        <v>0</v>
      </c>
      <c r="AF51" s="20">
        <f>Q51*'Valorile Parametrilor'!$D$200</f>
        <v>0</v>
      </c>
      <c r="AG51" s="20">
        <f>R51*'Valorile Parametrilor'!$D$200</f>
        <v>0</v>
      </c>
      <c r="AH51" s="20">
        <f>S51*'Valorile Parametrilor'!$C$207</f>
        <v>0</v>
      </c>
      <c r="AI51" s="20">
        <f>T51*'Valorile Parametrilor'!$C$200</f>
        <v>0</v>
      </c>
      <c r="AJ51" s="20">
        <f>U51*'Valorile Parametrilor'!$D$200</f>
        <v>0</v>
      </c>
      <c r="AK51" s="20">
        <f>V51*'Valorile Parametrilor'!$C$200</f>
        <v>0</v>
      </c>
      <c r="AL51" s="20">
        <f>W51*'Valorile Parametrilor'!$D$200</f>
        <v>0</v>
      </c>
      <c r="AM51" s="20">
        <f>X51*'Valorile Parametrilor'!$D$200</f>
        <v>0</v>
      </c>
      <c r="AN51" s="20">
        <f>Y51*'Valorile Parametrilor'!$D$200</f>
        <v>0</v>
      </c>
      <c r="AO51" s="20">
        <f>Z51*'Valorile Parametrilor'!$D$200</f>
        <v>0</v>
      </c>
      <c r="AP51" s="20">
        <f>AA51*'Valorile Parametrilor'!$C$207</f>
        <v>0</v>
      </c>
      <c r="AQ51" s="20">
        <f>AB51*'Valorile Parametrilor'!$C$207</f>
        <v>0</v>
      </c>
      <c r="AR51" s="20">
        <f>AC51*'Valorile Parametrilor'!$C$207</f>
        <v>0</v>
      </c>
      <c r="AS51" s="25">
        <f t="shared" si="2"/>
        <v>0</v>
      </c>
    </row>
    <row r="52" spans="2:45" x14ac:dyDescent="0.25">
      <c r="B52" s="18">
        <f>'Metoda Dezagregata'!B64</f>
        <v>0</v>
      </c>
      <c r="C52" s="18"/>
      <c r="D52" s="20">
        <f>'Metoda Dezagregata'!$C64*'Metoda Dezagregata'!$E64*'Metoda Dezagregata'!F64</f>
        <v>0</v>
      </c>
      <c r="E52" s="20">
        <f>'Metoda Dezagregata'!$C64*'Metoda Dezagregata'!$E64*'Metoda Dezagregata'!G64</f>
        <v>0</v>
      </c>
      <c r="F52" s="20">
        <f>'Metoda Dezagregata'!$C64*'Metoda Dezagregata'!$E64*'Metoda Dezagregata'!M64</f>
        <v>0</v>
      </c>
      <c r="G52" s="20">
        <f>'Metoda Dezagregata'!$C64*'Metoda Dezagregata'!$E64*'Metoda Dezagregata'!H64</f>
        <v>0</v>
      </c>
      <c r="H52" s="20">
        <f>'Metoda Dezagregata'!$C64*'Metoda Dezagregata'!$E64*'Metoda Dezagregata'!I64</f>
        <v>0</v>
      </c>
      <c r="I52" s="20">
        <f>'Metoda Dezagregata'!$C64*'Metoda Dezagregata'!$E64*'Metoda Dezagregata'!J64</f>
        <v>0</v>
      </c>
      <c r="J52" s="20">
        <f>'Metoda Dezagregata'!$C64*'Metoda Dezagregata'!$E64*'Metoda Dezagregata'!K64</f>
        <v>0</v>
      </c>
      <c r="K52" s="20">
        <f>'Metoda Dezagregata'!$C64*'Metoda Dezagregata'!$E64*'Metoda Dezagregata'!L64</f>
        <v>0</v>
      </c>
      <c r="L52" s="20">
        <f>'Metoda Dezagregata'!$C64*'Metoda Dezagregata'!$E64*'Metoda Dezagregata'!N64</f>
        <v>0</v>
      </c>
      <c r="M52" s="20">
        <f>'Metoda Dezagregata'!$C64*'Metoda Dezagregata'!$E64*'Metoda Dezagregata'!O64</f>
        <v>0</v>
      </c>
      <c r="N52" s="20">
        <f>'Metoda Dezagregata'!$C64*'Metoda Dezagregata'!$E64*'Metoda Dezagregata'!P64</f>
        <v>0</v>
      </c>
      <c r="O52" s="20"/>
      <c r="P52" s="20">
        <f>IF(D52=0,0,D52*VLOOKUP('Metoda Dezagregata'!$D64,'Valorile Parametrilor'!$B$37:$M$152,3)*'Valorile Parametrilor'!$C$9*VLOOKUP('Metoda Dezagregata'!$C$19,'Valorile Parametrilor'!$B$163:$M$188,3,FALSE))</f>
        <v>0</v>
      </c>
      <c r="Q52" s="20">
        <f>IF(D52=0,0,D52*VLOOKUP('Metoda Dezagregata'!$D64,'Valorile Parametrilor'!$B$37:$M$152,3)*'Valorile Parametrilor'!$D$9*VLOOKUP('Metoda Dezagregata'!$C$19,'Valorile Parametrilor'!$B$163:$M$188,3,FALSE))</f>
        <v>0</v>
      </c>
      <c r="R52" s="20">
        <f>IF(E52=0,0,E52*VLOOKUP('Metoda Dezagregata'!D64,'Valorile Parametrilor'!$B$37:$M$152,4)*VLOOKUP('Metoda Dezagregata'!$C$19,'Valorile Parametrilor'!$B$163:$M$188,4,FALSE))</f>
        <v>0</v>
      </c>
      <c r="S52" s="20">
        <f>IF(F52=0,0,F52*VLOOKUP('Metoda Dezagregata'!D64,'Valorile Parametrilor'!$B$37:$M$152,12)*VLOOKUP('Metoda Dezagregata'!$C$19,'Valorile Parametrilor'!$B$163:$M$188,12,FALSE))</f>
        <v>0</v>
      </c>
      <c r="T52" s="20">
        <f>IF(G52=0,0,G52*VLOOKUP('Metoda Dezagregata'!D64,'Valorile Parametrilor'!$B$37:$M$152,5)*'Valorile Parametrilor'!$C$7*VLOOKUP('Metoda Dezagregata'!$C$19,'Valorile Parametrilor'!$B$163:$M$188,5,FALSE))</f>
        <v>0</v>
      </c>
      <c r="U52" s="20">
        <f>IF(G52=0,0,G52*VLOOKUP('Metoda Dezagregata'!D64,'Valorile Parametrilor'!$B$37:$M$152,6)*'Valorile Parametrilor'!$D$7*VLOOKUP('Metoda Dezagregata'!$C$19,'Valorile Parametrilor'!$B$163:$M$188,6,FALSE))</f>
        <v>0</v>
      </c>
      <c r="V52" s="20">
        <f>IF(H52=0,0,H52*VLOOKUP('Metoda Dezagregata'!D64,'Valorile Parametrilor'!$B$37:$M$152,7)*'Valorile Parametrilor'!$C$8*VLOOKUP('Metoda Dezagregata'!$C$19,'Valorile Parametrilor'!$B$163:$M$188,7,FALSE))</f>
        <v>0</v>
      </c>
      <c r="W52" s="20">
        <f>IF(H52=0,0,H52*VLOOKUP('Metoda Dezagregata'!D64,'Valorile Parametrilor'!$B$37:$M$152,8)*'Valorile Parametrilor'!$D$8*VLOOKUP('Metoda Dezagregata'!$C$19,'Valorile Parametrilor'!$B$163:$M$188,8,FALSE))</f>
        <v>0</v>
      </c>
      <c r="X52" s="20">
        <f>IF(I52=0,0,I52*VLOOKUP('Metoda Dezagregata'!D64,'Valorile Parametrilor'!$B$37:$M$152,9)*VLOOKUP('Metoda Dezagregata'!$C$19,'Valorile Parametrilor'!$B$163:$M$188,9,FALSE))</f>
        <v>0</v>
      </c>
      <c r="Y52" s="20">
        <f>IF(J52=0,0,J52*VLOOKUP('Metoda Dezagregata'!D64,'Valorile Parametrilor'!$B$37:$M$152,10)*VLOOKUP('Metoda Dezagregata'!$C$19,'Valorile Parametrilor'!$B$163:$M$188,10,FALSE))</f>
        <v>0</v>
      </c>
      <c r="Z52" s="20">
        <f>IF(K52=0,0,K52*VLOOKUP('Metoda Dezagregata'!D64,'Valorile Parametrilor'!$B$37:$M$152,11)*VLOOKUP('Metoda Dezagregata'!$C$19,'Valorile Parametrilor'!$B$163:$N$188,11,FALSE))</f>
        <v>0</v>
      </c>
      <c r="AA52" s="20">
        <f>IF(L52=0,0,L52*VLOOKUP('Metoda Dezagregata'!D64,'Valorile Parametrilor'!$B$37:$P$152,13)*VLOOKUP('Metoda Dezagregata'!$C$19,'Valorile Parametrilor'!$B$163:$O$188,13,FALSE))</f>
        <v>0</v>
      </c>
      <c r="AB52" s="20">
        <f>IF(M52=0,0,M52*VLOOKUP('Metoda Dezagregata'!D64,'Valorile Parametrilor'!$B$37:$P$152,14)*VLOOKUP('Metoda Dezagregata'!$C$19,'Valorile Parametrilor'!$B$163:$P$188,14,FALSE))</f>
        <v>0</v>
      </c>
      <c r="AC52" s="20">
        <f>IF(N52=0,0,N52*VLOOKUP('Metoda Dezagregata'!D64,'Valorile Parametrilor'!$B$37:$P$152,15)*VLOOKUP('Metoda Dezagregata'!$C$19,'Valorile Parametrilor'!$B$163:$P$188,15,FALSE))</f>
        <v>0</v>
      </c>
      <c r="AD52" s="20"/>
      <c r="AE52" s="20">
        <f>P52*'Valorile Parametrilor'!$C$200</f>
        <v>0</v>
      </c>
      <c r="AF52" s="20">
        <f>Q52*'Valorile Parametrilor'!$D$200</f>
        <v>0</v>
      </c>
      <c r="AG52" s="20">
        <f>R52*'Valorile Parametrilor'!$D$200</f>
        <v>0</v>
      </c>
      <c r="AH52" s="20">
        <f>S52*'Valorile Parametrilor'!$C$207</f>
        <v>0</v>
      </c>
      <c r="AI52" s="20">
        <f>T52*'Valorile Parametrilor'!$C$200</f>
        <v>0</v>
      </c>
      <c r="AJ52" s="20">
        <f>U52*'Valorile Parametrilor'!$D$200</f>
        <v>0</v>
      </c>
      <c r="AK52" s="20">
        <f>V52*'Valorile Parametrilor'!$C$200</f>
        <v>0</v>
      </c>
      <c r="AL52" s="20">
        <f>W52*'Valorile Parametrilor'!$D$200</f>
        <v>0</v>
      </c>
      <c r="AM52" s="20">
        <f>X52*'Valorile Parametrilor'!$D$200</f>
        <v>0</v>
      </c>
      <c r="AN52" s="20">
        <f>Y52*'Valorile Parametrilor'!$D$200</f>
        <v>0</v>
      </c>
      <c r="AO52" s="20">
        <f>Z52*'Valorile Parametrilor'!$D$200</f>
        <v>0</v>
      </c>
      <c r="AP52" s="20">
        <f>AA52*'Valorile Parametrilor'!$C$207</f>
        <v>0</v>
      </c>
      <c r="AQ52" s="20">
        <f>AB52*'Valorile Parametrilor'!$C$207</f>
        <v>0</v>
      </c>
      <c r="AR52" s="20">
        <f>AC52*'Valorile Parametrilor'!$C$207</f>
        <v>0</v>
      </c>
      <c r="AS52" s="25">
        <f t="shared" si="2"/>
        <v>0</v>
      </c>
    </row>
    <row r="53" spans="2:45" x14ac:dyDescent="0.25">
      <c r="B53" s="18">
        <f>'Metoda Dezagregata'!B65</f>
        <v>0</v>
      </c>
      <c r="C53" s="18"/>
      <c r="D53" s="20">
        <f>'Metoda Dezagregata'!$C65*'Metoda Dezagregata'!$E65*'Metoda Dezagregata'!F65</f>
        <v>0</v>
      </c>
      <c r="E53" s="20">
        <f>'Metoda Dezagregata'!$C65*'Metoda Dezagregata'!$E65*'Metoda Dezagregata'!G65</f>
        <v>0</v>
      </c>
      <c r="F53" s="20">
        <f>'Metoda Dezagregata'!$C65*'Metoda Dezagregata'!$E65*'Metoda Dezagregata'!M65</f>
        <v>0</v>
      </c>
      <c r="G53" s="20">
        <f>'Metoda Dezagregata'!$C65*'Metoda Dezagregata'!$E65*'Metoda Dezagregata'!H65</f>
        <v>0</v>
      </c>
      <c r="H53" s="20">
        <f>'Metoda Dezagregata'!$C65*'Metoda Dezagregata'!$E65*'Metoda Dezagregata'!I65</f>
        <v>0</v>
      </c>
      <c r="I53" s="20">
        <f>'Metoda Dezagregata'!$C65*'Metoda Dezagregata'!$E65*'Metoda Dezagregata'!J65</f>
        <v>0</v>
      </c>
      <c r="J53" s="20">
        <f>'Metoda Dezagregata'!$C65*'Metoda Dezagregata'!$E65*'Metoda Dezagregata'!K65</f>
        <v>0</v>
      </c>
      <c r="K53" s="20">
        <f>'Metoda Dezagregata'!$C65*'Metoda Dezagregata'!$E65*'Metoda Dezagregata'!L65</f>
        <v>0</v>
      </c>
      <c r="L53" s="20">
        <f>'Metoda Dezagregata'!$C65*'Metoda Dezagregata'!$E65*'Metoda Dezagregata'!N65</f>
        <v>0</v>
      </c>
      <c r="M53" s="20">
        <f>'Metoda Dezagregata'!$C65*'Metoda Dezagregata'!$E65*'Metoda Dezagregata'!O65</f>
        <v>0</v>
      </c>
      <c r="N53" s="20">
        <f>'Metoda Dezagregata'!$C65*'Metoda Dezagregata'!$E65*'Metoda Dezagregata'!P65</f>
        <v>0</v>
      </c>
      <c r="O53" s="20"/>
      <c r="P53" s="20">
        <f>IF(D53=0,0,D53*VLOOKUP('Metoda Dezagregata'!$D65,'Valorile Parametrilor'!$B$37:$M$152,3)*'Valorile Parametrilor'!$C$9*VLOOKUP('Metoda Dezagregata'!$C$19,'Valorile Parametrilor'!$B$163:$M$188,3,FALSE))</f>
        <v>0</v>
      </c>
      <c r="Q53" s="20">
        <f>IF(D53=0,0,D53*VLOOKUP('Metoda Dezagregata'!$D65,'Valorile Parametrilor'!$B$37:$M$152,3)*'Valorile Parametrilor'!$D$9*VLOOKUP('Metoda Dezagregata'!$C$19,'Valorile Parametrilor'!$B$163:$M$188,3,FALSE))</f>
        <v>0</v>
      </c>
      <c r="R53" s="20">
        <f>IF(E53=0,0,E53*VLOOKUP('Metoda Dezagregata'!D65,'Valorile Parametrilor'!$B$37:$M$152,4)*VLOOKUP('Metoda Dezagregata'!$C$19,'Valorile Parametrilor'!$B$163:$M$188,4,FALSE))</f>
        <v>0</v>
      </c>
      <c r="S53" s="20">
        <f>IF(F53=0,0,F53*VLOOKUP('Metoda Dezagregata'!D65,'Valorile Parametrilor'!$B$37:$M$152,12)*VLOOKUP('Metoda Dezagregata'!$C$19,'Valorile Parametrilor'!$B$163:$M$188,12,FALSE))</f>
        <v>0</v>
      </c>
      <c r="T53" s="20">
        <f>IF(G53=0,0,G53*VLOOKUP('Metoda Dezagregata'!D65,'Valorile Parametrilor'!$B$37:$M$152,5)*'Valorile Parametrilor'!$C$7*VLOOKUP('Metoda Dezagregata'!$C$19,'Valorile Parametrilor'!$B$163:$M$188,5,FALSE))</f>
        <v>0</v>
      </c>
      <c r="U53" s="20">
        <f>IF(G53=0,0,G53*VLOOKUP('Metoda Dezagregata'!D65,'Valorile Parametrilor'!$B$37:$M$152,6)*'Valorile Parametrilor'!$D$7*VLOOKUP('Metoda Dezagregata'!$C$19,'Valorile Parametrilor'!$B$163:$M$188,6,FALSE))</f>
        <v>0</v>
      </c>
      <c r="V53" s="20">
        <f>IF(H53=0,0,H53*VLOOKUP('Metoda Dezagregata'!D65,'Valorile Parametrilor'!$B$37:$M$152,7)*'Valorile Parametrilor'!$C$8*VLOOKUP('Metoda Dezagregata'!$C$19,'Valorile Parametrilor'!$B$163:$M$188,7,FALSE))</f>
        <v>0</v>
      </c>
      <c r="W53" s="20">
        <f>IF(H53=0,0,H53*VLOOKUP('Metoda Dezagregata'!D65,'Valorile Parametrilor'!$B$37:$M$152,8)*'Valorile Parametrilor'!$D$8*VLOOKUP('Metoda Dezagregata'!$C$19,'Valorile Parametrilor'!$B$163:$M$188,8,FALSE))</f>
        <v>0</v>
      </c>
      <c r="X53" s="20">
        <f>IF(I53=0,0,I53*VLOOKUP('Metoda Dezagregata'!D65,'Valorile Parametrilor'!$B$37:$M$152,9)*VLOOKUP('Metoda Dezagregata'!$C$19,'Valorile Parametrilor'!$B$163:$M$188,9,FALSE))</f>
        <v>0</v>
      </c>
      <c r="Y53" s="20">
        <f>IF(J53=0,0,J53*VLOOKUP('Metoda Dezagregata'!D65,'Valorile Parametrilor'!$B$37:$M$152,10)*VLOOKUP('Metoda Dezagregata'!$C$19,'Valorile Parametrilor'!$B$163:$M$188,10,FALSE))</f>
        <v>0</v>
      </c>
      <c r="Z53" s="20">
        <f>IF(K53=0,0,K53*VLOOKUP('Metoda Dezagregata'!D65,'Valorile Parametrilor'!$B$37:$M$152,11)*VLOOKUP('Metoda Dezagregata'!$C$19,'Valorile Parametrilor'!$B$163:$N$188,11,FALSE))</f>
        <v>0</v>
      </c>
      <c r="AA53" s="20">
        <f>IF(L53=0,0,L53*VLOOKUP('Metoda Dezagregata'!D65,'Valorile Parametrilor'!$B$37:$P$152,13)*VLOOKUP('Metoda Dezagregata'!$C$19,'Valorile Parametrilor'!$B$163:$O$188,13,FALSE))</f>
        <v>0</v>
      </c>
      <c r="AB53" s="20">
        <f>IF(M53=0,0,M53*VLOOKUP('Metoda Dezagregata'!D65,'Valorile Parametrilor'!$B$37:$P$152,14)*VLOOKUP('Metoda Dezagregata'!$C$19,'Valorile Parametrilor'!$B$163:$P$188,14,FALSE))</f>
        <v>0</v>
      </c>
      <c r="AC53" s="20">
        <f>IF(N53=0,0,N53*VLOOKUP('Metoda Dezagregata'!D65,'Valorile Parametrilor'!$B$37:$P$152,15)*VLOOKUP('Metoda Dezagregata'!$C$19,'Valorile Parametrilor'!$B$163:$P$188,15,FALSE))</f>
        <v>0</v>
      </c>
      <c r="AD53" s="20"/>
      <c r="AE53" s="20">
        <f>P53*'Valorile Parametrilor'!$C$200</f>
        <v>0</v>
      </c>
      <c r="AF53" s="20">
        <f>Q53*'Valorile Parametrilor'!$D$200</f>
        <v>0</v>
      </c>
      <c r="AG53" s="20">
        <f>R53*'Valorile Parametrilor'!$D$200</f>
        <v>0</v>
      </c>
      <c r="AH53" s="20">
        <f>S53*'Valorile Parametrilor'!$C$207</f>
        <v>0</v>
      </c>
      <c r="AI53" s="20">
        <f>T53*'Valorile Parametrilor'!$C$200</f>
        <v>0</v>
      </c>
      <c r="AJ53" s="20">
        <f>U53*'Valorile Parametrilor'!$D$200</f>
        <v>0</v>
      </c>
      <c r="AK53" s="20">
        <f>V53*'Valorile Parametrilor'!$C$200</f>
        <v>0</v>
      </c>
      <c r="AL53" s="20">
        <f>W53*'Valorile Parametrilor'!$D$200</f>
        <v>0</v>
      </c>
      <c r="AM53" s="20">
        <f>X53*'Valorile Parametrilor'!$D$200</f>
        <v>0</v>
      </c>
      <c r="AN53" s="20">
        <f>Y53*'Valorile Parametrilor'!$D$200</f>
        <v>0</v>
      </c>
      <c r="AO53" s="20">
        <f>Z53*'Valorile Parametrilor'!$D$200</f>
        <v>0</v>
      </c>
      <c r="AP53" s="20">
        <f>AA53*'Valorile Parametrilor'!$C$207</f>
        <v>0</v>
      </c>
      <c r="AQ53" s="20">
        <f>AB53*'Valorile Parametrilor'!$C$207</f>
        <v>0</v>
      </c>
      <c r="AR53" s="20">
        <f>AC53*'Valorile Parametrilor'!$C$207</f>
        <v>0</v>
      </c>
      <c r="AS53" s="25">
        <f t="shared" si="2"/>
        <v>0</v>
      </c>
    </row>
    <row r="54" spans="2:45" x14ac:dyDescent="0.25">
      <c r="B54" s="18">
        <f>'Metoda Dezagregata'!B66</f>
        <v>0</v>
      </c>
      <c r="C54" s="18"/>
      <c r="D54" s="20">
        <f>'Metoda Dezagregata'!$C66*'Metoda Dezagregata'!$E66*'Metoda Dezagregata'!F66</f>
        <v>0</v>
      </c>
      <c r="E54" s="20">
        <f>'Metoda Dezagregata'!$C66*'Metoda Dezagregata'!$E66*'Metoda Dezagregata'!G66</f>
        <v>0</v>
      </c>
      <c r="F54" s="20">
        <f>'Metoda Dezagregata'!$C66*'Metoda Dezagregata'!$E66*'Metoda Dezagregata'!M66</f>
        <v>0</v>
      </c>
      <c r="G54" s="20">
        <f>'Metoda Dezagregata'!$C66*'Metoda Dezagregata'!$E66*'Metoda Dezagregata'!H66</f>
        <v>0</v>
      </c>
      <c r="H54" s="20">
        <f>'Metoda Dezagregata'!$C66*'Metoda Dezagregata'!$E66*'Metoda Dezagregata'!I66</f>
        <v>0</v>
      </c>
      <c r="I54" s="20">
        <f>'Metoda Dezagregata'!$C66*'Metoda Dezagregata'!$E66*'Metoda Dezagregata'!J66</f>
        <v>0</v>
      </c>
      <c r="J54" s="20">
        <f>'Metoda Dezagregata'!$C66*'Metoda Dezagregata'!$E66*'Metoda Dezagregata'!K66</f>
        <v>0</v>
      </c>
      <c r="K54" s="20">
        <f>'Metoda Dezagregata'!$C66*'Metoda Dezagregata'!$E66*'Metoda Dezagregata'!L66</f>
        <v>0</v>
      </c>
      <c r="L54" s="20">
        <f>'Metoda Dezagregata'!$C66*'Metoda Dezagregata'!$E66*'Metoda Dezagregata'!N66</f>
        <v>0</v>
      </c>
      <c r="M54" s="20">
        <f>'Metoda Dezagregata'!$C66*'Metoda Dezagregata'!$E66*'Metoda Dezagregata'!O66</f>
        <v>0</v>
      </c>
      <c r="N54" s="20">
        <f>'Metoda Dezagregata'!$C66*'Metoda Dezagregata'!$E66*'Metoda Dezagregata'!P66</f>
        <v>0</v>
      </c>
      <c r="O54" s="20"/>
      <c r="P54" s="20">
        <f>IF(D54=0,0,D54*VLOOKUP('Metoda Dezagregata'!$D66,'Valorile Parametrilor'!$B$37:$M$152,3)*'Valorile Parametrilor'!$C$9*VLOOKUP('Metoda Dezagregata'!$C$19,'Valorile Parametrilor'!$B$163:$M$188,3,FALSE))</f>
        <v>0</v>
      </c>
      <c r="Q54" s="20">
        <f>IF(D54=0,0,D54*VLOOKUP('Metoda Dezagregata'!$D66,'Valorile Parametrilor'!$B$37:$M$152,3)*'Valorile Parametrilor'!$D$9*VLOOKUP('Metoda Dezagregata'!$C$19,'Valorile Parametrilor'!$B$163:$M$188,3,FALSE))</f>
        <v>0</v>
      </c>
      <c r="R54" s="20">
        <f>IF(E54=0,0,E54*VLOOKUP('Metoda Dezagregata'!D66,'Valorile Parametrilor'!$B$37:$M$152,4)*VLOOKUP('Metoda Dezagregata'!$C$19,'Valorile Parametrilor'!$B$163:$M$188,4,FALSE))</f>
        <v>0</v>
      </c>
      <c r="S54" s="20">
        <f>IF(F54=0,0,F54*VLOOKUP('Metoda Dezagregata'!D66,'Valorile Parametrilor'!$B$37:$M$152,12)*VLOOKUP('Metoda Dezagregata'!$C$19,'Valorile Parametrilor'!$B$163:$M$188,12,FALSE))</f>
        <v>0</v>
      </c>
      <c r="T54" s="20">
        <f>IF(G54=0,0,G54*VLOOKUP('Metoda Dezagregata'!D66,'Valorile Parametrilor'!$B$37:$M$152,5)*'Valorile Parametrilor'!$C$7*VLOOKUP('Metoda Dezagregata'!$C$19,'Valorile Parametrilor'!$B$163:$M$188,5,FALSE))</f>
        <v>0</v>
      </c>
      <c r="U54" s="20">
        <f>IF(G54=0,0,G54*VLOOKUP('Metoda Dezagregata'!D66,'Valorile Parametrilor'!$B$37:$M$152,6)*'Valorile Parametrilor'!$D$7*VLOOKUP('Metoda Dezagregata'!$C$19,'Valorile Parametrilor'!$B$163:$M$188,6,FALSE))</f>
        <v>0</v>
      </c>
      <c r="V54" s="20">
        <f>IF(H54=0,0,H54*VLOOKUP('Metoda Dezagregata'!D66,'Valorile Parametrilor'!$B$37:$M$152,7)*'Valorile Parametrilor'!$C$8*VLOOKUP('Metoda Dezagregata'!$C$19,'Valorile Parametrilor'!$B$163:$M$188,7,FALSE))</f>
        <v>0</v>
      </c>
      <c r="W54" s="20">
        <f>IF(H54=0,0,H54*VLOOKUP('Metoda Dezagregata'!D66,'Valorile Parametrilor'!$B$37:$M$152,8)*'Valorile Parametrilor'!$D$8*VLOOKUP('Metoda Dezagregata'!$C$19,'Valorile Parametrilor'!$B$163:$M$188,8,FALSE))</f>
        <v>0</v>
      </c>
      <c r="X54" s="20">
        <f>IF(I54=0,0,I54*VLOOKUP('Metoda Dezagregata'!D66,'Valorile Parametrilor'!$B$37:$M$152,9)*VLOOKUP('Metoda Dezagregata'!$C$19,'Valorile Parametrilor'!$B$163:$M$188,9,FALSE))</f>
        <v>0</v>
      </c>
      <c r="Y54" s="20">
        <f>IF(J54=0,0,J54*VLOOKUP('Metoda Dezagregata'!D66,'Valorile Parametrilor'!$B$37:$M$152,10)*VLOOKUP('Metoda Dezagregata'!$C$19,'Valorile Parametrilor'!$B$163:$M$188,10,FALSE))</f>
        <v>0</v>
      </c>
      <c r="Z54" s="20">
        <f>IF(K54=0,0,K54*VLOOKUP('Metoda Dezagregata'!D66,'Valorile Parametrilor'!$B$37:$M$152,11)*VLOOKUP('Metoda Dezagregata'!$C$19,'Valorile Parametrilor'!$B$163:$N$188,11,FALSE))</f>
        <v>0</v>
      </c>
      <c r="AA54" s="20">
        <f>IF(L54=0,0,L54*VLOOKUP('Metoda Dezagregata'!D66,'Valorile Parametrilor'!$B$37:$P$152,13)*VLOOKUP('Metoda Dezagregata'!$C$19,'Valorile Parametrilor'!$B$163:$O$188,13,FALSE))</f>
        <v>0</v>
      </c>
      <c r="AB54" s="20">
        <f>IF(M54=0,0,M54*VLOOKUP('Metoda Dezagregata'!D66,'Valorile Parametrilor'!$B$37:$P$152,14)*VLOOKUP('Metoda Dezagregata'!$C$19,'Valorile Parametrilor'!$B$163:$P$188,14,FALSE))</f>
        <v>0</v>
      </c>
      <c r="AC54" s="20">
        <f>IF(N54=0,0,N54*VLOOKUP('Metoda Dezagregata'!D66,'Valorile Parametrilor'!$B$37:$P$152,15)*VLOOKUP('Metoda Dezagregata'!$C$19,'Valorile Parametrilor'!$B$163:$P$188,15,FALSE))</f>
        <v>0</v>
      </c>
      <c r="AD54" s="20"/>
      <c r="AE54" s="20">
        <f>P54*'Valorile Parametrilor'!$C$200</f>
        <v>0</v>
      </c>
      <c r="AF54" s="20">
        <f>Q54*'Valorile Parametrilor'!$D$200</f>
        <v>0</v>
      </c>
      <c r="AG54" s="20">
        <f>R54*'Valorile Parametrilor'!$D$200</f>
        <v>0</v>
      </c>
      <c r="AH54" s="20">
        <f>S54*'Valorile Parametrilor'!$C$207</f>
        <v>0</v>
      </c>
      <c r="AI54" s="20">
        <f>T54*'Valorile Parametrilor'!$C$200</f>
        <v>0</v>
      </c>
      <c r="AJ54" s="20">
        <f>U54*'Valorile Parametrilor'!$D$200</f>
        <v>0</v>
      </c>
      <c r="AK54" s="20">
        <f>V54*'Valorile Parametrilor'!$C$200</f>
        <v>0</v>
      </c>
      <c r="AL54" s="20">
        <f>W54*'Valorile Parametrilor'!$D$200</f>
        <v>0</v>
      </c>
      <c r="AM54" s="20">
        <f>X54*'Valorile Parametrilor'!$D$200</f>
        <v>0</v>
      </c>
      <c r="AN54" s="20">
        <f>Y54*'Valorile Parametrilor'!$D$200</f>
        <v>0</v>
      </c>
      <c r="AO54" s="20">
        <f>Z54*'Valorile Parametrilor'!$D$200</f>
        <v>0</v>
      </c>
      <c r="AP54" s="20">
        <f>AA54*'Valorile Parametrilor'!$C$207</f>
        <v>0</v>
      </c>
      <c r="AQ54" s="20">
        <f>AB54*'Valorile Parametrilor'!$C$207</f>
        <v>0</v>
      </c>
      <c r="AR54" s="20">
        <f>AC54*'Valorile Parametrilor'!$C$207</f>
        <v>0</v>
      </c>
      <c r="AS54" s="25">
        <f t="shared" si="2"/>
        <v>0</v>
      </c>
    </row>
    <row r="55" spans="2:45" x14ac:dyDescent="0.25">
      <c r="B55" s="18">
        <f>'Metoda Dezagregata'!B67</f>
        <v>0</v>
      </c>
      <c r="C55" s="18"/>
      <c r="D55" s="20">
        <f>'Metoda Dezagregata'!$C67*'Metoda Dezagregata'!$E67*'Metoda Dezagregata'!F67</f>
        <v>0</v>
      </c>
      <c r="E55" s="20">
        <f>'Metoda Dezagregata'!$C67*'Metoda Dezagregata'!$E67*'Metoda Dezagregata'!G67</f>
        <v>0</v>
      </c>
      <c r="F55" s="20">
        <f>'Metoda Dezagregata'!$C67*'Metoda Dezagregata'!$E67*'Metoda Dezagregata'!M67</f>
        <v>0</v>
      </c>
      <c r="G55" s="20">
        <f>'Metoda Dezagregata'!$C67*'Metoda Dezagregata'!$E67*'Metoda Dezagregata'!H67</f>
        <v>0</v>
      </c>
      <c r="H55" s="20">
        <f>'Metoda Dezagregata'!$C67*'Metoda Dezagregata'!$E67*'Metoda Dezagregata'!I67</f>
        <v>0</v>
      </c>
      <c r="I55" s="20">
        <f>'Metoda Dezagregata'!$C67*'Metoda Dezagregata'!$E67*'Metoda Dezagregata'!J67</f>
        <v>0</v>
      </c>
      <c r="J55" s="20">
        <f>'Metoda Dezagregata'!$C67*'Metoda Dezagregata'!$E67*'Metoda Dezagregata'!K67</f>
        <v>0</v>
      </c>
      <c r="K55" s="20">
        <f>'Metoda Dezagregata'!$C67*'Metoda Dezagregata'!$E67*'Metoda Dezagregata'!L67</f>
        <v>0</v>
      </c>
      <c r="L55" s="20">
        <f>'Metoda Dezagregata'!$C67*'Metoda Dezagregata'!$E67*'Metoda Dezagregata'!N67</f>
        <v>0</v>
      </c>
      <c r="M55" s="20">
        <f>'Metoda Dezagregata'!$C67*'Metoda Dezagregata'!$E67*'Metoda Dezagregata'!O67</f>
        <v>0</v>
      </c>
      <c r="N55" s="20">
        <f>'Metoda Dezagregata'!$C67*'Metoda Dezagregata'!$E67*'Metoda Dezagregata'!P67</f>
        <v>0</v>
      </c>
      <c r="O55" s="20"/>
      <c r="P55" s="20">
        <f>IF(D55=0,0,D55*VLOOKUP('Metoda Dezagregata'!$D67,'Valorile Parametrilor'!$B$37:$M$152,3)*'Valorile Parametrilor'!$C$9*VLOOKUP('Metoda Dezagregata'!$C$19,'Valorile Parametrilor'!$B$163:$M$188,3,FALSE))</f>
        <v>0</v>
      </c>
      <c r="Q55" s="20">
        <f>IF(D55=0,0,D55*VLOOKUP('Metoda Dezagregata'!$D67,'Valorile Parametrilor'!$B$37:$M$152,3)*'Valorile Parametrilor'!$D$9*VLOOKUP('Metoda Dezagregata'!$C$19,'Valorile Parametrilor'!$B$163:$M$188,3,FALSE))</f>
        <v>0</v>
      </c>
      <c r="R55" s="20">
        <f>IF(E55=0,0,E55*VLOOKUP('Metoda Dezagregata'!D67,'Valorile Parametrilor'!$B$37:$M$152,4)*VLOOKUP('Metoda Dezagregata'!$C$19,'Valorile Parametrilor'!$B$163:$M$188,4,FALSE))</f>
        <v>0</v>
      </c>
      <c r="S55" s="20">
        <f>IF(F55=0,0,F55*VLOOKUP('Metoda Dezagregata'!D67,'Valorile Parametrilor'!$B$37:$M$152,12)*VLOOKUP('Metoda Dezagregata'!$C$19,'Valorile Parametrilor'!$B$163:$M$188,12,FALSE))</f>
        <v>0</v>
      </c>
      <c r="T55" s="20">
        <f>IF(G55=0,0,G55*VLOOKUP('Metoda Dezagregata'!D67,'Valorile Parametrilor'!$B$37:$M$152,5)*'Valorile Parametrilor'!$C$7*VLOOKUP('Metoda Dezagregata'!$C$19,'Valorile Parametrilor'!$B$163:$M$188,5,FALSE))</f>
        <v>0</v>
      </c>
      <c r="U55" s="20">
        <f>IF(G55=0,0,G55*VLOOKUP('Metoda Dezagregata'!D67,'Valorile Parametrilor'!$B$37:$M$152,6)*'Valorile Parametrilor'!$D$7*VLOOKUP('Metoda Dezagregata'!$C$19,'Valorile Parametrilor'!$B$163:$M$188,6,FALSE))</f>
        <v>0</v>
      </c>
      <c r="V55" s="20">
        <f>IF(H55=0,0,H55*VLOOKUP('Metoda Dezagregata'!D67,'Valorile Parametrilor'!$B$37:$M$152,7)*'Valorile Parametrilor'!$C$8*VLOOKUP('Metoda Dezagregata'!$C$19,'Valorile Parametrilor'!$B$163:$M$188,7,FALSE))</f>
        <v>0</v>
      </c>
      <c r="W55" s="20">
        <f>IF(H55=0,0,H55*VLOOKUP('Metoda Dezagregata'!D67,'Valorile Parametrilor'!$B$37:$M$152,8)*'Valorile Parametrilor'!$D$8*VLOOKUP('Metoda Dezagregata'!$C$19,'Valorile Parametrilor'!$B$163:$M$188,8,FALSE))</f>
        <v>0</v>
      </c>
      <c r="X55" s="20">
        <f>IF(I55=0,0,I55*VLOOKUP('Metoda Dezagregata'!D67,'Valorile Parametrilor'!$B$37:$M$152,9)*VLOOKUP('Metoda Dezagregata'!$C$19,'Valorile Parametrilor'!$B$163:$M$188,9,FALSE))</f>
        <v>0</v>
      </c>
      <c r="Y55" s="20">
        <f>IF(J55=0,0,J55*VLOOKUP('Metoda Dezagregata'!D67,'Valorile Parametrilor'!$B$37:$M$152,10)*VLOOKUP('Metoda Dezagregata'!$C$19,'Valorile Parametrilor'!$B$163:$M$188,10,FALSE))</f>
        <v>0</v>
      </c>
      <c r="Z55" s="20">
        <f>IF(K55=0,0,K55*VLOOKUP('Metoda Dezagregata'!D67,'Valorile Parametrilor'!$B$37:$M$152,11)*VLOOKUP('Metoda Dezagregata'!$C$19,'Valorile Parametrilor'!$B$163:$N$188,11,FALSE))</f>
        <v>0</v>
      </c>
      <c r="AA55" s="20">
        <f>IF(L55=0,0,L55*VLOOKUP('Metoda Dezagregata'!D67,'Valorile Parametrilor'!$B$37:$P$152,13)*VLOOKUP('Metoda Dezagregata'!$C$19,'Valorile Parametrilor'!$B$163:$O$188,13,FALSE))</f>
        <v>0</v>
      </c>
      <c r="AB55" s="20">
        <f>IF(M55=0,0,M55*VLOOKUP('Metoda Dezagregata'!D67,'Valorile Parametrilor'!$B$37:$P$152,14)*VLOOKUP('Metoda Dezagregata'!$C$19,'Valorile Parametrilor'!$B$163:$P$188,14,FALSE))</f>
        <v>0</v>
      </c>
      <c r="AC55" s="20">
        <f>IF(N55=0,0,N55*VLOOKUP('Metoda Dezagregata'!D67,'Valorile Parametrilor'!$B$37:$P$152,15)*VLOOKUP('Metoda Dezagregata'!$C$19,'Valorile Parametrilor'!$B$163:$P$188,15,FALSE))</f>
        <v>0</v>
      </c>
      <c r="AD55" s="20"/>
      <c r="AE55" s="20">
        <f>P55*'Valorile Parametrilor'!$C$200</f>
        <v>0</v>
      </c>
      <c r="AF55" s="20">
        <f>Q55*'Valorile Parametrilor'!$D$200</f>
        <v>0</v>
      </c>
      <c r="AG55" s="20">
        <f>R55*'Valorile Parametrilor'!$D$200</f>
        <v>0</v>
      </c>
      <c r="AH55" s="20">
        <f>S55*'Valorile Parametrilor'!$C$207</f>
        <v>0</v>
      </c>
      <c r="AI55" s="20">
        <f>T55*'Valorile Parametrilor'!$C$200</f>
        <v>0</v>
      </c>
      <c r="AJ55" s="20">
        <f>U55*'Valorile Parametrilor'!$D$200</f>
        <v>0</v>
      </c>
      <c r="AK55" s="20">
        <f>V55*'Valorile Parametrilor'!$C$200</f>
        <v>0</v>
      </c>
      <c r="AL55" s="20">
        <f>W55*'Valorile Parametrilor'!$D$200</f>
        <v>0</v>
      </c>
      <c r="AM55" s="20">
        <f>X55*'Valorile Parametrilor'!$D$200</f>
        <v>0</v>
      </c>
      <c r="AN55" s="20">
        <f>Y55*'Valorile Parametrilor'!$D$200</f>
        <v>0</v>
      </c>
      <c r="AO55" s="20">
        <f>Z55*'Valorile Parametrilor'!$D$200</f>
        <v>0</v>
      </c>
      <c r="AP55" s="20">
        <f>AA55*'Valorile Parametrilor'!$C$207</f>
        <v>0</v>
      </c>
      <c r="AQ55" s="20">
        <f>AB55*'Valorile Parametrilor'!$C$207</f>
        <v>0</v>
      </c>
      <c r="AR55" s="20">
        <f>AC55*'Valorile Parametrilor'!$C$207</f>
        <v>0</v>
      </c>
      <c r="AS55" s="25">
        <f t="shared" si="2"/>
        <v>0</v>
      </c>
    </row>
    <row r="56" spans="2:45" x14ac:dyDescent="0.25">
      <c r="B56" s="18">
        <f>'Metoda Dezagregata'!B68</f>
        <v>0</v>
      </c>
      <c r="C56" s="18"/>
      <c r="D56" s="20">
        <f>'Metoda Dezagregata'!$C68*'Metoda Dezagregata'!$E68*'Metoda Dezagregata'!F68</f>
        <v>0</v>
      </c>
      <c r="E56" s="20">
        <f>'Metoda Dezagregata'!$C68*'Metoda Dezagregata'!$E68*'Metoda Dezagregata'!G68</f>
        <v>0</v>
      </c>
      <c r="F56" s="20">
        <f>'Metoda Dezagregata'!$C68*'Metoda Dezagregata'!$E68*'Metoda Dezagregata'!M68</f>
        <v>0</v>
      </c>
      <c r="G56" s="20">
        <f>'Metoda Dezagregata'!$C68*'Metoda Dezagregata'!$E68*'Metoda Dezagregata'!H68</f>
        <v>0</v>
      </c>
      <c r="H56" s="20">
        <f>'Metoda Dezagregata'!$C68*'Metoda Dezagregata'!$E68*'Metoda Dezagregata'!I68</f>
        <v>0</v>
      </c>
      <c r="I56" s="20">
        <f>'Metoda Dezagregata'!$C68*'Metoda Dezagregata'!$E68*'Metoda Dezagregata'!J68</f>
        <v>0</v>
      </c>
      <c r="J56" s="20">
        <f>'Metoda Dezagregata'!$C68*'Metoda Dezagregata'!$E68*'Metoda Dezagregata'!K68</f>
        <v>0</v>
      </c>
      <c r="K56" s="20">
        <f>'Metoda Dezagregata'!$C68*'Metoda Dezagregata'!$E68*'Metoda Dezagregata'!L68</f>
        <v>0</v>
      </c>
      <c r="L56" s="20">
        <f>'Metoda Dezagregata'!$C68*'Metoda Dezagregata'!$E68*'Metoda Dezagregata'!N68</f>
        <v>0</v>
      </c>
      <c r="M56" s="20">
        <f>'Metoda Dezagregata'!$C68*'Metoda Dezagregata'!$E68*'Metoda Dezagregata'!O68</f>
        <v>0</v>
      </c>
      <c r="N56" s="20">
        <f>'Metoda Dezagregata'!$C68*'Metoda Dezagregata'!$E68*'Metoda Dezagregata'!P68</f>
        <v>0</v>
      </c>
      <c r="O56" s="20"/>
      <c r="P56" s="20">
        <f>IF(D56=0,0,D56*VLOOKUP('Metoda Dezagregata'!$D68,'Valorile Parametrilor'!$B$37:$M$152,3)*'Valorile Parametrilor'!$C$9*VLOOKUP('Metoda Dezagregata'!$C$19,'Valorile Parametrilor'!$B$163:$M$188,3,FALSE))</f>
        <v>0</v>
      </c>
      <c r="Q56" s="20">
        <f>IF(D56=0,0,D56*VLOOKUP('Metoda Dezagregata'!$D68,'Valorile Parametrilor'!$B$37:$M$152,3)*'Valorile Parametrilor'!$D$9*VLOOKUP('Metoda Dezagregata'!$C$19,'Valorile Parametrilor'!$B$163:$M$188,3,FALSE))</f>
        <v>0</v>
      </c>
      <c r="R56" s="20">
        <f>IF(E56=0,0,E56*VLOOKUP('Metoda Dezagregata'!D68,'Valorile Parametrilor'!$B$37:$M$152,4)*VLOOKUP('Metoda Dezagregata'!$C$19,'Valorile Parametrilor'!$B$163:$M$188,4,FALSE))</f>
        <v>0</v>
      </c>
      <c r="S56" s="20">
        <f>IF(F56=0,0,F56*VLOOKUP('Metoda Dezagregata'!D68,'Valorile Parametrilor'!$B$37:$M$152,12)*VLOOKUP('Metoda Dezagregata'!$C$19,'Valorile Parametrilor'!$B$163:$M$188,12,FALSE))</f>
        <v>0</v>
      </c>
      <c r="T56" s="20">
        <f>IF(G56=0,0,G56*VLOOKUP('Metoda Dezagregata'!D68,'Valorile Parametrilor'!$B$37:$M$152,5)*'Valorile Parametrilor'!$C$7*VLOOKUP('Metoda Dezagregata'!$C$19,'Valorile Parametrilor'!$B$163:$M$188,5,FALSE))</f>
        <v>0</v>
      </c>
      <c r="U56" s="20">
        <f>IF(G56=0,0,G56*VLOOKUP('Metoda Dezagregata'!D68,'Valorile Parametrilor'!$B$37:$M$152,6)*'Valorile Parametrilor'!$D$7*VLOOKUP('Metoda Dezagregata'!$C$19,'Valorile Parametrilor'!$B$163:$M$188,6,FALSE))</f>
        <v>0</v>
      </c>
      <c r="V56" s="20">
        <f>IF(H56=0,0,H56*VLOOKUP('Metoda Dezagregata'!D68,'Valorile Parametrilor'!$B$37:$M$152,7)*'Valorile Parametrilor'!$C$8*VLOOKUP('Metoda Dezagregata'!$C$19,'Valorile Parametrilor'!$B$163:$M$188,7,FALSE))</f>
        <v>0</v>
      </c>
      <c r="W56" s="20">
        <f>IF(H56=0,0,H56*VLOOKUP('Metoda Dezagregata'!D68,'Valorile Parametrilor'!$B$37:$M$152,8)*'Valorile Parametrilor'!$D$8*VLOOKUP('Metoda Dezagregata'!$C$19,'Valorile Parametrilor'!$B$163:$M$188,8,FALSE))</f>
        <v>0</v>
      </c>
      <c r="X56" s="20">
        <f>IF(I56=0,0,I56*VLOOKUP('Metoda Dezagregata'!D68,'Valorile Parametrilor'!$B$37:$M$152,9)*VLOOKUP('Metoda Dezagregata'!$C$19,'Valorile Parametrilor'!$B$163:$M$188,9,FALSE))</f>
        <v>0</v>
      </c>
      <c r="Y56" s="20">
        <f>IF(J56=0,0,J56*VLOOKUP('Metoda Dezagregata'!D68,'Valorile Parametrilor'!$B$37:$M$152,10)*VLOOKUP('Metoda Dezagregata'!$C$19,'Valorile Parametrilor'!$B$163:$M$188,10,FALSE))</f>
        <v>0</v>
      </c>
      <c r="Z56" s="20">
        <f>IF(K56=0,0,K56*VLOOKUP('Metoda Dezagregata'!D68,'Valorile Parametrilor'!$B$37:$M$152,11)*VLOOKUP('Metoda Dezagregata'!$C$19,'Valorile Parametrilor'!$B$163:$N$188,11,FALSE))</f>
        <v>0</v>
      </c>
      <c r="AA56" s="20">
        <f>IF(L56=0,0,L56*VLOOKUP('Metoda Dezagregata'!D68,'Valorile Parametrilor'!$B$37:$P$152,13)*VLOOKUP('Metoda Dezagregata'!$C$19,'Valorile Parametrilor'!$B$163:$O$188,13,FALSE))</f>
        <v>0</v>
      </c>
      <c r="AB56" s="20">
        <f>IF(M56=0,0,M56*VLOOKUP('Metoda Dezagregata'!D68,'Valorile Parametrilor'!$B$37:$P$152,14)*VLOOKUP('Metoda Dezagregata'!$C$19,'Valorile Parametrilor'!$B$163:$P$188,14,FALSE))</f>
        <v>0</v>
      </c>
      <c r="AC56" s="20">
        <f>IF(N56=0,0,N56*VLOOKUP('Metoda Dezagregata'!D68,'Valorile Parametrilor'!$B$37:$P$152,15)*VLOOKUP('Metoda Dezagregata'!$C$19,'Valorile Parametrilor'!$B$163:$P$188,15,FALSE))</f>
        <v>0</v>
      </c>
      <c r="AD56" s="20"/>
      <c r="AE56" s="20">
        <f>P56*'Valorile Parametrilor'!$C$200</f>
        <v>0</v>
      </c>
      <c r="AF56" s="20">
        <f>Q56*'Valorile Parametrilor'!$D$200</f>
        <v>0</v>
      </c>
      <c r="AG56" s="20">
        <f>R56*'Valorile Parametrilor'!$D$200</f>
        <v>0</v>
      </c>
      <c r="AH56" s="20">
        <f>S56*'Valorile Parametrilor'!$C$207</f>
        <v>0</v>
      </c>
      <c r="AI56" s="20">
        <f>T56*'Valorile Parametrilor'!$C$200</f>
        <v>0</v>
      </c>
      <c r="AJ56" s="20">
        <f>U56*'Valorile Parametrilor'!$D$200</f>
        <v>0</v>
      </c>
      <c r="AK56" s="20">
        <f>V56*'Valorile Parametrilor'!$C$200</f>
        <v>0</v>
      </c>
      <c r="AL56" s="20">
        <f>W56*'Valorile Parametrilor'!$D$200</f>
        <v>0</v>
      </c>
      <c r="AM56" s="20">
        <f>X56*'Valorile Parametrilor'!$D$200</f>
        <v>0</v>
      </c>
      <c r="AN56" s="20">
        <f>Y56*'Valorile Parametrilor'!$D$200</f>
        <v>0</v>
      </c>
      <c r="AO56" s="20">
        <f>Z56*'Valorile Parametrilor'!$D$200</f>
        <v>0</v>
      </c>
      <c r="AP56" s="20">
        <f>AA56*'Valorile Parametrilor'!$C$207</f>
        <v>0</v>
      </c>
      <c r="AQ56" s="20">
        <f>AB56*'Valorile Parametrilor'!$C$207</f>
        <v>0</v>
      </c>
      <c r="AR56" s="20">
        <f>AC56*'Valorile Parametrilor'!$C$207</f>
        <v>0</v>
      </c>
      <c r="AS56" s="25">
        <f t="shared" si="2"/>
        <v>0</v>
      </c>
    </row>
    <row r="57" spans="2:45" x14ac:dyDescent="0.25">
      <c r="B57" s="18">
        <f>'Metoda Dezagregata'!B69</f>
        <v>0</v>
      </c>
      <c r="C57" s="18"/>
      <c r="D57" s="20">
        <f>'Metoda Dezagregata'!$C69*'Metoda Dezagregata'!$E69*'Metoda Dezagregata'!F69</f>
        <v>0</v>
      </c>
      <c r="E57" s="20">
        <f>'Metoda Dezagregata'!$C69*'Metoda Dezagregata'!$E69*'Metoda Dezagregata'!G69</f>
        <v>0</v>
      </c>
      <c r="F57" s="20">
        <f>'Metoda Dezagregata'!$C69*'Metoda Dezagregata'!$E69*'Metoda Dezagregata'!M69</f>
        <v>0</v>
      </c>
      <c r="G57" s="20">
        <f>'Metoda Dezagregata'!$C69*'Metoda Dezagregata'!$E69*'Metoda Dezagregata'!H69</f>
        <v>0</v>
      </c>
      <c r="H57" s="20">
        <f>'Metoda Dezagregata'!$C69*'Metoda Dezagregata'!$E69*'Metoda Dezagregata'!I69</f>
        <v>0</v>
      </c>
      <c r="I57" s="20">
        <f>'Metoda Dezagregata'!$C69*'Metoda Dezagregata'!$E69*'Metoda Dezagregata'!J69</f>
        <v>0</v>
      </c>
      <c r="J57" s="20">
        <f>'Metoda Dezagregata'!$C69*'Metoda Dezagregata'!$E69*'Metoda Dezagregata'!K69</f>
        <v>0</v>
      </c>
      <c r="K57" s="20">
        <f>'Metoda Dezagregata'!$C69*'Metoda Dezagregata'!$E69*'Metoda Dezagregata'!L69</f>
        <v>0</v>
      </c>
      <c r="L57" s="20">
        <f>'Metoda Dezagregata'!$C69*'Metoda Dezagregata'!$E69*'Metoda Dezagregata'!N69</f>
        <v>0</v>
      </c>
      <c r="M57" s="20">
        <f>'Metoda Dezagregata'!$C69*'Metoda Dezagregata'!$E69*'Metoda Dezagregata'!O69</f>
        <v>0</v>
      </c>
      <c r="N57" s="20">
        <f>'Metoda Dezagregata'!$C69*'Metoda Dezagregata'!$E69*'Metoda Dezagregata'!P69</f>
        <v>0</v>
      </c>
      <c r="O57" s="20"/>
      <c r="P57" s="20">
        <f>IF(D57=0,0,D57*VLOOKUP('Metoda Dezagregata'!$D69,'Valorile Parametrilor'!$B$37:$M$152,3)*'Valorile Parametrilor'!$C$9*VLOOKUP('Metoda Dezagregata'!$C$19,'Valorile Parametrilor'!$B$163:$M$188,3,FALSE))</f>
        <v>0</v>
      </c>
      <c r="Q57" s="20">
        <f>IF(D57=0,0,D57*VLOOKUP('Metoda Dezagregata'!$D69,'Valorile Parametrilor'!$B$37:$M$152,3)*'Valorile Parametrilor'!$D$9*VLOOKUP('Metoda Dezagregata'!$C$19,'Valorile Parametrilor'!$B$163:$M$188,3,FALSE))</f>
        <v>0</v>
      </c>
      <c r="R57" s="20">
        <f>IF(E57=0,0,E57*VLOOKUP('Metoda Dezagregata'!D69,'Valorile Parametrilor'!$B$37:$M$152,4)*VLOOKUP('Metoda Dezagregata'!$C$19,'Valorile Parametrilor'!$B$163:$M$188,4,FALSE))</f>
        <v>0</v>
      </c>
      <c r="S57" s="20">
        <f>IF(F57=0,0,F57*VLOOKUP('Metoda Dezagregata'!D69,'Valorile Parametrilor'!$B$37:$M$152,12)*VLOOKUP('Metoda Dezagregata'!$C$19,'Valorile Parametrilor'!$B$163:$M$188,12,FALSE))</f>
        <v>0</v>
      </c>
      <c r="T57" s="20">
        <f>IF(G57=0,0,G57*VLOOKUP('Metoda Dezagregata'!D69,'Valorile Parametrilor'!$B$37:$M$152,5)*'Valorile Parametrilor'!$C$7*VLOOKUP('Metoda Dezagregata'!$C$19,'Valorile Parametrilor'!$B$163:$M$188,5,FALSE))</f>
        <v>0</v>
      </c>
      <c r="U57" s="20">
        <f>IF(G57=0,0,G57*VLOOKUP('Metoda Dezagregata'!D69,'Valorile Parametrilor'!$B$37:$M$152,6)*'Valorile Parametrilor'!$D$7*VLOOKUP('Metoda Dezagregata'!$C$19,'Valorile Parametrilor'!$B$163:$M$188,6,FALSE))</f>
        <v>0</v>
      </c>
      <c r="V57" s="20">
        <f>IF(H57=0,0,H57*VLOOKUP('Metoda Dezagregata'!D69,'Valorile Parametrilor'!$B$37:$M$152,7)*'Valorile Parametrilor'!$C$8*VLOOKUP('Metoda Dezagregata'!$C$19,'Valorile Parametrilor'!$B$163:$M$188,7,FALSE))</f>
        <v>0</v>
      </c>
      <c r="W57" s="20">
        <f>IF(H57=0,0,H57*VLOOKUP('Metoda Dezagregata'!D69,'Valorile Parametrilor'!$B$37:$M$152,8)*'Valorile Parametrilor'!$D$8*VLOOKUP('Metoda Dezagregata'!$C$19,'Valorile Parametrilor'!$B$163:$M$188,8,FALSE))</f>
        <v>0</v>
      </c>
      <c r="X57" s="20">
        <f>IF(I57=0,0,I57*VLOOKUP('Metoda Dezagregata'!D69,'Valorile Parametrilor'!$B$37:$M$152,9)*VLOOKUP('Metoda Dezagregata'!$C$19,'Valorile Parametrilor'!$B$163:$M$188,9,FALSE))</f>
        <v>0</v>
      </c>
      <c r="Y57" s="20">
        <f>IF(J57=0,0,J57*VLOOKUP('Metoda Dezagregata'!D69,'Valorile Parametrilor'!$B$37:$M$152,10)*VLOOKUP('Metoda Dezagregata'!$C$19,'Valorile Parametrilor'!$B$163:$M$188,10,FALSE))</f>
        <v>0</v>
      </c>
      <c r="Z57" s="20">
        <f>IF(K57=0,0,K57*VLOOKUP('Metoda Dezagregata'!D69,'Valorile Parametrilor'!$B$37:$M$152,11)*VLOOKUP('Metoda Dezagregata'!$C$19,'Valorile Parametrilor'!$B$163:$N$188,11,FALSE))</f>
        <v>0</v>
      </c>
      <c r="AA57" s="20">
        <f>IF(L57=0,0,L57*VLOOKUP('Metoda Dezagregata'!D69,'Valorile Parametrilor'!$B$37:$P$152,13)*VLOOKUP('Metoda Dezagregata'!$C$19,'Valorile Parametrilor'!$B$163:$O$188,13,FALSE))</f>
        <v>0</v>
      </c>
      <c r="AB57" s="20">
        <f>IF(M57=0,0,M57*VLOOKUP('Metoda Dezagregata'!D69,'Valorile Parametrilor'!$B$37:$P$152,14)*VLOOKUP('Metoda Dezagregata'!$C$19,'Valorile Parametrilor'!$B$163:$P$188,14,FALSE))</f>
        <v>0</v>
      </c>
      <c r="AC57" s="20">
        <f>IF(N57=0,0,N57*VLOOKUP('Metoda Dezagregata'!D69,'Valorile Parametrilor'!$B$37:$P$152,15)*VLOOKUP('Metoda Dezagregata'!$C$19,'Valorile Parametrilor'!$B$163:$P$188,15,FALSE))</f>
        <v>0</v>
      </c>
      <c r="AD57" s="20"/>
      <c r="AE57" s="20">
        <f>P57*'Valorile Parametrilor'!$C$200</f>
        <v>0</v>
      </c>
      <c r="AF57" s="20">
        <f>Q57*'Valorile Parametrilor'!$D$200</f>
        <v>0</v>
      </c>
      <c r="AG57" s="20">
        <f>R57*'Valorile Parametrilor'!$D$200</f>
        <v>0</v>
      </c>
      <c r="AH57" s="20">
        <f>S57*'Valorile Parametrilor'!$C$207</f>
        <v>0</v>
      </c>
      <c r="AI57" s="20">
        <f>T57*'Valorile Parametrilor'!$C$200</f>
        <v>0</v>
      </c>
      <c r="AJ57" s="20">
        <f>U57*'Valorile Parametrilor'!$D$200</f>
        <v>0</v>
      </c>
      <c r="AK57" s="20">
        <f>V57*'Valorile Parametrilor'!$C$200</f>
        <v>0</v>
      </c>
      <c r="AL57" s="20">
        <f>W57*'Valorile Parametrilor'!$D$200</f>
        <v>0</v>
      </c>
      <c r="AM57" s="20">
        <f>X57*'Valorile Parametrilor'!$D$200</f>
        <v>0</v>
      </c>
      <c r="AN57" s="20">
        <f>Y57*'Valorile Parametrilor'!$D$200</f>
        <v>0</v>
      </c>
      <c r="AO57" s="20">
        <f>Z57*'Valorile Parametrilor'!$D$200</f>
        <v>0</v>
      </c>
      <c r="AP57" s="20">
        <f>AA57*'Valorile Parametrilor'!$C$207</f>
        <v>0</v>
      </c>
      <c r="AQ57" s="20">
        <f>AB57*'Valorile Parametrilor'!$C$207</f>
        <v>0</v>
      </c>
      <c r="AR57" s="20">
        <f>AC57*'Valorile Parametrilor'!$C$207</f>
        <v>0</v>
      </c>
      <c r="AS57" s="25">
        <f t="shared" si="2"/>
        <v>0</v>
      </c>
    </row>
    <row r="58" spans="2:45" x14ac:dyDescent="0.25">
      <c r="B58" s="18">
        <f>'Metoda Dezagregata'!B70</f>
        <v>0</v>
      </c>
      <c r="C58" s="18"/>
      <c r="D58" s="20">
        <f>'Metoda Dezagregata'!$C70*'Metoda Dezagregata'!$E70*'Metoda Dezagregata'!F70</f>
        <v>0</v>
      </c>
      <c r="E58" s="20">
        <f>'Metoda Dezagregata'!$C70*'Metoda Dezagregata'!$E70*'Metoda Dezagregata'!G70</f>
        <v>0</v>
      </c>
      <c r="F58" s="20">
        <f>'Metoda Dezagregata'!$C70*'Metoda Dezagregata'!$E70*'Metoda Dezagregata'!M70</f>
        <v>0</v>
      </c>
      <c r="G58" s="20">
        <f>'Metoda Dezagregata'!$C70*'Metoda Dezagregata'!$E70*'Metoda Dezagregata'!H70</f>
        <v>0</v>
      </c>
      <c r="H58" s="20">
        <f>'Metoda Dezagregata'!$C70*'Metoda Dezagregata'!$E70*'Metoda Dezagregata'!I70</f>
        <v>0</v>
      </c>
      <c r="I58" s="20">
        <f>'Metoda Dezagregata'!$C70*'Metoda Dezagregata'!$E70*'Metoda Dezagregata'!J70</f>
        <v>0</v>
      </c>
      <c r="J58" s="20">
        <f>'Metoda Dezagregata'!$C70*'Metoda Dezagregata'!$E70*'Metoda Dezagregata'!K70</f>
        <v>0</v>
      </c>
      <c r="K58" s="20">
        <f>'Metoda Dezagregata'!$C70*'Metoda Dezagregata'!$E70*'Metoda Dezagregata'!L70</f>
        <v>0</v>
      </c>
      <c r="L58" s="20">
        <f>'Metoda Dezagregata'!$C70*'Metoda Dezagregata'!$E70*'Metoda Dezagregata'!N70</f>
        <v>0</v>
      </c>
      <c r="M58" s="20">
        <f>'Metoda Dezagregata'!$C70*'Metoda Dezagregata'!$E70*'Metoda Dezagregata'!O70</f>
        <v>0</v>
      </c>
      <c r="N58" s="20">
        <f>'Metoda Dezagregata'!$C70*'Metoda Dezagregata'!$E70*'Metoda Dezagregata'!P70</f>
        <v>0</v>
      </c>
      <c r="O58" s="20"/>
      <c r="P58" s="20">
        <f>IF(D58=0,0,D58*VLOOKUP('Metoda Dezagregata'!$D70,'Valorile Parametrilor'!$B$37:$M$152,3)*'Valorile Parametrilor'!$C$9*VLOOKUP('Metoda Dezagregata'!$C$19,'Valorile Parametrilor'!$B$163:$M$188,3,FALSE))</f>
        <v>0</v>
      </c>
      <c r="Q58" s="20">
        <f>IF(D58=0,0,D58*VLOOKUP('Metoda Dezagregata'!$D70,'Valorile Parametrilor'!$B$37:$M$152,3)*'Valorile Parametrilor'!$D$9*VLOOKUP('Metoda Dezagregata'!$C$19,'Valorile Parametrilor'!$B$163:$M$188,3,FALSE))</f>
        <v>0</v>
      </c>
      <c r="R58" s="20">
        <f>IF(E58=0,0,E58*VLOOKUP('Metoda Dezagregata'!D70,'Valorile Parametrilor'!$B$37:$M$152,4)*VLOOKUP('Metoda Dezagregata'!$C$19,'Valorile Parametrilor'!$B$163:$M$188,4,FALSE))</f>
        <v>0</v>
      </c>
      <c r="S58" s="20">
        <f>IF(F58=0,0,F58*VLOOKUP('Metoda Dezagregata'!D70,'Valorile Parametrilor'!$B$37:$M$152,12)*VLOOKUP('Metoda Dezagregata'!$C$19,'Valorile Parametrilor'!$B$163:$M$188,12,FALSE))</f>
        <v>0</v>
      </c>
      <c r="T58" s="20">
        <f>IF(G58=0,0,G58*VLOOKUP('Metoda Dezagregata'!D70,'Valorile Parametrilor'!$B$37:$M$152,5)*'Valorile Parametrilor'!$C$7*VLOOKUP('Metoda Dezagregata'!$C$19,'Valorile Parametrilor'!$B$163:$M$188,5,FALSE))</f>
        <v>0</v>
      </c>
      <c r="U58" s="20">
        <f>IF(G58=0,0,G58*VLOOKUP('Metoda Dezagregata'!D70,'Valorile Parametrilor'!$B$37:$M$152,6)*'Valorile Parametrilor'!$D$7*VLOOKUP('Metoda Dezagregata'!$C$19,'Valorile Parametrilor'!$B$163:$M$188,6,FALSE))</f>
        <v>0</v>
      </c>
      <c r="V58" s="20">
        <f>IF(H58=0,0,H58*VLOOKUP('Metoda Dezagregata'!D70,'Valorile Parametrilor'!$B$37:$M$152,7)*'Valorile Parametrilor'!$C$8*VLOOKUP('Metoda Dezagregata'!$C$19,'Valorile Parametrilor'!$B$163:$M$188,7,FALSE))</f>
        <v>0</v>
      </c>
      <c r="W58" s="20">
        <f>IF(H58=0,0,H58*VLOOKUP('Metoda Dezagregata'!D70,'Valorile Parametrilor'!$B$37:$M$152,8)*'Valorile Parametrilor'!$D$8*VLOOKUP('Metoda Dezagregata'!$C$19,'Valorile Parametrilor'!$B$163:$M$188,8,FALSE))</f>
        <v>0</v>
      </c>
      <c r="X58" s="20">
        <f>IF(I58=0,0,I58*VLOOKUP('Metoda Dezagregata'!D70,'Valorile Parametrilor'!$B$37:$M$152,9)*VLOOKUP('Metoda Dezagregata'!$C$19,'Valorile Parametrilor'!$B$163:$M$188,9,FALSE))</f>
        <v>0</v>
      </c>
      <c r="Y58" s="20">
        <f>IF(J58=0,0,J58*VLOOKUP('Metoda Dezagregata'!D70,'Valorile Parametrilor'!$B$37:$M$152,10)*VLOOKUP('Metoda Dezagregata'!$C$19,'Valorile Parametrilor'!$B$163:$M$188,10,FALSE))</f>
        <v>0</v>
      </c>
      <c r="Z58" s="20">
        <f>IF(K58=0,0,K58*VLOOKUP('Metoda Dezagregata'!D70,'Valorile Parametrilor'!$B$37:$M$152,11)*VLOOKUP('Metoda Dezagregata'!$C$19,'Valorile Parametrilor'!$B$163:$N$188,11,FALSE))</f>
        <v>0</v>
      </c>
      <c r="AA58" s="20">
        <f>IF(L58=0,0,L58*VLOOKUP('Metoda Dezagregata'!D70,'Valorile Parametrilor'!$B$37:$P$152,13)*VLOOKUP('Metoda Dezagregata'!$C$19,'Valorile Parametrilor'!$B$163:$O$188,13,FALSE))</f>
        <v>0</v>
      </c>
      <c r="AB58" s="20">
        <f>IF(M58=0,0,M58*VLOOKUP('Metoda Dezagregata'!D70,'Valorile Parametrilor'!$B$37:$P$152,14)*VLOOKUP('Metoda Dezagregata'!$C$19,'Valorile Parametrilor'!$B$163:$P$188,14,FALSE))</f>
        <v>0</v>
      </c>
      <c r="AC58" s="20">
        <f>IF(N58=0,0,N58*VLOOKUP('Metoda Dezagregata'!D70,'Valorile Parametrilor'!$B$37:$P$152,15)*VLOOKUP('Metoda Dezagregata'!$C$19,'Valorile Parametrilor'!$B$163:$P$188,15,FALSE))</f>
        <v>0</v>
      </c>
      <c r="AD58" s="20"/>
      <c r="AE58" s="20">
        <f>P58*'Valorile Parametrilor'!$C$200</f>
        <v>0</v>
      </c>
      <c r="AF58" s="20">
        <f>Q58*'Valorile Parametrilor'!$D$200</f>
        <v>0</v>
      </c>
      <c r="AG58" s="20">
        <f>R58*'Valorile Parametrilor'!$D$200</f>
        <v>0</v>
      </c>
      <c r="AH58" s="20">
        <f>S58*'Valorile Parametrilor'!$C$207</f>
        <v>0</v>
      </c>
      <c r="AI58" s="20">
        <f>T58*'Valorile Parametrilor'!$C$200</f>
        <v>0</v>
      </c>
      <c r="AJ58" s="20">
        <f>U58*'Valorile Parametrilor'!$D$200</f>
        <v>0</v>
      </c>
      <c r="AK58" s="20">
        <f>V58*'Valorile Parametrilor'!$C$200</f>
        <v>0</v>
      </c>
      <c r="AL58" s="20">
        <f>W58*'Valorile Parametrilor'!$D$200</f>
        <v>0</v>
      </c>
      <c r="AM58" s="20">
        <f>X58*'Valorile Parametrilor'!$D$200</f>
        <v>0</v>
      </c>
      <c r="AN58" s="20">
        <f>Y58*'Valorile Parametrilor'!$D$200</f>
        <v>0</v>
      </c>
      <c r="AO58" s="20">
        <f>Z58*'Valorile Parametrilor'!$D$200</f>
        <v>0</v>
      </c>
      <c r="AP58" s="20">
        <f>AA58*'Valorile Parametrilor'!$C$207</f>
        <v>0</v>
      </c>
      <c r="AQ58" s="20">
        <f>AB58*'Valorile Parametrilor'!$C$207</f>
        <v>0</v>
      </c>
      <c r="AR58" s="20">
        <f>AC58*'Valorile Parametrilor'!$C$207</f>
        <v>0</v>
      </c>
      <c r="AS58" s="25">
        <f t="shared" si="2"/>
        <v>0</v>
      </c>
    </row>
    <row r="59" spans="2:45" x14ac:dyDescent="0.25">
      <c r="B59" s="18">
        <f>'Metoda Dezagregata'!B71</f>
        <v>0</v>
      </c>
      <c r="C59" s="18"/>
      <c r="D59" s="20">
        <f>'Metoda Dezagregata'!$C71*'Metoda Dezagregata'!$E71*'Metoda Dezagregata'!F71</f>
        <v>0</v>
      </c>
      <c r="E59" s="20">
        <f>'Metoda Dezagregata'!$C71*'Metoda Dezagregata'!$E71*'Metoda Dezagregata'!G71</f>
        <v>0</v>
      </c>
      <c r="F59" s="20">
        <f>'Metoda Dezagregata'!$C71*'Metoda Dezagregata'!$E71*'Metoda Dezagregata'!M71</f>
        <v>0</v>
      </c>
      <c r="G59" s="20">
        <f>'Metoda Dezagregata'!$C71*'Metoda Dezagregata'!$E71*'Metoda Dezagregata'!H71</f>
        <v>0</v>
      </c>
      <c r="H59" s="20">
        <f>'Metoda Dezagregata'!$C71*'Metoda Dezagregata'!$E71*'Metoda Dezagregata'!I71</f>
        <v>0</v>
      </c>
      <c r="I59" s="20">
        <f>'Metoda Dezagregata'!$C71*'Metoda Dezagregata'!$E71*'Metoda Dezagregata'!J71</f>
        <v>0</v>
      </c>
      <c r="J59" s="20">
        <f>'Metoda Dezagregata'!$C71*'Metoda Dezagregata'!$E71*'Metoda Dezagregata'!K71</f>
        <v>0</v>
      </c>
      <c r="K59" s="20">
        <f>'Metoda Dezagregata'!$C71*'Metoda Dezagregata'!$E71*'Metoda Dezagregata'!L71</f>
        <v>0</v>
      </c>
      <c r="L59" s="20">
        <f>'Metoda Dezagregata'!$C71*'Metoda Dezagregata'!$E71*'Metoda Dezagregata'!N71</f>
        <v>0</v>
      </c>
      <c r="M59" s="20">
        <f>'Metoda Dezagregata'!$C71*'Metoda Dezagregata'!$E71*'Metoda Dezagregata'!O71</f>
        <v>0</v>
      </c>
      <c r="N59" s="20">
        <f>'Metoda Dezagregata'!$C71*'Metoda Dezagregata'!$E71*'Metoda Dezagregata'!P71</f>
        <v>0</v>
      </c>
      <c r="O59" s="20"/>
      <c r="P59" s="20">
        <f>IF(D59=0,0,D59*VLOOKUP('Metoda Dezagregata'!$D71,'Valorile Parametrilor'!$B$37:$M$152,3)*'Valorile Parametrilor'!$C$9*VLOOKUP('Metoda Dezagregata'!$C$19,'Valorile Parametrilor'!$B$163:$M$188,3,FALSE))</f>
        <v>0</v>
      </c>
      <c r="Q59" s="20">
        <f>IF(D59=0,0,D59*VLOOKUP('Metoda Dezagregata'!$D71,'Valorile Parametrilor'!$B$37:$M$152,3)*'Valorile Parametrilor'!$D$9*VLOOKUP('Metoda Dezagregata'!$C$19,'Valorile Parametrilor'!$B$163:$M$188,3,FALSE))</f>
        <v>0</v>
      </c>
      <c r="R59" s="20">
        <f>IF(E59=0,0,E59*VLOOKUP('Metoda Dezagregata'!D71,'Valorile Parametrilor'!$B$37:$M$152,4)*VLOOKUP('Metoda Dezagregata'!$C$19,'Valorile Parametrilor'!$B$163:$M$188,4,FALSE))</f>
        <v>0</v>
      </c>
      <c r="S59" s="20">
        <f>IF(F59=0,0,F59*VLOOKUP('Metoda Dezagregata'!D71,'Valorile Parametrilor'!$B$37:$M$152,12)*VLOOKUP('Metoda Dezagregata'!$C$19,'Valorile Parametrilor'!$B$163:$M$188,12,FALSE))</f>
        <v>0</v>
      </c>
      <c r="T59" s="20">
        <f>IF(G59=0,0,G59*VLOOKUP('Metoda Dezagregata'!D71,'Valorile Parametrilor'!$B$37:$M$152,5)*'Valorile Parametrilor'!$C$7*VLOOKUP('Metoda Dezagregata'!$C$19,'Valorile Parametrilor'!$B$163:$M$188,5,FALSE))</f>
        <v>0</v>
      </c>
      <c r="U59" s="20">
        <f>IF(G59=0,0,G59*VLOOKUP('Metoda Dezagregata'!D71,'Valorile Parametrilor'!$B$37:$M$152,6)*'Valorile Parametrilor'!$D$7*VLOOKUP('Metoda Dezagregata'!$C$19,'Valorile Parametrilor'!$B$163:$M$188,6,FALSE))</f>
        <v>0</v>
      </c>
      <c r="V59" s="20">
        <f>IF(H59=0,0,H59*VLOOKUP('Metoda Dezagregata'!D71,'Valorile Parametrilor'!$B$37:$M$152,7)*'Valorile Parametrilor'!$C$8*VLOOKUP('Metoda Dezagregata'!$C$19,'Valorile Parametrilor'!$B$163:$M$188,7,FALSE))</f>
        <v>0</v>
      </c>
      <c r="W59" s="20">
        <f>IF(H59=0,0,H59*VLOOKUP('Metoda Dezagregata'!D71,'Valorile Parametrilor'!$B$37:$M$152,8)*'Valorile Parametrilor'!$D$8*VLOOKUP('Metoda Dezagregata'!$C$19,'Valorile Parametrilor'!$B$163:$M$188,8,FALSE))</f>
        <v>0</v>
      </c>
      <c r="X59" s="20">
        <f>IF(I59=0,0,I59*VLOOKUP('Metoda Dezagregata'!D71,'Valorile Parametrilor'!$B$37:$M$152,9)*VLOOKUP('Metoda Dezagregata'!$C$19,'Valorile Parametrilor'!$B$163:$M$188,9,FALSE))</f>
        <v>0</v>
      </c>
      <c r="Y59" s="20">
        <f>IF(J59=0,0,J59*VLOOKUP('Metoda Dezagregata'!D71,'Valorile Parametrilor'!$B$37:$M$152,10)*VLOOKUP('Metoda Dezagregata'!$C$19,'Valorile Parametrilor'!$B$163:$M$188,10,FALSE))</f>
        <v>0</v>
      </c>
      <c r="Z59" s="20">
        <f>IF(K59=0,0,K59*VLOOKUP('Metoda Dezagregata'!D71,'Valorile Parametrilor'!$B$37:$M$152,11)*VLOOKUP('Metoda Dezagregata'!$C$19,'Valorile Parametrilor'!$B$163:$N$188,11,FALSE))</f>
        <v>0</v>
      </c>
      <c r="AA59" s="20">
        <f>IF(L59=0,0,L59*VLOOKUP('Metoda Dezagregata'!D71,'Valorile Parametrilor'!$B$37:$P$152,13)*VLOOKUP('Metoda Dezagregata'!$C$19,'Valorile Parametrilor'!$B$163:$O$188,13,FALSE))</f>
        <v>0</v>
      </c>
      <c r="AB59" s="20">
        <f>IF(M59=0,0,M59*VLOOKUP('Metoda Dezagregata'!D71,'Valorile Parametrilor'!$B$37:$P$152,14)*VLOOKUP('Metoda Dezagregata'!$C$19,'Valorile Parametrilor'!$B$163:$P$188,14,FALSE))</f>
        <v>0</v>
      </c>
      <c r="AC59" s="20">
        <f>IF(N59=0,0,N59*VLOOKUP('Metoda Dezagregata'!D71,'Valorile Parametrilor'!$B$37:$P$152,15)*VLOOKUP('Metoda Dezagregata'!$C$19,'Valorile Parametrilor'!$B$163:$P$188,15,FALSE))</f>
        <v>0</v>
      </c>
      <c r="AD59" s="20"/>
      <c r="AE59" s="20">
        <f>P59*'Valorile Parametrilor'!$C$200</f>
        <v>0</v>
      </c>
      <c r="AF59" s="20">
        <f>Q59*'Valorile Parametrilor'!$D$200</f>
        <v>0</v>
      </c>
      <c r="AG59" s="20">
        <f>R59*'Valorile Parametrilor'!$D$200</f>
        <v>0</v>
      </c>
      <c r="AH59" s="20">
        <f>S59*'Valorile Parametrilor'!$C$207</f>
        <v>0</v>
      </c>
      <c r="AI59" s="20">
        <f>T59*'Valorile Parametrilor'!$C$200</f>
        <v>0</v>
      </c>
      <c r="AJ59" s="20">
        <f>U59*'Valorile Parametrilor'!$D$200</f>
        <v>0</v>
      </c>
      <c r="AK59" s="20">
        <f>V59*'Valorile Parametrilor'!$C$200</f>
        <v>0</v>
      </c>
      <c r="AL59" s="20">
        <f>W59*'Valorile Parametrilor'!$D$200</f>
        <v>0</v>
      </c>
      <c r="AM59" s="20">
        <f>X59*'Valorile Parametrilor'!$D$200</f>
        <v>0</v>
      </c>
      <c r="AN59" s="20">
        <f>Y59*'Valorile Parametrilor'!$D$200</f>
        <v>0</v>
      </c>
      <c r="AO59" s="20">
        <f>Z59*'Valorile Parametrilor'!$D$200</f>
        <v>0</v>
      </c>
      <c r="AP59" s="20">
        <f>AA59*'Valorile Parametrilor'!$C$207</f>
        <v>0</v>
      </c>
      <c r="AQ59" s="20">
        <f>AB59*'Valorile Parametrilor'!$C$207</f>
        <v>0</v>
      </c>
      <c r="AR59" s="20">
        <f>AC59*'Valorile Parametrilor'!$C$207</f>
        <v>0</v>
      </c>
      <c r="AS59" s="25">
        <f t="shared" si="2"/>
        <v>0</v>
      </c>
    </row>
    <row r="60" spans="2:45" x14ac:dyDescent="0.25">
      <c r="B60" s="18">
        <f>'Metoda Dezagregata'!B72</f>
        <v>0</v>
      </c>
      <c r="C60" s="18"/>
      <c r="D60" s="20">
        <f>'Metoda Dezagregata'!$C72*'Metoda Dezagregata'!$E72*'Metoda Dezagregata'!F72</f>
        <v>0</v>
      </c>
      <c r="E60" s="20">
        <f>'Metoda Dezagregata'!$C72*'Metoda Dezagregata'!$E72*'Metoda Dezagregata'!G72</f>
        <v>0</v>
      </c>
      <c r="F60" s="20">
        <f>'Metoda Dezagregata'!$C72*'Metoda Dezagregata'!$E72*'Metoda Dezagregata'!M72</f>
        <v>0</v>
      </c>
      <c r="G60" s="20">
        <f>'Metoda Dezagregata'!$C72*'Metoda Dezagregata'!$E72*'Metoda Dezagregata'!H72</f>
        <v>0</v>
      </c>
      <c r="H60" s="20">
        <f>'Metoda Dezagregata'!$C72*'Metoda Dezagregata'!$E72*'Metoda Dezagregata'!I72</f>
        <v>0</v>
      </c>
      <c r="I60" s="20">
        <f>'Metoda Dezagregata'!$C72*'Metoda Dezagregata'!$E72*'Metoda Dezagregata'!J72</f>
        <v>0</v>
      </c>
      <c r="J60" s="20">
        <f>'Metoda Dezagregata'!$C72*'Metoda Dezagregata'!$E72*'Metoda Dezagregata'!K72</f>
        <v>0</v>
      </c>
      <c r="K60" s="20">
        <f>'Metoda Dezagregata'!$C72*'Metoda Dezagregata'!$E72*'Metoda Dezagregata'!L72</f>
        <v>0</v>
      </c>
      <c r="L60" s="20">
        <f>'Metoda Dezagregata'!$C72*'Metoda Dezagregata'!$E72*'Metoda Dezagregata'!N72</f>
        <v>0</v>
      </c>
      <c r="M60" s="20">
        <f>'Metoda Dezagregata'!$C72*'Metoda Dezagregata'!$E72*'Metoda Dezagregata'!O72</f>
        <v>0</v>
      </c>
      <c r="N60" s="20">
        <f>'Metoda Dezagregata'!$C72*'Metoda Dezagregata'!$E72*'Metoda Dezagregata'!P72</f>
        <v>0</v>
      </c>
      <c r="O60" s="20"/>
      <c r="P60" s="20">
        <f>IF(D60=0,0,D60*VLOOKUP('Metoda Dezagregata'!$D72,'Valorile Parametrilor'!$B$37:$M$152,3)*'Valorile Parametrilor'!$C$9*VLOOKUP('Metoda Dezagregata'!$C$19,'Valorile Parametrilor'!$B$163:$M$188,3,FALSE))</f>
        <v>0</v>
      </c>
      <c r="Q60" s="20">
        <f>IF(D60=0,0,D60*VLOOKUP('Metoda Dezagregata'!$D72,'Valorile Parametrilor'!$B$37:$M$152,3)*'Valorile Parametrilor'!$D$9*VLOOKUP('Metoda Dezagregata'!$C$19,'Valorile Parametrilor'!$B$163:$M$188,3,FALSE))</f>
        <v>0</v>
      </c>
      <c r="R60" s="20">
        <f>IF(E60=0,0,E60*VLOOKUP('Metoda Dezagregata'!D72,'Valorile Parametrilor'!$B$37:$M$152,4)*VLOOKUP('Metoda Dezagregata'!$C$19,'Valorile Parametrilor'!$B$163:$M$188,4,FALSE))</f>
        <v>0</v>
      </c>
      <c r="S60" s="20">
        <f>IF(F60=0,0,F60*VLOOKUP('Metoda Dezagregata'!D72,'Valorile Parametrilor'!$B$37:$M$152,12)*VLOOKUP('Metoda Dezagregata'!$C$19,'Valorile Parametrilor'!$B$163:$M$188,12,FALSE))</f>
        <v>0</v>
      </c>
      <c r="T60" s="20">
        <f>IF(G60=0,0,G60*VLOOKUP('Metoda Dezagregata'!D72,'Valorile Parametrilor'!$B$37:$M$152,5)*'Valorile Parametrilor'!$C$7*VLOOKUP('Metoda Dezagregata'!$C$19,'Valorile Parametrilor'!$B$163:$M$188,5,FALSE))</f>
        <v>0</v>
      </c>
      <c r="U60" s="20">
        <f>IF(G60=0,0,G60*VLOOKUP('Metoda Dezagregata'!D72,'Valorile Parametrilor'!$B$37:$M$152,6)*'Valorile Parametrilor'!$D$7*VLOOKUP('Metoda Dezagregata'!$C$19,'Valorile Parametrilor'!$B$163:$M$188,6,FALSE))</f>
        <v>0</v>
      </c>
      <c r="V60" s="20">
        <f>IF(H60=0,0,H60*VLOOKUP('Metoda Dezagregata'!D72,'Valorile Parametrilor'!$B$37:$M$152,7)*'Valorile Parametrilor'!$C$8*VLOOKUP('Metoda Dezagregata'!$C$19,'Valorile Parametrilor'!$B$163:$M$188,7,FALSE))</f>
        <v>0</v>
      </c>
      <c r="W60" s="20">
        <f>IF(H60=0,0,H60*VLOOKUP('Metoda Dezagregata'!D72,'Valorile Parametrilor'!$B$37:$M$152,8)*'Valorile Parametrilor'!$D$8*VLOOKUP('Metoda Dezagregata'!$C$19,'Valorile Parametrilor'!$B$163:$M$188,8,FALSE))</f>
        <v>0</v>
      </c>
      <c r="X60" s="20">
        <f>IF(I60=0,0,I60*VLOOKUP('Metoda Dezagregata'!D72,'Valorile Parametrilor'!$B$37:$M$152,9)*VLOOKUP('Metoda Dezagregata'!$C$19,'Valorile Parametrilor'!$B$163:$M$188,9,FALSE))</f>
        <v>0</v>
      </c>
      <c r="Y60" s="20">
        <f>IF(J60=0,0,J60*VLOOKUP('Metoda Dezagregata'!D72,'Valorile Parametrilor'!$B$37:$M$152,10)*VLOOKUP('Metoda Dezagregata'!$C$19,'Valorile Parametrilor'!$B$163:$M$188,10,FALSE))</f>
        <v>0</v>
      </c>
      <c r="Z60" s="20">
        <f>IF(K60=0,0,K60*VLOOKUP('Metoda Dezagregata'!D72,'Valorile Parametrilor'!$B$37:$M$152,11)*VLOOKUP('Metoda Dezagregata'!$C$19,'Valorile Parametrilor'!$B$163:$N$188,11,FALSE))</f>
        <v>0</v>
      </c>
      <c r="AA60" s="20">
        <f>IF(L60=0,0,L60*VLOOKUP('Metoda Dezagregata'!D72,'Valorile Parametrilor'!$B$37:$P$152,13)*VLOOKUP('Metoda Dezagregata'!$C$19,'Valorile Parametrilor'!$B$163:$O$188,13,FALSE))</f>
        <v>0</v>
      </c>
      <c r="AB60" s="20">
        <f>IF(M60=0,0,M60*VLOOKUP('Metoda Dezagregata'!D72,'Valorile Parametrilor'!$B$37:$P$152,14)*VLOOKUP('Metoda Dezagregata'!$C$19,'Valorile Parametrilor'!$B$163:$P$188,14,FALSE))</f>
        <v>0</v>
      </c>
      <c r="AC60" s="20">
        <f>IF(N60=0,0,N60*VLOOKUP('Metoda Dezagregata'!D72,'Valorile Parametrilor'!$B$37:$P$152,15)*VLOOKUP('Metoda Dezagregata'!$C$19,'Valorile Parametrilor'!$B$163:$P$188,15,FALSE))</f>
        <v>0</v>
      </c>
      <c r="AD60" s="20"/>
      <c r="AE60" s="20">
        <f>P60*'Valorile Parametrilor'!$C$200</f>
        <v>0</v>
      </c>
      <c r="AF60" s="20">
        <f>Q60*'Valorile Parametrilor'!$D$200</f>
        <v>0</v>
      </c>
      <c r="AG60" s="20">
        <f>R60*'Valorile Parametrilor'!$D$200</f>
        <v>0</v>
      </c>
      <c r="AH60" s="20">
        <f>S60*'Valorile Parametrilor'!$C$207</f>
        <v>0</v>
      </c>
      <c r="AI60" s="20">
        <f>T60*'Valorile Parametrilor'!$C$200</f>
        <v>0</v>
      </c>
      <c r="AJ60" s="20">
        <f>U60*'Valorile Parametrilor'!$D$200</f>
        <v>0</v>
      </c>
      <c r="AK60" s="20">
        <f>V60*'Valorile Parametrilor'!$C$200</f>
        <v>0</v>
      </c>
      <c r="AL60" s="20">
        <f>W60*'Valorile Parametrilor'!$D$200</f>
        <v>0</v>
      </c>
      <c r="AM60" s="20">
        <f>X60*'Valorile Parametrilor'!$D$200</f>
        <v>0</v>
      </c>
      <c r="AN60" s="20">
        <f>Y60*'Valorile Parametrilor'!$D$200</f>
        <v>0</v>
      </c>
      <c r="AO60" s="20">
        <f>Z60*'Valorile Parametrilor'!$D$200</f>
        <v>0</v>
      </c>
      <c r="AP60" s="20">
        <f>AA60*'Valorile Parametrilor'!$C$207</f>
        <v>0</v>
      </c>
      <c r="AQ60" s="20">
        <f>AB60*'Valorile Parametrilor'!$C$207</f>
        <v>0</v>
      </c>
      <c r="AR60" s="20">
        <f>AC60*'Valorile Parametrilor'!$C$207</f>
        <v>0</v>
      </c>
      <c r="AS60" s="25">
        <f t="shared" si="2"/>
        <v>0</v>
      </c>
    </row>
    <row r="61" spans="2:45" x14ac:dyDescent="0.25">
      <c r="B61" s="18">
        <f>'Metoda Dezagregata'!B73</f>
        <v>0</v>
      </c>
      <c r="C61" s="18"/>
      <c r="D61" s="20">
        <f>'Metoda Dezagregata'!$C73*'Metoda Dezagregata'!$E73*'Metoda Dezagregata'!F73</f>
        <v>0</v>
      </c>
      <c r="E61" s="20">
        <f>'Metoda Dezagregata'!$C73*'Metoda Dezagregata'!$E73*'Metoda Dezagregata'!G73</f>
        <v>0</v>
      </c>
      <c r="F61" s="20">
        <f>'Metoda Dezagregata'!$C73*'Metoda Dezagregata'!$E73*'Metoda Dezagregata'!M73</f>
        <v>0</v>
      </c>
      <c r="G61" s="20">
        <f>'Metoda Dezagregata'!$C73*'Metoda Dezagregata'!$E73*'Metoda Dezagregata'!H73</f>
        <v>0</v>
      </c>
      <c r="H61" s="20">
        <f>'Metoda Dezagregata'!$C73*'Metoda Dezagregata'!$E73*'Metoda Dezagregata'!I73</f>
        <v>0</v>
      </c>
      <c r="I61" s="20">
        <f>'Metoda Dezagregata'!$C73*'Metoda Dezagregata'!$E73*'Metoda Dezagregata'!J73</f>
        <v>0</v>
      </c>
      <c r="J61" s="20">
        <f>'Metoda Dezagregata'!$C73*'Metoda Dezagregata'!$E73*'Metoda Dezagregata'!K73</f>
        <v>0</v>
      </c>
      <c r="K61" s="20">
        <f>'Metoda Dezagregata'!$C73*'Metoda Dezagregata'!$E73*'Metoda Dezagregata'!L73</f>
        <v>0</v>
      </c>
      <c r="L61" s="20">
        <f>'Metoda Dezagregata'!$C73*'Metoda Dezagregata'!$E73*'Metoda Dezagregata'!N73</f>
        <v>0</v>
      </c>
      <c r="M61" s="20">
        <f>'Metoda Dezagregata'!$C73*'Metoda Dezagregata'!$E73*'Metoda Dezagregata'!O73</f>
        <v>0</v>
      </c>
      <c r="N61" s="20">
        <f>'Metoda Dezagregata'!$C73*'Metoda Dezagregata'!$E73*'Metoda Dezagregata'!P73</f>
        <v>0</v>
      </c>
      <c r="O61" s="20"/>
      <c r="P61" s="20">
        <f>IF(D61=0,0,D61*VLOOKUP('Metoda Dezagregata'!$D73,'Valorile Parametrilor'!$B$37:$M$152,3)*'Valorile Parametrilor'!$C$9*VLOOKUP('Metoda Dezagregata'!$C$19,'Valorile Parametrilor'!$B$163:$M$188,3,FALSE))</f>
        <v>0</v>
      </c>
      <c r="Q61" s="20">
        <f>IF(D61=0,0,D61*VLOOKUP('Metoda Dezagregata'!$D73,'Valorile Parametrilor'!$B$37:$M$152,3)*'Valorile Parametrilor'!$D$9*VLOOKUP('Metoda Dezagregata'!$C$19,'Valorile Parametrilor'!$B$163:$M$188,3,FALSE))</f>
        <v>0</v>
      </c>
      <c r="R61" s="20">
        <f>IF(E61=0,0,E61*VLOOKUP('Metoda Dezagregata'!D73,'Valorile Parametrilor'!$B$37:$M$152,4)*VLOOKUP('Metoda Dezagregata'!$C$19,'Valorile Parametrilor'!$B$163:$M$188,4,FALSE))</f>
        <v>0</v>
      </c>
      <c r="S61" s="20">
        <f>IF(F61=0,0,F61*VLOOKUP('Metoda Dezagregata'!D73,'Valorile Parametrilor'!$B$37:$M$152,12)*VLOOKUP('Metoda Dezagregata'!$C$19,'Valorile Parametrilor'!$B$163:$M$188,12,FALSE))</f>
        <v>0</v>
      </c>
      <c r="T61" s="20">
        <f>IF(G61=0,0,G61*VLOOKUP('Metoda Dezagregata'!D73,'Valorile Parametrilor'!$B$37:$M$152,5)*'Valorile Parametrilor'!$C$7*VLOOKUP('Metoda Dezagregata'!$C$19,'Valorile Parametrilor'!$B$163:$M$188,5,FALSE))</f>
        <v>0</v>
      </c>
      <c r="U61" s="20">
        <f>IF(G61=0,0,G61*VLOOKUP('Metoda Dezagregata'!D73,'Valorile Parametrilor'!$B$37:$M$152,6)*'Valorile Parametrilor'!$D$7*VLOOKUP('Metoda Dezagregata'!$C$19,'Valorile Parametrilor'!$B$163:$M$188,6,FALSE))</f>
        <v>0</v>
      </c>
      <c r="V61" s="20">
        <f>IF(H61=0,0,H61*VLOOKUP('Metoda Dezagregata'!D73,'Valorile Parametrilor'!$B$37:$M$152,7)*'Valorile Parametrilor'!$C$8*VLOOKUP('Metoda Dezagregata'!$C$19,'Valorile Parametrilor'!$B$163:$M$188,7,FALSE))</f>
        <v>0</v>
      </c>
      <c r="W61" s="20">
        <f>IF(H61=0,0,H61*VLOOKUP('Metoda Dezagregata'!D73,'Valorile Parametrilor'!$B$37:$M$152,8)*'Valorile Parametrilor'!$D$8*VLOOKUP('Metoda Dezagregata'!$C$19,'Valorile Parametrilor'!$B$163:$M$188,8,FALSE))</f>
        <v>0</v>
      </c>
      <c r="X61" s="20">
        <f>IF(I61=0,0,I61*VLOOKUP('Metoda Dezagregata'!D73,'Valorile Parametrilor'!$B$37:$M$152,9)*VLOOKUP('Metoda Dezagregata'!$C$19,'Valorile Parametrilor'!$B$163:$M$188,9,FALSE))</f>
        <v>0</v>
      </c>
      <c r="Y61" s="20">
        <f>IF(J61=0,0,J61*VLOOKUP('Metoda Dezagregata'!D73,'Valorile Parametrilor'!$B$37:$M$152,10)*VLOOKUP('Metoda Dezagregata'!$C$19,'Valorile Parametrilor'!$B$163:$M$188,10,FALSE))</f>
        <v>0</v>
      </c>
      <c r="Z61" s="20">
        <f>IF(K61=0,0,K61*VLOOKUP('Metoda Dezagregata'!D73,'Valorile Parametrilor'!$B$37:$M$152,11)*VLOOKUP('Metoda Dezagregata'!$C$19,'Valorile Parametrilor'!$B$163:$N$188,11,FALSE))</f>
        <v>0</v>
      </c>
      <c r="AA61" s="20">
        <f>IF(L61=0,0,L61*VLOOKUP('Metoda Dezagregata'!D73,'Valorile Parametrilor'!$B$37:$P$152,13)*VLOOKUP('Metoda Dezagregata'!$C$19,'Valorile Parametrilor'!$B$163:$O$188,13,FALSE))</f>
        <v>0</v>
      </c>
      <c r="AB61" s="20">
        <f>IF(M61=0,0,M61*VLOOKUP('Metoda Dezagregata'!D73,'Valorile Parametrilor'!$B$37:$P$152,14)*VLOOKUP('Metoda Dezagregata'!$C$19,'Valorile Parametrilor'!$B$163:$P$188,14,FALSE))</f>
        <v>0</v>
      </c>
      <c r="AC61" s="20">
        <f>IF(N61=0,0,N61*VLOOKUP('Metoda Dezagregata'!D73,'Valorile Parametrilor'!$B$37:$P$152,15)*VLOOKUP('Metoda Dezagregata'!$C$19,'Valorile Parametrilor'!$B$163:$P$188,15,FALSE))</f>
        <v>0</v>
      </c>
      <c r="AD61" s="20"/>
      <c r="AE61" s="20">
        <f>P61*'Valorile Parametrilor'!$C$200</f>
        <v>0</v>
      </c>
      <c r="AF61" s="20">
        <f>Q61*'Valorile Parametrilor'!$D$200</f>
        <v>0</v>
      </c>
      <c r="AG61" s="20">
        <f>R61*'Valorile Parametrilor'!$D$200</f>
        <v>0</v>
      </c>
      <c r="AH61" s="20">
        <f>S61*'Valorile Parametrilor'!$C$207</f>
        <v>0</v>
      </c>
      <c r="AI61" s="20">
        <f>T61*'Valorile Parametrilor'!$C$200</f>
        <v>0</v>
      </c>
      <c r="AJ61" s="20">
        <f>U61*'Valorile Parametrilor'!$D$200</f>
        <v>0</v>
      </c>
      <c r="AK61" s="20">
        <f>V61*'Valorile Parametrilor'!$C$200</f>
        <v>0</v>
      </c>
      <c r="AL61" s="20">
        <f>W61*'Valorile Parametrilor'!$D$200</f>
        <v>0</v>
      </c>
      <c r="AM61" s="20">
        <f>X61*'Valorile Parametrilor'!$D$200</f>
        <v>0</v>
      </c>
      <c r="AN61" s="20">
        <f>Y61*'Valorile Parametrilor'!$D$200</f>
        <v>0</v>
      </c>
      <c r="AO61" s="20">
        <f>Z61*'Valorile Parametrilor'!$D$200</f>
        <v>0</v>
      </c>
      <c r="AP61" s="20">
        <f>AA61*'Valorile Parametrilor'!$C$207</f>
        <v>0</v>
      </c>
      <c r="AQ61" s="20">
        <f>AB61*'Valorile Parametrilor'!$C$207</f>
        <v>0</v>
      </c>
      <c r="AR61" s="20">
        <f>AC61*'Valorile Parametrilor'!$C$207</f>
        <v>0</v>
      </c>
      <c r="AS61" s="25">
        <f t="shared" si="2"/>
        <v>0</v>
      </c>
    </row>
    <row r="62" spans="2:45" x14ac:dyDescent="0.25">
      <c r="B62" s="18">
        <f>'Metoda Dezagregata'!B74</f>
        <v>0</v>
      </c>
      <c r="C62" s="18"/>
      <c r="D62" s="20">
        <f>'Metoda Dezagregata'!$C74*'Metoda Dezagregata'!$E74*'Metoda Dezagregata'!F74</f>
        <v>0</v>
      </c>
      <c r="E62" s="20">
        <f>'Metoda Dezagregata'!$C74*'Metoda Dezagregata'!$E74*'Metoda Dezagregata'!G74</f>
        <v>0</v>
      </c>
      <c r="F62" s="20">
        <f>'Metoda Dezagregata'!$C74*'Metoda Dezagregata'!$E74*'Metoda Dezagregata'!M74</f>
        <v>0</v>
      </c>
      <c r="G62" s="20">
        <f>'Metoda Dezagregata'!$C74*'Metoda Dezagregata'!$E74*'Metoda Dezagregata'!H74</f>
        <v>0</v>
      </c>
      <c r="H62" s="20">
        <f>'Metoda Dezagregata'!$C74*'Metoda Dezagregata'!$E74*'Metoda Dezagregata'!I74</f>
        <v>0</v>
      </c>
      <c r="I62" s="20">
        <f>'Metoda Dezagregata'!$C74*'Metoda Dezagregata'!$E74*'Metoda Dezagregata'!J74</f>
        <v>0</v>
      </c>
      <c r="J62" s="20">
        <f>'Metoda Dezagregata'!$C74*'Metoda Dezagregata'!$E74*'Metoda Dezagregata'!K74</f>
        <v>0</v>
      </c>
      <c r="K62" s="20">
        <f>'Metoda Dezagregata'!$C74*'Metoda Dezagregata'!$E74*'Metoda Dezagregata'!L74</f>
        <v>0</v>
      </c>
      <c r="L62" s="20">
        <f>'Metoda Dezagregata'!$C74*'Metoda Dezagregata'!$E74*'Metoda Dezagregata'!N74</f>
        <v>0</v>
      </c>
      <c r="M62" s="20">
        <f>'Metoda Dezagregata'!$C74*'Metoda Dezagregata'!$E74*'Metoda Dezagregata'!O74</f>
        <v>0</v>
      </c>
      <c r="N62" s="20">
        <f>'Metoda Dezagregata'!$C74*'Metoda Dezagregata'!$E74*'Metoda Dezagregata'!P74</f>
        <v>0</v>
      </c>
      <c r="O62" s="20"/>
      <c r="P62" s="20">
        <f>IF(D62=0,0,D62*VLOOKUP('Metoda Dezagregata'!$D74,'Valorile Parametrilor'!$B$37:$M$152,3)*'Valorile Parametrilor'!$C$9*VLOOKUP('Metoda Dezagregata'!$C$19,'Valorile Parametrilor'!$B$163:$M$188,3,FALSE))</f>
        <v>0</v>
      </c>
      <c r="Q62" s="20">
        <f>IF(D62=0,0,D62*VLOOKUP('Metoda Dezagregata'!$D74,'Valorile Parametrilor'!$B$37:$M$152,3)*'Valorile Parametrilor'!$D$9*VLOOKUP('Metoda Dezagregata'!$C$19,'Valorile Parametrilor'!$B$163:$M$188,3,FALSE))</f>
        <v>0</v>
      </c>
      <c r="R62" s="20">
        <f>IF(E62=0,0,E62*VLOOKUP('Metoda Dezagregata'!D74,'Valorile Parametrilor'!$B$37:$M$152,4)*VLOOKUP('Metoda Dezagregata'!$C$19,'Valorile Parametrilor'!$B$163:$M$188,4,FALSE))</f>
        <v>0</v>
      </c>
      <c r="S62" s="20">
        <f>IF(F62=0,0,F62*VLOOKUP('Metoda Dezagregata'!D74,'Valorile Parametrilor'!$B$37:$M$152,12)*VLOOKUP('Metoda Dezagregata'!$C$19,'Valorile Parametrilor'!$B$163:$M$188,12,FALSE))</f>
        <v>0</v>
      </c>
      <c r="T62" s="20">
        <f>IF(G62=0,0,G62*VLOOKUP('Metoda Dezagregata'!D74,'Valorile Parametrilor'!$B$37:$M$152,5)*'Valorile Parametrilor'!$C$7*VLOOKUP('Metoda Dezagregata'!$C$19,'Valorile Parametrilor'!$B$163:$M$188,5,FALSE))</f>
        <v>0</v>
      </c>
      <c r="U62" s="20">
        <f>IF(G62=0,0,G62*VLOOKUP('Metoda Dezagregata'!D74,'Valorile Parametrilor'!$B$37:$M$152,6)*'Valorile Parametrilor'!$D$7*VLOOKUP('Metoda Dezagregata'!$C$19,'Valorile Parametrilor'!$B$163:$M$188,6,FALSE))</f>
        <v>0</v>
      </c>
      <c r="V62" s="20">
        <f>IF(H62=0,0,H62*VLOOKUP('Metoda Dezagregata'!D74,'Valorile Parametrilor'!$B$37:$M$152,7)*'Valorile Parametrilor'!$C$8*VLOOKUP('Metoda Dezagregata'!$C$19,'Valorile Parametrilor'!$B$163:$M$188,7,FALSE))</f>
        <v>0</v>
      </c>
      <c r="W62" s="20">
        <f>IF(H62=0,0,H62*VLOOKUP('Metoda Dezagregata'!D74,'Valorile Parametrilor'!$B$37:$M$152,8)*'Valorile Parametrilor'!$D$8*VLOOKUP('Metoda Dezagregata'!$C$19,'Valorile Parametrilor'!$B$163:$M$188,8,FALSE))</f>
        <v>0</v>
      </c>
      <c r="X62" s="20">
        <f>IF(I62=0,0,I62*VLOOKUP('Metoda Dezagregata'!D74,'Valorile Parametrilor'!$B$37:$M$152,9)*VLOOKUP('Metoda Dezagregata'!$C$19,'Valorile Parametrilor'!$B$163:$M$188,9,FALSE))</f>
        <v>0</v>
      </c>
      <c r="Y62" s="20">
        <f>IF(J62=0,0,J62*VLOOKUP('Metoda Dezagregata'!D74,'Valorile Parametrilor'!$B$37:$M$152,10)*VLOOKUP('Metoda Dezagregata'!$C$19,'Valorile Parametrilor'!$B$163:$M$188,10,FALSE))</f>
        <v>0</v>
      </c>
      <c r="Z62" s="20">
        <f>IF(K62=0,0,K62*VLOOKUP('Metoda Dezagregata'!D74,'Valorile Parametrilor'!$B$37:$M$152,11)*VLOOKUP('Metoda Dezagregata'!$C$19,'Valorile Parametrilor'!$B$163:$N$188,11,FALSE))</f>
        <v>0</v>
      </c>
      <c r="AA62" s="20">
        <f>IF(L62=0,0,L62*VLOOKUP('Metoda Dezagregata'!D74,'Valorile Parametrilor'!$B$37:$P$152,13)*VLOOKUP('Metoda Dezagregata'!$C$19,'Valorile Parametrilor'!$B$163:$O$188,13,FALSE))</f>
        <v>0</v>
      </c>
      <c r="AB62" s="20">
        <f>IF(M62=0,0,M62*VLOOKUP('Metoda Dezagregata'!D74,'Valorile Parametrilor'!$B$37:$P$152,14)*VLOOKUP('Metoda Dezagregata'!$C$19,'Valorile Parametrilor'!$B$163:$P$188,14,FALSE))</f>
        <v>0</v>
      </c>
      <c r="AC62" s="20">
        <f>IF(N62=0,0,N62*VLOOKUP('Metoda Dezagregata'!D74,'Valorile Parametrilor'!$B$37:$P$152,15)*VLOOKUP('Metoda Dezagregata'!$C$19,'Valorile Parametrilor'!$B$163:$P$188,15,FALSE))</f>
        <v>0</v>
      </c>
      <c r="AD62" s="20"/>
      <c r="AE62" s="20">
        <f>P62*'Valorile Parametrilor'!$C$200</f>
        <v>0</v>
      </c>
      <c r="AF62" s="20">
        <f>Q62*'Valorile Parametrilor'!$D$200</f>
        <v>0</v>
      </c>
      <c r="AG62" s="20">
        <f>R62*'Valorile Parametrilor'!$D$200</f>
        <v>0</v>
      </c>
      <c r="AH62" s="20">
        <f>S62*'Valorile Parametrilor'!$C$207</f>
        <v>0</v>
      </c>
      <c r="AI62" s="20">
        <f>T62*'Valorile Parametrilor'!$C$200</f>
        <v>0</v>
      </c>
      <c r="AJ62" s="20">
        <f>U62*'Valorile Parametrilor'!$D$200</f>
        <v>0</v>
      </c>
      <c r="AK62" s="20">
        <f>V62*'Valorile Parametrilor'!$C$200</f>
        <v>0</v>
      </c>
      <c r="AL62" s="20">
        <f>W62*'Valorile Parametrilor'!$D$200</f>
        <v>0</v>
      </c>
      <c r="AM62" s="20">
        <f>X62*'Valorile Parametrilor'!$D$200</f>
        <v>0</v>
      </c>
      <c r="AN62" s="20">
        <f>Y62*'Valorile Parametrilor'!$D$200</f>
        <v>0</v>
      </c>
      <c r="AO62" s="20">
        <f>Z62*'Valorile Parametrilor'!$D$200</f>
        <v>0</v>
      </c>
      <c r="AP62" s="20">
        <f>AA62*'Valorile Parametrilor'!$C$207</f>
        <v>0</v>
      </c>
      <c r="AQ62" s="20">
        <f>AB62*'Valorile Parametrilor'!$C$207</f>
        <v>0</v>
      </c>
      <c r="AR62" s="20">
        <f>AC62*'Valorile Parametrilor'!$C$207</f>
        <v>0</v>
      </c>
      <c r="AS62" s="25">
        <f t="shared" si="2"/>
        <v>0</v>
      </c>
    </row>
    <row r="63" spans="2:45" x14ac:dyDescent="0.25">
      <c r="B63" s="18">
        <f>'Metoda Dezagregata'!B75</f>
        <v>0</v>
      </c>
      <c r="C63" s="18"/>
      <c r="D63" s="20">
        <f>'Metoda Dezagregata'!$C75*'Metoda Dezagregata'!$E75*'Metoda Dezagregata'!F75</f>
        <v>0</v>
      </c>
      <c r="E63" s="20">
        <f>'Metoda Dezagregata'!$C75*'Metoda Dezagregata'!$E75*'Metoda Dezagregata'!G75</f>
        <v>0</v>
      </c>
      <c r="F63" s="20">
        <f>'Metoda Dezagregata'!$C75*'Metoda Dezagregata'!$E75*'Metoda Dezagregata'!M75</f>
        <v>0</v>
      </c>
      <c r="G63" s="20">
        <f>'Metoda Dezagregata'!$C75*'Metoda Dezagregata'!$E75*'Metoda Dezagregata'!H75</f>
        <v>0</v>
      </c>
      <c r="H63" s="20">
        <f>'Metoda Dezagregata'!$C75*'Metoda Dezagregata'!$E75*'Metoda Dezagregata'!I75</f>
        <v>0</v>
      </c>
      <c r="I63" s="20">
        <f>'Metoda Dezagregata'!$C75*'Metoda Dezagregata'!$E75*'Metoda Dezagregata'!J75</f>
        <v>0</v>
      </c>
      <c r="J63" s="20">
        <f>'Metoda Dezagregata'!$C75*'Metoda Dezagregata'!$E75*'Metoda Dezagregata'!K75</f>
        <v>0</v>
      </c>
      <c r="K63" s="20">
        <f>'Metoda Dezagregata'!$C75*'Metoda Dezagregata'!$E75*'Metoda Dezagregata'!L75</f>
        <v>0</v>
      </c>
      <c r="L63" s="20">
        <f>'Metoda Dezagregata'!$C75*'Metoda Dezagregata'!$E75*'Metoda Dezagregata'!N75</f>
        <v>0</v>
      </c>
      <c r="M63" s="20">
        <f>'Metoda Dezagregata'!$C75*'Metoda Dezagregata'!$E75*'Metoda Dezagregata'!O75</f>
        <v>0</v>
      </c>
      <c r="N63" s="20">
        <f>'Metoda Dezagregata'!$C75*'Metoda Dezagregata'!$E75*'Metoda Dezagregata'!P75</f>
        <v>0</v>
      </c>
      <c r="O63" s="20"/>
      <c r="P63" s="20">
        <f>IF(D63=0,0,D63*VLOOKUP('Metoda Dezagregata'!$D75,'Valorile Parametrilor'!$B$37:$M$152,3)*'Valorile Parametrilor'!$C$9*VLOOKUP('Metoda Dezagregata'!$C$19,'Valorile Parametrilor'!$B$163:$M$188,3,FALSE))</f>
        <v>0</v>
      </c>
      <c r="Q63" s="20">
        <f>IF(D63=0,0,D63*VLOOKUP('Metoda Dezagregata'!$D75,'Valorile Parametrilor'!$B$37:$M$152,3)*'Valorile Parametrilor'!$D$9*VLOOKUP('Metoda Dezagregata'!$C$19,'Valorile Parametrilor'!$B$163:$M$188,3,FALSE))</f>
        <v>0</v>
      </c>
      <c r="R63" s="20">
        <f>IF(E63=0,0,E63*VLOOKUP('Metoda Dezagregata'!D75,'Valorile Parametrilor'!$B$37:$M$152,4)*VLOOKUP('Metoda Dezagregata'!$C$19,'Valorile Parametrilor'!$B$163:$M$188,4,FALSE))</f>
        <v>0</v>
      </c>
      <c r="S63" s="20">
        <f>IF(F63=0,0,F63*VLOOKUP('Metoda Dezagregata'!D75,'Valorile Parametrilor'!$B$37:$M$152,12)*VLOOKUP('Metoda Dezagregata'!$C$19,'Valorile Parametrilor'!$B$163:$M$188,12,FALSE))</f>
        <v>0</v>
      </c>
      <c r="T63" s="20">
        <f>IF(G63=0,0,G63*VLOOKUP('Metoda Dezagregata'!D75,'Valorile Parametrilor'!$B$37:$M$152,5)*'Valorile Parametrilor'!$C$7*VLOOKUP('Metoda Dezagregata'!$C$19,'Valorile Parametrilor'!$B$163:$M$188,5,FALSE))</f>
        <v>0</v>
      </c>
      <c r="U63" s="20">
        <f>IF(G63=0,0,G63*VLOOKUP('Metoda Dezagregata'!D75,'Valorile Parametrilor'!$B$37:$M$152,6)*'Valorile Parametrilor'!$D$7*VLOOKUP('Metoda Dezagregata'!$C$19,'Valorile Parametrilor'!$B$163:$M$188,6,FALSE))</f>
        <v>0</v>
      </c>
      <c r="V63" s="20">
        <f>IF(H63=0,0,H63*VLOOKUP('Metoda Dezagregata'!D75,'Valorile Parametrilor'!$B$37:$M$152,7)*'Valorile Parametrilor'!$C$8*VLOOKUP('Metoda Dezagregata'!$C$19,'Valorile Parametrilor'!$B$163:$M$188,7,FALSE))</f>
        <v>0</v>
      </c>
      <c r="W63" s="20">
        <f>IF(H63=0,0,H63*VLOOKUP('Metoda Dezagregata'!D75,'Valorile Parametrilor'!$B$37:$M$152,8)*'Valorile Parametrilor'!$D$8*VLOOKUP('Metoda Dezagregata'!$C$19,'Valorile Parametrilor'!$B$163:$M$188,8,FALSE))</f>
        <v>0</v>
      </c>
      <c r="X63" s="20">
        <f>IF(I63=0,0,I63*VLOOKUP('Metoda Dezagregata'!D75,'Valorile Parametrilor'!$B$37:$M$152,9)*VLOOKUP('Metoda Dezagregata'!$C$19,'Valorile Parametrilor'!$B$163:$M$188,9,FALSE))</f>
        <v>0</v>
      </c>
      <c r="Y63" s="20">
        <f>IF(J63=0,0,J63*VLOOKUP('Metoda Dezagregata'!D75,'Valorile Parametrilor'!$B$37:$M$152,10)*VLOOKUP('Metoda Dezagregata'!$C$19,'Valorile Parametrilor'!$B$163:$M$188,10,FALSE))</f>
        <v>0</v>
      </c>
      <c r="Z63" s="20">
        <f>IF(K63=0,0,K63*VLOOKUP('Metoda Dezagregata'!D75,'Valorile Parametrilor'!$B$37:$M$152,11)*VLOOKUP('Metoda Dezagregata'!$C$19,'Valorile Parametrilor'!$B$163:$N$188,11,FALSE))</f>
        <v>0</v>
      </c>
      <c r="AA63" s="20">
        <f>IF(L63=0,0,L63*VLOOKUP('Metoda Dezagregata'!D75,'Valorile Parametrilor'!$B$37:$P$152,13)*VLOOKUP('Metoda Dezagregata'!$C$19,'Valorile Parametrilor'!$B$163:$O$188,13,FALSE))</f>
        <v>0</v>
      </c>
      <c r="AB63" s="20">
        <f>IF(M63=0,0,M63*VLOOKUP('Metoda Dezagregata'!D75,'Valorile Parametrilor'!$B$37:$P$152,14)*VLOOKUP('Metoda Dezagregata'!$C$19,'Valorile Parametrilor'!$B$163:$P$188,14,FALSE))</f>
        <v>0</v>
      </c>
      <c r="AC63" s="20">
        <f>IF(N63=0,0,N63*VLOOKUP('Metoda Dezagregata'!D75,'Valorile Parametrilor'!$B$37:$P$152,15)*VLOOKUP('Metoda Dezagregata'!$C$19,'Valorile Parametrilor'!$B$163:$P$188,15,FALSE))</f>
        <v>0</v>
      </c>
      <c r="AD63" s="20"/>
      <c r="AE63" s="20">
        <f>P63*'Valorile Parametrilor'!$C$200</f>
        <v>0</v>
      </c>
      <c r="AF63" s="20">
        <f>Q63*'Valorile Parametrilor'!$D$200</f>
        <v>0</v>
      </c>
      <c r="AG63" s="20">
        <f>R63*'Valorile Parametrilor'!$D$200</f>
        <v>0</v>
      </c>
      <c r="AH63" s="20">
        <f>S63*'Valorile Parametrilor'!$C$207</f>
        <v>0</v>
      </c>
      <c r="AI63" s="20">
        <f>T63*'Valorile Parametrilor'!$C$200</f>
        <v>0</v>
      </c>
      <c r="AJ63" s="20">
        <f>U63*'Valorile Parametrilor'!$D$200</f>
        <v>0</v>
      </c>
      <c r="AK63" s="20">
        <f>V63*'Valorile Parametrilor'!$C$200</f>
        <v>0</v>
      </c>
      <c r="AL63" s="20">
        <f>W63*'Valorile Parametrilor'!$D$200</f>
        <v>0</v>
      </c>
      <c r="AM63" s="20">
        <f>X63*'Valorile Parametrilor'!$D$200</f>
        <v>0</v>
      </c>
      <c r="AN63" s="20">
        <f>Y63*'Valorile Parametrilor'!$D$200</f>
        <v>0</v>
      </c>
      <c r="AO63" s="20">
        <f>Z63*'Valorile Parametrilor'!$D$200</f>
        <v>0</v>
      </c>
      <c r="AP63" s="20">
        <f>AA63*'Valorile Parametrilor'!$C$207</f>
        <v>0</v>
      </c>
      <c r="AQ63" s="20">
        <f>AB63*'Valorile Parametrilor'!$C$207</f>
        <v>0</v>
      </c>
      <c r="AR63" s="20">
        <f>AC63*'Valorile Parametrilor'!$C$207</f>
        <v>0</v>
      </c>
      <c r="AS63" s="25">
        <f t="shared" si="2"/>
        <v>0</v>
      </c>
    </row>
    <row r="64" spans="2:45" x14ac:dyDescent="0.25">
      <c r="B64" s="18">
        <f>'Metoda Dezagregata'!B76</f>
        <v>0</v>
      </c>
      <c r="C64" s="18"/>
      <c r="D64" s="20">
        <f>'Metoda Dezagregata'!$C76*'Metoda Dezagregata'!$E76*'Metoda Dezagregata'!F76</f>
        <v>0</v>
      </c>
      <c r="E64" s="20">
        <f>'Metoda Dezagregata'!$C76*'Metoda Dezagregata'!$E76*'Metoda Dezagregata'!G76</f>
        <v>0</v>
      </c>
      <c r="F64" s="20">
        <f>'Metoda Dezagregata'!$C76*'Metoda Dezagregata'!$E76*'Metoda Dezagregata'!M76</f>
        <v>0</v>
      </c>
      <c r="G64" s="20">
        <f>'Metoda Dezagregata'!$C76*'Metoda Dezagregata'!$E76*'Metoda Dezagregata'!H76</f>
        <v>0</v>
      </c>
      <c r="H64" s="20">
        <f>'Metoda Dezagregata'!$C76*'Metoda Dezagregata'!$E76*'Metoda Dezagregata'!I76</f>
        <v>0</v>
      </c>
      <c r="I64" s="20">
        <f>'Metoda Dezagregata'!$C76*'Metoda Dezagregata'!$E76*'Metoda Dezagregata'!J76</f>
        <v>0</v>
      </c>
      <c r="J64" s="20">
        <f>'Metoda Dezagregata'!$C76*'Metoda Dezagregata'!$E76*'Metoda Dezagregata'!K76</f>
        <v>0</v>
      </c>
      <c r="K64" s="20">
        <f>'Metoda Dezagregata'!$C76*'Metoda Dezagregata'!$E76*'Metoda Dezagregata'!L76</f>
        <v>0</v>
      </c>
      <c r="L64" s="20">
        <f>'Metoda Dezagregata'!$C76*'Metoda Dezagregata'!$E76*'Metoda Dezagregata'!N76</f>
        <v>0</v>
      </c>
      <c r="M64" s="20">
        <f>'Metoda Dezagregata'!$C76*'Metoda Dezagregata'!$E76*'Metoda Dezagregata'!O76</f>
        <v>0</v>
      </c>
      <c r="N64" s="20">
        <f>'Metoda Dezagregata'!$C76*'Metoda Dezagregata'!$E76*'Metoda Dezagregata'!P76</f>
        <v>0</v>
      </c>
      <c r="O64" s="20"/>
      <c r="P64" s="20">
        <f>IF(D64=0,0,D64*VLOOKUP('Metoda Dezagregata'!$D76,'Valorile Parametrilor'!$B$37:$M$152,3)*'Valorile Parametrilor'!$C$9*VLOOKUP('Metoda Dezagregata'!$C$19,'Valorile Parametrilor'!$B$163:$M$188,3,FALSE))</f>
        <v>0</v>
      </c>
      <c r="Q64" s="20">
        <f>IF(D64=0,0,D64*VLOOKUP('Metoda Dezagregata'!$D76,'Valorile Parametrilor'!$B$37:$M$152,3)*'Valorile Parametrilor'!$D$9*VLOOKUP('Metoda Dezagregata'!$C$19,'Valorile Parametrilor'!$B$163:$M$188,3,FALSE))</f>
        <v>0</v>
      </c>
      <c r="R64" s="20">
        <f>IF(E64=0,0,E64*VLOOKUP('Metoda Dezagregata'!D76,'Valorile Parametrilor'!$B$37:$M$152,4)*VLOOKUP('Metoda Dezagregata'!$C$19,'Valorile Parametrilor'!$B$163:$M$188,4,FALSE))</f>
        <v>0</v>
      </c>
      <c r="S64" s="20">
        <f>IF(F64=0,0,F64*VLOOKUP('Metoda Dezagregata'!D76,'Valorile Parametrilor'!$B$37:$M$152,12)*VLOOKUP('Metoda Dezagregata'!$C$19,'Valorile Parametrilor'!$B$163:$M$188,12,FALSE))</f>
        <v>0</v>
      </c>
      <c r="T64" s="20">
        <f>IF(G64=0,0,G64*VLOOKUP('Metoda Dezagregata'!D76,'Valorile Parametrilor'!$B$37:$M$152,5)*'Valorile Parametrilor'!$C$7*VLOOKUP('Metoda Dezagregata'!$C$19,'Valorile Parametrilor'!$B$163:$M$188,5,FALSE))</f>
        <v>0</v>
      </c>
      <c r="U64" s="20">
        <f>IF(G64=0,0,G64*VLOOKUP('Metoda Dezagregata'!D76,'Valorile Parametrilor'!$B$37:$M$152,6)*'Valorile Parametrilor'!$D$7*VLOOKUP('Metoda Dezagregata'!$C$19,'Valorile Parametrilor'!$B$163:$M$188,6,FALSE))</f>
        <v>0</v>
      </c>
      <c r="V64" s="20">
        <f>IF(H64=0,0,H64*VLOOKUP('Metoda Dezagregata'!D76,'Valorile Parametrilor'!$B$37:$M$152,7)*'Valorile Parametrilor'!$C$8*VLOOKUP('Metoda Dezagregata'!$C$19,'Valorile Parametrilor'!$B$163:$M$188,7,FALSE))</f>
        <v>0</v>
      </c>
      <c r="W64" s="20">
        <f>IF(H64=0,0,H64*VLOOKUP('Metoda Dezagregata'!D76,'Valorile Parametrilor'!$B$37:$M$152,8)*'Valorile Parametrilor'!$D$8*VLOOKUP('Metoda Dezagregata'!$C$19,'Valorile Parametrilor'!$B$163:$M$188,8,FALSE))</f>
        <v>0</v>
      </c>
      <c r="X64" s="20">
        <f>IF(I64=0,0,I64*VLOOKUP('Metoda Dezagregata'!D76,'Valorile Parametrilor'!$B$37:$M$152,9)*VLOOKUP('Metoda Dezagregata'!$C$19,'Valorile Parametrilor'!$B$163:$M$188,9,FALSE))</f>
        <v>0</v>
      </c>
      <c r="Y64" s="20">
        <f>IF(J64=0,0,J64*VLOOKUP('Metoda Dezagregata'!D76,'Valorile Parametrilor'!$B$37:$M$152,10)*VLOOKUP('Metoda Dezagregata'!$C$19,'Valorile Parametrilor'!$B$163:$M$188,10,FALSE))</f>
        <v>0</v>
      </c>
      <c r="Z64" s="20">
        <f>IF(K64=0,0,K64*VLOOKUP('Metoda Dezagregata'!D76,'Valorile Parametrilor'!$B$37:$M$152,11)*VLOOKUP('Metoda Dezagregata'!$C$19,'Valorile Parametrilor'!$B$163:$N$188,11,FALSE))</f>
        <v>0</v>
      </c>
      <c r="AA64" s="20">
        <f>IF(L64=0,0,L64*VLOOKUP('Metoda Dezagregata'!D76,'Valorile Parametrilor'!$B$37:$P$152,13)*VLOOKUP('Metoda Dezagregata'!$C$19,'Valorile Parametrilor'!$B$163:$O$188,13,FALSE))</f>
        <v>0</v>
      </c>
      <c r="AB64" s="20">
        <f>IF(M64=0,0,M64*VLOOKUP('Metoda Dezagregata'!D76,'Valorile Parametrilor'!$B$37:$P$152,14)*VLOOKUP('Metoda Dezagregata'!$C$19,'Valorile Parametrilor'!$B$163:$P$188,14,FALSE))</f>
        <v>0</v>
      </c>
      <c r="AC64" s="20">
        <f>IF(N64=0,0,N64*VLOOKUP('Metoda Dezagregata'!D76,'Valorile Parametrilor'!$B$37:$P$152,15)*VLOOKUP('Metoda Dezagregata'!$C$19,'Valorile Parametrilor'!$B$163:$P$188,15,FALSE))</f>
        <v>0</v>
      </c>
      <c r="AD64" s="20"/>
      <c r="AE64" s="20">
        <f>P64*'Valorile Parametrilor'!$C$200</f>
        <v>0</v>
      </c>
      <c r="AF64" s="20">
        <f>Q64*'Valorile Parametrilor'!$D$200</f>
        <v>0</v>
      </c>
      <c r="AG64" s="20">
        <f>R64*'Valorile Parametrilor'!$D$200</f>
        <v>0</v>
      </c>
      <c r="AH64" s="20">
        <f>S64*'Valorile Parametrilor'!$C$207</f>
        <v>0</v>
      </c>
      <c r="AI64" s="20">
        <f>T64*'Valorile Parametrilor'!$C$200</f>
        <v>0</v>
      </c>
      <c r="AJ64" s="20">
        <f>U64*'Valorile Parametrilor'!$D$200</f>
        <v>0</v>
      </c>
      <c r="AK64" s="20">
        <f>V64*'Valorile Parametrilor'!$C$200</f>
        <v>0</v>
      </c>
      <c r="AL64" s="20">
        <f>W64*'Valorile Parametrilor'!$D$200</f>
        <v>0</v>
      </c>
      <c r="AM64" s="20">
        <f>X64*'Valorile Parametrilor'!$D$200</f>
        <v>0</v>
      </c>
      <c r="AN64" s="20">
        <f>Y64*'Valorile Parametrilor'!$D$200</f>
        <v>0</v>
      </c>
      <c r="AO64" s="20">
        <f>Z64*'Valorile Parametrilor'!$D$200</f>
        <v>0</v>
      </c>
      <c r="AP64" s="20">
        <f>AA64*'Valorile Parametrilor'!$C$207</f>
        <v>0</v>
      </c>
      <c r="AQ64" s="20">
        <f>AB64*'Valorile Parametrilor'!$C$207</f>
        <v>0</v>
      </c>
      <c r="AR64" s="20">
        <f>AC64*'Valorile Parametrilor'!$C$207</f>
        <v>0</v>
      </c>
      <c r="AS64" s="25">
        <f t="shared" si="2"/>
        <v>0</v>
      </c>
    </row>
    <row r="65" spans="2:45" x14ac:dyDescent="0.25">
      <c r="B65" s="18">
        <f>'Metoda Dezagregata'!B77</f>
        <v>0</v>
      </c>
      <c r="C65" s="18"/>
      <c r="D65" s="20">
        <f>'Metoda Dezagregata'!$C77*'Metoda Dezagregata'!$E77*'Metoda Dezagregata'!F77</f>
        <v>0</v>
      </c>
      <c r="E65" s="20">
        <f>'Metoda Dezagregata'!$C77*'Metoda Dezagregata'!$E77*'Metoda Dezagregata'!G77</f>
        <v>0</v>
      </c>
      <c r="F65" s="20">
        <f>'Metoda Dezagregata'!$C77*'Metoda Dezagregata'!$E77*'Metoda Dezagregata'!M77</f>
        <v>0</v>
      </c>
      <c r="G65" s="20">
        <f>'Metoda Dezagregata'!$C77*'Metoda Dezagregata'!$E77*'Metoda Dezagregata'!H77</f>
        <v>0</v>
      </c>
      <c r="H65" s="20">
        <f>'Metoda Dezagregata'!$C77*'Metoda Dezagregata'!$E77*'Metoda Dezagregata'!I77</f>
        <v>0</v>
      </c>
      <c r="I65" s="20">
        <f>'Metoda Dezagregata'!$C77*'Metoda Dezagregata'!$E77*'Metoda Dezagregata'!J77</f>
        <v>0</v>
      </c>
      <c r="J65" s="20">
        <f>'Metoda Dezagregata'!$C77*'Metoda Dezagregata'!$E77*'Metoda Dezagregata'!K77</f>
        <v>0</v>
      </c>
      <c r="K65" s="20">
        <f>'Metoda Dezagregata'!$C77*'Metoda Dezagregata'!$E77*'Metoda Dezagregata'!L77</f>
        <v>0</v>
      </c>
      <c r="L65" s="20">
        <f>'Metoda Dezagregata'!$C77*'Metoda Dezagregata'!$E77*'Metoda Dezagregata'!N77</f>
        <v>0</v>
      </c>
      <c r="M65" s="20">
        <f>'Metoda Dezagregata'!$C77*'Metoda Dezagregata'!$E77*'Metoda Dezagregata'!O77</f>
        <v>0</v>
      </c>
      <c r="N65" s="20">
        <f>'Metoda Dezagregata'!$C77*'Metoda Dezagregata'!$E77*'Metoda Dezagregata'!P77</f>
        <v>0</v>
      </c>
      <c r="O65" s="20"/>
      <c r="P65" s="20">
        <f>IF(D65=0,0,D65*VLOOKUP('Metoda Dezagregata'!$D77,'Valorile Parametrilor'!$B$37:$M$152,3)*'Valorile Parametrilor'!$C$9*VLOOKUP('Metoda Dezagregata'!$C$19,'Valorile Parametrilor'!$B$163:$M$188,3,FALSE))</f>
        <v>0</v>
      </c>
      <c r="Q65" s="20">
        <f>IF(D65=0,0,D65*VLOOKUP('Metoda Dezagregata'!$D77,'Valorile Parametrilor'!$B$37:$M$152,3)*'Valorile Parametrilor'!$D$9*VLOOKUP('Metoda Dezagregata'!$C$19,'Valorile Parametrilor'!$B$163:$M$188,3,FALSE))</f>
        <v>0</v>
      </c>
      <c r="R65" s="20">
        <f>IF(E65=0,0,E65*VLOOKUP('Metoda Dezagregata'!D77,'Valorile Parametrilor'!$B$37:$M$152,4)*VLOOKUP('Metoda Dezagregata'!$C$19,'Valorile Parametrilor'!$B$163:$M$188,4,FALSE))</f>
        <v>0</v>
      </c>
      <c r="S65" s="20">
        <f>IF(F65=0,0,F65*VLOOKUP('Metoda Dezagregata'!D77,'Valorile Parametrilor'!$B$37:$M$152,12)*VLOOKUP('Metoda Dezagregata'!$C$19,'Valorile Parametrilor'!$B$163:$M$188,12,FALSE))</f>
        <v>0</v>
      </c>
      <c r="T65" s="20">
        <f>IF(G65=0,0,G65*VLOOKUP('Metoda Dezagregata'!D77,'Valorile Parametrilor'!$B$37:$M$152,5)*'Valorile Parametrilor'!$C$7*VLOOKUP('Metoda Dezagregata'!$C$19,'Valorile Parametrilor'!$B$163:$M$188,5,FALSE))</f>
        <v>0</v>
      </c>
      <c r="U65" s="20">
        <f>IF(G65=0,0,G65*VLOOKUP('Metoda Dezagregata'!D77,'Valorile Parametrilor'!$B$37:$M$152,6)*'Valorile Parametrilor'!$D$7*VLOOKUP('Metoda Dezagregata'!$C$19,'Valorile Parametrilor'!$B$163:$M$188,6,FALSE))</f>
        <v>0</v>
      </c>
      <c r="V65" s="20">
        <f>IF(H65=0,0,H65*VLOOKUP('Metoda Dezagregata'!D77,'Valorile Parametrilor'!$B$37:$M$152,7)*'Valorile Parametrilor'!$C$8*VLOOKUP('Metoda Dezagregata'!$C$19,'Valorile Parametrilor'!$B$163:$M$188,7,FALSE))</f>
        <v>0</v>
      </c>
      <c r="W65" s="20">
        <f>IF(H65=0,0,H65*VLOOKUP('Metoda Dezagregata'!D77,'Valorile Parametrilor'!$B$37:$M$152,8)*'Valorile Parametrilor'!$D$8*VLOOKUP('Metoda Dezagregata'!$C$19,'Valorile Parametrilor'!$B$163:$M$188,8,FALSE))</f>
        <v>0</v>
      </c>
      <c r="X65" s="20">
        <f>IF(I65=0,0,I65*VLOOKUP('Metoda Dezagregata'!D77,'Valorile Parametrilor'!$B$37:$M$152,9)*VLOOKUP('Metoda Dezagregata'!$C$19,'Valorile Parametrilor'!$B$163:$M$188,9,FALSE))</f>
        <v>0</v>
      </c>
      <c r="Y65" s="20">
        <f>IF(J65=0,0,J65*VLOOKUP('Metoda Dezagregata'!D77,'Valorile Parametrilor'!$B$37:$M$152,10)*VLOOKUP('Metoda Dezagregata'!$C$19,'Valorile Parametrilor'!$B$163:$M$188,10,FALSE))</f>
        <v>0</v>
      </c>
      <c r="Z65" s="20">
        <f>IF(K65=0,0,K65*VLOOKUP('Metoda Dezagregata'!D77,'Valorile Parametrilor'!$B$37:$M$152,11)*VLOOKUP('Metoda Dezagregata'!$C$19,'Valorile Parametrilor'!$B$163:$N$188,11,FALSE))</f>
        <v>0</v>
      </c>
      <c r="AA65" s="20">
        <f>IF(L65=0,0,L65*VLOOKUP('Metoda Dezagregata'!D77,'Valorile Parametrilor'!$B$37:$P$152,13)*VLOOKUP('Metoda Dezagregata'!$C$19,'Valorile Parametrilor'!$B$163:$O$188,13,FALSE))</f>
        <v>0</v>
      </c>
      <c r="AB65" s="20">
        <f>IF(M65=0,0,M65*VLOOKUP('Metoda Dezagregata'!D77,'Valorile Parametrilor'!$B$37:$P$152,14)*VLOOKUP('Metoda Dezagregata'!$C$19,'Valorile Parametrilor'!$B$163:$P$188,14,FALSE))</f>
        <v>0</v>
      </c>
      <c r="AC65" s="20">
        <f>IF(N65=0,0,N65*VLOOKUP('Metoda Dezagregata'!D77,'Valorile Parametrilor'!$B$37:$P$152,15)*VLOOKUP('Metoda Dezagregata'!$C$19,'Valorile Parametrilor'!$B$163:$P$188,15,FALSE))</f>
        <v>0</v>
      </c>
      <c r="AD65" s="20"/>
      <c r="AE65" s="20">
        <f>P65*'Valorile Parametrilor'!$C$200</f>
        <v>0</v>
      </c>
      <c r="AF65" s="20">
        <f>Q65*'Valorile Parametrilor'!$D$200</f>
        <v>0</v>
      </c>
      <c r="AG65" s="20">
        <f>R65*'Valorile Parametrilor'!$D$200</f>
        <v>0</v>
      </c>
      <c r="AH65" s="20">
        <f>S65*'Valorile Parametrilor'!$C$207</f>
        <v>0</v>
      </c>
      <c r="AI65" s="20">
        <f>T65*'Valorile Parametrilor'!$C$200</f>
        <v>0</v>
      </c>
      <c r="AJ65" s="20">
        <f>U65*'Valorile Parametrilor'!$D$200</f>
        <v>0</v>
      </c>
      <c r="AK65" s="20">
        <f>V65*'Valorile Parametrilor'!$C$200</f>
        <v>0</v>
      </c>
      <c r="AL65" s="20">
        <f>W65*'Valorile Parametrilor'!$D$200</f>
        <v>0</v>
      </c>
      <c r="AM65" s="20">
        <f>X65*'Valorile Parametrilor'!$D$200</f>
        <v>0</v>
      </c>
      <c r="AN65" s="20">
        <f>Y65*'Valorile Parametrilor'!$D$200</f>
        <v>0</v>
      </c>
      <c r="AO65" s="20">
        <f>Z65*'Valorile Parametrilor'!$D$200</f>
        <v>0</v>
      </c>
      <c r="AP65" s="20">
        <f>AA65*'Valorile Parametrilor'!$C$207</f>
        <v>0</v>
      </c>
      <c r="AQ65" s="20">
        <f>AB65*'Valorile Parametrilor'!$C$207</f>
        <v>0</v>
      </c>
      <c r="AR65" s="20">
        <f>AC65*'Valorile Parametrilor'!$C$207</f>
        <v>0</v>
      </c>
      <c r="AS65" s="25">
        <f t="shared" si="2"/>
        <v>0</v>
      </c>
    </row>
    <row r="66" spans="2:45" x14ac:dyDescent="0.25">
      <c r="B66" s="18">
        <f>'Metoda Dezagregata'!B78</f>
        <v>0</v>
      </c>
      <c r="C66" s="18"/>
      <c r="D66" s="20">
        <f>'Metoda Dezagregata'!$C78*'Metoda Dezagregata'!$E78*'Metoda Dezagregata'!F78</f>
        <v>0</v>
      </c>
      <c r="E66" s="20">
        <f>'Metoda Dezagregata'!$C78*'Metoda Dezagregata'!$E78*'Metoda Dezagregata'!G78</f>
        <v>0</v>
      </c>
      <c r="F66" s="20">
        <f>'Metoda Dezagregata'!$C78*'Metoda Dezagregata'!$E78*'Metoda Dezagregata'!M78</f>
        <v>0</v>
      </c>
      <c r="G66" s="20">
        <f>'Metoda Dezagregata'!$C78*'Metoda Dezagregata'!$E78*'Metoda Dezagregata'!H78</f>
        <v>0</v>
      </c>
      <c r="H66" s="20">
        <f>'Metoda Dezagregata'!$C78*'Metoda Dezagregata'!$E78*'Metoda Dezagregata'!I78</f>
        <v>0</v>
      </c>
      <c r="I66" s="20">
        <f>'Metoda Dezagregata'!$C78*'Metoda Dezagregata'!$E78*'Metoda Dezagregata'!J78</f>
        <v>0</v>
      </c>
      <c r="J66" s="20">
        <f>'Metoda Dezagregata'!$C78*'Metoda Dezagregata'!$E78*'Metoda Dezagregata'!K78</f>
        <v>0</v>
      </c>
      <c r="K66" s="20">
        <f>'Metoda Dezagregata'!$C78*'Metoda Dezagregata'!$E78*'Metoda Dezagregata'!L78</f>
        <v>0</v>
      </c>
      <c r="L66" s="20">
        <f>'Metoda Dezagregata'!$C78*'Metoda Dezagregata'!$E78*'Metoda Dezagregata'!N78</f>
        <v>0</v>
      </c>
      <c r="M66" s="20">
        <f>'Metoda Dezagregata'!$C78*'Metoda Dezagregata'!$E78*'Metoda Dezagregata'!O78</f>
        <v>0</v>
      </c>
      <c r="N66" s="20">
        <f>'Metoda Dezagregata'!$C78*'Metoda Dezagregata'!$E78*'Metoda Dezagregata'!P78</f>
        <v>0</v>
      </c>
      <c r="O66" s="20"/>
      <c r="P66" s="20">
        <f>IF(D66=0,0,D66*VLOOKUP('Metoda Dezagregata'!$D78,'Valorile Parametrilor'!$B$37:$M$152,3)*'Valorile Parametrilor'!$C$9*VLOOKUP('Metoda Dezagregata'!$C$19,'Valorile Parametrilor'!$B$163:$M$188,3,FALSE))</f>
        <v>0</v>
      </c>
      <c r="Q66" s="20">
        <f>IF(D66=0,0,D66*VLOOKUP('Metoda Dezagregata'!$D78,'Valorile Parametrilor'!$B$37:$M$152,3)*'Valorile Parametrilor'!$D$9*VLOOKUP('Metoda Dezagregata'!$C$19,'Valorile Parametrilor'!$B$163:$M$188,3,FALSE))</f>
        <v>0</v>
      </c>
      <c r="R66" s="20">
        <f>IF(E66=0,0,E66*VLOOKUP('Metoda Dezagregata'!D78,'Valorile Parametrilor'!$B$37:$M$152,4)*VLOOKUP('Metoda Dezagregata'!$C$19,'Valorile Parametrilor'!$B$163:$M$188,4,FALSE))</f>
        <v>0</v>
      </c>
      <c r="S66" s="20">
        <f>IF(F66=0,0,F66*VLOOKUP('Metoda Dezagregata'!D78,'Valorile Parametrilor'!$B$37:$M$152,12)*VLOOKUP('Metoda Dezagregata'!$C$19,'Valorile Parametrilor'!$B$163:$M$188,12,FALSE))</f>
        <v>0</v>
      </c>
      <c r="T66" s="20">
        <f>IF(G66=0,0,G66*VLOOKUP('Metoda Dezagregata'!D78,'Valorile Parametrilor'!$B$37:$M$152,5)*'Valorile Parametrilor'!$C$7*VLOOKUP('Metoda Dezagregata'!$C$19,'Valorile Parametrilor'!$B$163:$M$188,5,FALSE))</f>
        <v>0</v>
      </c>
      <c r="U66" s="20">
        <f>IF(G66=0,0,G66*VLOOKUP('Metoda Dezagregata'!D78,'Valorile Parametrilor'!$B$37:$M$152,6)*'Valorile Parametrilor'!$D$7*VLOOKUP('Metoda Dezagregata'!$C$19,'Valorile Parametrilor'!$B$163:$M$188,6,FALSE))</f>
        <v>0</v>
      </c>
      <c r="V66" s="20">
        <f>IF(H66=0,0,H66*VLOOKUP('Metoda Dezagregata'!D78,'Valorile Parametrilor'!$B$37:$M$152,7)*'Valorile Parametrilor'!$C$8*VLOOKUP('Metoda Dezagregata'!$C$19,'Valorile Parametrilor'!$B$163:$M$188,7,FALSE))</f>
        <v>0</v>
      </c>
      <c r="W66" s="20">
        <f>IF(H66=0,0,H66*VLOOKUP('Metoda Dezagregata'!D78,'Valorile Parametrilor'!$B$37:$M$152,8)*'Valorile Parametrilor'!$D$8*VLOOKUP('Metoda Dezagregata'!$C$19,'Valorile Parametrilor'!$B$163:$M$188,8,FALSE))</f>
        <v>0</v>
      </c>
      <c r="X66" s="20">
        <f>IF(I66=0,0,I66*VLOOKUP('Metoda Dezagregata'!D78,'Valorile Parametrilor'!$B$37:$M$152,9)*VLOOKUP('Metoda Dezagregata'!$C$19,'Valorile Parametrilor'!$B$163:$M$188,9,FALSE))</f>
        <v>0</v>
      </c>
      <c r="Y66" s="20">
        <f>IF(J66=0,0,J66*VLOOKUP('Metoda Dezagregata'!D78,'Valorile Parametrilor'!$B$37:$M$152,10)*VLOOKUP('Metoda Dezagregata'!$C$19,'Valorile Parametrilor'!$B$163:$M$188,10,FALSE))</f>
        <v>0</v>
      </c>
      <c r="Z66" s="20">
        <f>IF(K66=0,0,K66*VLOOKUP('Metoda Dezagregata'!D78,'Valorile Parametrilor'!$B$37:$M$152,11)*VLOOKUP('Metoda Dezagregata'!$C$19,'Valorile Parametrilor'!$B$163:$N$188,11,FALSE))</f>
        <v>0</v>
      </c>
      <c r="AA66" s="20">
        <f>IF(L66=0,0,L66*VLOOKUP('Metoda Dezagregata'!D78,'Valorile Parametrilor'!$B$37:$P$152,13)*VLOOKUP('Metoda Dezagregata'!$C$19,'Valorile Parametrilor'!$B$163:$O$188,13,FALSE))</f>
        <v>0</v>
      </c>
      <c r="AB66" s="20">
        <f>IF(M66=0,0,M66*VLOOKUP('Metoda Dezagregata'!D78,'Valorile Parametrilor'!$B$37:$P$152,14)*VLOOKUP('Metoda Dezagregata'!$C$19,'Valorile Parametrilor'!$B$163:$P$188,14,FALSE))</f>
        <v>0</v>
      </c>
      <c r="AC66" s="20">
        <f>IF(N66=0,0,N66*VLOOKUP('Metoda Dezagregata'!D78,'Valorile Parametrilor'!$B$37:$P$152,15)*VLOOKUP('Metoda Dezagregata'!$C$19,'Valorile Parametrilor'!$B$163:$P$188,15,FALSE))</f>
        <v>0</v>
      </c>
      <c r="AD66" s="20"/>
      <c r="AE66" s="20">
        <f>P66*'Valorile Parametrilor'!$C$200</f>
        <v>0</v>
      </c>
      <c r="AF66" s="20">
        <f>Q66*'Valorile Parametrilor'!$D$200</f>
        <v>0</v>
      </c>
      <c r="AG66" s="20">
        <f>R66*'Valorile Parametrilor'!$D$200</f>
        <v>0</v>
      </c>
      <c r="AH66" s="20">
        <f>S66*'Valorile Parametrilor'!$C$207</f>
        <v>0</v>
      </c>
      <c r="AI66" s="20">
        <f>T66*'Valorile Parametrilor'!$C$200</f>
        <v>0</v>
      </c>
      <c r="AJ66" s="20">
        <f>U66*'Valorile Parametrilor'!$D$200</f>
        <v>0</v>
      </c>
      <c r="AK66" s="20">
        <f>V66*'Valorile Parametrilor'!$C$200</f>
        <v>0</v>
      </c>
      <c r="AL66" s="20">
        <f>W66*'Valorile Parametrilor'!$D$200</f>
        <v>0</v>
      </c>
      <c r="AM66" s="20">
        <f>X66*'Valorile Parametrilor'!$D$200</f>
        <v>0</v>
      </c>
      <c r="AN66" s="20">
        <f>Y66*'Valorile Parametrilor'!$D$200</f>
        <v>0</v>
      </c>
      <c r="AO66" s="20">
        <f>Z66*'Valorile Parametrilor'!$D$200</f>
        <v>0</v>
      </c>
      <c r="AP66" s="20">
        <f>AA66*'Valorile Parametrilor'!$C$207</f>
        <v>0</v>
      </c>
      <c r="AQ66" s="20">
        <f>AB66*'Valorile Parametrilor'!$C$207</f>
        <v>0</v>
      </c>
      <c r="AR66" s="20">
        <f>AC66*'Valorile Parametrilor'!$C$207</f>
        <v>0</v>
      </c>
      <c r="AS66" s="25">
        <f t="shared" si="2"/>
        <v>0</v>
      </c>
    </row>
    <row r="67" spans="2:45" x14ac:dyDescent="0.25">
      <c r="B67" s="18">
        <f>'Metoda Dezagregata'!B79</f>
        <v>0</v>
      </c>
      <c r="C67" s="18"/>
      <c r="D67" s="20">
        <f>'Metoda Dezagregata'!$C79*'Metoda Dezagregata'!$E79*'Metoda Dezagregata'!F79</f>
        <v>0</v>
      </c>
      <c r="E67" s="20">
        <f>'Metoda Dezagregata'!$C79*'Metoda Dezagregata'!$E79*'Metoda Dezagregata'!G79</f>
        <v>0</v>
      </c>
      <c r="F67" s="20">
        <f>'Metoda Dezagregata'!$C79*'Metoda Dezagregata'!$E79*'Metoda Dezagregata'!M79</f>
        <v>0</v>
      </c>
      <c r="G67" s="20">
        <f>'Metoda Dezagregata'!$C79*'Metoda Dezagregata'!$E79*'Metoda Dezagregata'!H79</f>
        <v>0</v>
      </c>
      <c r="H67" s="20">
        <f>'Metoda Dezagregata'!$C79*'Metoda Dezagregata'!$E79*'Metoda Dezagregata'!I79</f>
        <v>0</v>
      </c>
      <c r="I67" s="20">
        <f>'Metoda Dezagregata'!$C79*'Metoda Dezagregata'!$E79*'Metoda Dezagregata'!J79</f>
        <v>0</v>
      </c>
      <c r="J67" s="20">
        <f>'Metoda Dezagregata'!$C79*'Metoda Dezagregata'!$E79*'Metoda Dezagregata'!K79</f>
        <v>0</v>
      </c>
      <c r="K67" s="20">
        <f>'Metoda Dezagregata'!$C79*'Metoda Dezagregata'!$E79*'Metoda Dezagregata'!L79</f>
        <v>0</v>
      </c>
      <c r="L67" s="20">
        <f>'Metoda Dezagregata'!$C79*'Metoda Dezagregata'!$E79*'Metoda Dezagregata'!N79</f>
        <v>0</v>
      </c>
      <c r="M67" s="20">
        <f>'Metoda Dezagregata'!$C79*'Metoda Dezagregata'!$E79*'Metoda Dezagregata'!O79</f>
        <v>0</v>
      </c>
      <c r="N67" s="20">
        <f>'Metoda Dezagregata'!$C79*'Metoda Dezagregata'!$E79*'Metoda Dezagregata'!P79</f>
        <v>0</v>
      </c>
      <c r="O67" s="20"/>
      <c r="P67" s="20">
        <f>IF(D67=0,0,D67*VLOOKUP('Metoda Dezagregata'!$D79,'Valorile Parametrilor'!$B$37:$M$152,3)*'Valorile Parametrilor'!$C$9*VLOOKUP('Metoda Dezagregata'!$C$19,'Valorile Parametrilor'!$B$163:$M$188,3,FALSE))</f>
        <v>0</v>
      </c>
      <c r="Q67" s="20">
        <f>IF(D67=0,0,D67*VLOOKUP('Metoda Dezagregata'!$D79,'Valorile Parametrilor'!$B$37:$M$152,3)*'Valorile Parametrilor'!$D$9*VLOOKUP('Metoda Dezagregata'!$C$19,'Valorile Parametrilor'!$B$163:$M$188,3,FALSE))</f>
        <v>0</v>
      </c>
      <c r="R67" s="20">
        <f>IF(E67=0,0,E67*VLOOKUP('Metoda Dezagregata'!D79,'Valorile Parametrilor'!$B$37:$M$152,4)*VLOOKUP('Metoda Dezagregata'!$C$19,'Valorile Parametrilor'!$B$163:$M$188,4,FALSE))</f>
        <v>0</v>
      </c>
      <c r="S67" s="20">
        <f>IF(F67=0,0,F67*VLOOKUP('Metoda Dezagregata'!D79,'Valorile Parametrilor'!$B$37:$M$152,12)*VLOOKUP('Metoda Dezagregata'!$C$19,'Valorile Parametrilor'!$B$163:$M$188,12,FALSE))</f>
        <v>0</v>
      </c>
      <c r="T67" s="20">
        <f>IF(G67=0,0,G67*VLOOKUP('Metoda Dezagregata'!D79,'Valorile Parametrilor'!$B$37:$M$152,5)*'Valorile Parametrilor'!$C$7*VLOOKUP('Metoda Dezagregata'!$C$19,'Valorile Parametrilor'!$B$163:$M$188,5,FALSE))</f>
        <v>0</v>
      </c>
      <c r="U67" s="20">
        <f>IF(G67=0,0,G67*VLOOKUP('Metoda Dezagregata'!D79,'Valorile Parametrilor'!$B$37:$M$152,6)*'Valorile Parametrilor'!$D$7*VLOOKUP('Metoda Dezagregata'!$C$19,'Valorile Parametrilor'!$B$163:$M$188,6,FALSE))</f>
        <v>0</v>
      </c>
      <c r="V67" s="20">
        <f>IF(H67=0,0,H67*VLOOKUP('Metoda Dezagregata'!D79,'Valorile Parametrilor'!$B$37:$M$152,7)*'Valorile Parametrilor'!$C$8*VLOOKUP('Metoda Dezagregata'!$C$19,'Valorile Parametrilor'!$B$163:$M$188,7,FALSE))</f>
        <v>0</v>
      </c>
      <c r="W67" s="20">
        <f>IF(H67=0,0,H67*VLOOKUP('Metoda Dezagregata'!D79,'Valorile Parametrilor'!$B$37:$M$152,8)*'Valorile Parametrilor'!$D$8*VLOOKUP('Metoda Dezagregata'!$C$19,'Valorile Parametrilor'!$B$163:$M$188,8,FALSE))</f>
        <v>0</v>
      </c>
      <c r="X67" s="20">
        <f>IF(I67=0,0,I67*VLOOKUP('Metoda Dezagregata'!D79,'Valorile Parametrilor'!$B$37:$M$152,9)*VLOOKUP('Metoda Dezagregata'!$C$19,'Valorile Parametrilor'!$B$163:$M$188,9,FALSE))</f>
        <v>0</v>
      </c>
      <c r="Y67" s="20">
        <f>IF(J67=0,0,J67*VLOOKUP('Metoda Dezagregata'!D79,'Valorile Parametrilor'!$B$37:$M$152,10)*VLOOKUP('Metoda Dezagregata'!$C$19,'Valorile Parametrilor'!$B$163:$M$188,10,FALSE))</f>
        <v>0</v>
      </c>
      <c r="Z67" s="20">
        <f>IF(K67=0,0,K67*VLOOKUP('Metoda Dezagregata'!D79,'Valorile Parametrilor'!$B$37:$M$152,11)*VLOOKUP('Metoda Dezagregata'!$C$19,'Valorile Parametrilor'!$B$163:$N$188,11,FALSE))</f>
        <v>0</v>
      </c>
      <c r="AA67" s="20">
        <f>IF(L67=0,0,L67*VLOOKUP('Metoda Dezagregata'!D79,'Valorile Parametrilor'!$B$37:$P$152,13)*VLOOKUP('Metoda Dezagregata'!$C$19,'Valorile Parametrilor'!$B$163:$O$188,13,FALSE))</f>
        <v>0</v>
      </c>
      <c r="AB67" s="20">
        <f>IF(M67=0,0,M67*VLOOKUP('Metoda Dezagregata'!D79,'Valorile Parametrilor'!$B$37:$P$152,14)*VLOOKUP('Metoda Dezagregata'!$C$19,'Valorile Parametrilor'!$B$163:$P$188,14,FALSE))</f>
        <v>0</v>
      </c>
      <c r="AC67" s="20">
        <f>IF(N67=0,0,N67*VLOOKUP('Metoda Dezagregata'!D79,'Valorile Parametrilor'!$B$37:$P$152,15)*VLOOKUP('Metoda Dezagregata'!$C$19,'Valorile Parametrilor'!$B$163:$P$188,15,FALSE))</f>
        <v>0</v>
      </c>
      <c r="AD67" s="20"/>
      <c r="AE67" s="20">
        <f>P67*'Valorile Parametrilor'!$C$200</f>
        <v>0</v>
      </c>
      <c r="AF67" s="20">
        <f>Q67*'Valorile Parametrilor'!$D$200</f>
        <v>0</v>
      </c>
      <c r="AG67" s="20">
        <f>R67*'Valorile Parametrilor'!$D$200</f>
        <v>0</v>
      </c>
      <c r="AH67" s="20">
        <f>S67*'Valorile Parametrilor'!$C$207</f>
        <v>0</v>
      </c>
      <c r="AI67" s="20">
        <f>T67*'Valorile Parametrilor'!$C$200</f>
        <v>0</v>
      </c>
      <c r="AJ67" s="20">
        <f>U67*'Valorile Parametrilor'!$D$200</f>
        <v>0</v>
      </c>
      <c r="AK67" s="20">
        <f>V67*'Valorile Parametrilor'!$C$200</f>
        <v>0</v>
      </c>
      <c r="AL67" s="20">
        <f>W67*'Valorile Parametrilor'!$D$200</f>
        <v>0</v>
      </c>
      <c r="AM67" s="20">
        <f>X67*'Valorile Parametrilor'!$D$200</f>
        <v>0</v>
      </c>
      <c r="AN67" s="20">
        <f>Y67*'Valorile Parametrilor'!$D$200</f>
        <v>0</v>
      </c>
      <c r="AO67" s="20">
        <f>Z67*'Valorile Parametrilor'!$D$200</f>
        <v>0</v>
      </c>
      <c r="AP67" s="20">
        <f>AA67*'Valorile Parametrilor'!$C$207</f>
        <v>0</v>
      </c>
      <c r="AQ67" s="20">
        <f>AB67*'Valorile Parametrilor'!$C$207</f>
        <v>0</v>
      </c>
      <c r="AR67" s="20">
        <f>AC67*'Valorile Parametrilor'!$C$207</f>
        <v>0</v>
      </c>
      <c r="AS67" s="25">
        <f t="shared" si="2"/>
        <v>0</v>
      </c>
    </row>
    <row r="68" spans="2:45" x14ac:dyDescent="0.25">
      <c r="B68" s="18">
        <f>'Metoda Dezagregata'!B80</f>
        <v>0</v>
      </c>
      <c r="C68" s="18"/>
      <c r="D68" s="20">
        <f>'Metoda Dezagregata'!$C80*'Metoda Dezagregata'!$E80*'Metoda Dezagregata'!F80</f>
        <v>0</v>
      </c>
      <c r="E68" s="20">
        <f>'Metoda Dezagregata'!$C80*'Metoda Dezagregata'!$E80*'Metoda Dezagregata'!G80</f>
        <v>0</v>
      </c>
      <c r="F68" s="20">
        <f>'Metoda Dezagregata'!$C80*'Metoda Dezagregata'!$E80*'Metoda Dezagregata'!M80</f>
        <v>0</v>
      </c>
      <c r="G68" s="20">
        <f>'Metoda Dezagregata'!$C80*'Metoda Dezagregata'!$E80*'Metoda Dezagregata'!H80</f>
        <v>0</v>
      </c>
      <c r="H68" s="20">
        <f>'Metoda Dezagregata'!$C80*'Metoda Dezagregata'!$E80*'Metoda Dezagregata'!I80</f>
        <v>0</v>
      </c>
      <c r="I68" s="20">
        <f>'Metoda Dezagregata'!$C80*'Metoda Dezagregata'!$E80*'Metoda Dezagregata'!J80</f>
        <v>0</v>
      </c>
      <c r="J68" s="20">
        <f>'Metoda Dezagregata'!$C80*'Metoda Dezagregata'!$E80*'Metoda Dezagregata'!K80</f>
        <v>0</v>
      </c>
      <c r="K68" s="20">
        <f>'Metoda Dezagregata'!$C80*'Metoda Dezagregata'!$E80*'Metoda Dezagregata'!L80</f>
        <v>0</v>
      </c>
      <c r="L68" s="20">
        <f>'Metoda Dezagregata'!$C80*'Metoda Dezagregata'!$E80*'Metoda Dezagregata'!N80</f>
        <v>0</v>
      </c>
      <c r="M68" s="20">
        <f>'Metoda Dezagregata'!$C80*'Metoda Dezagregata'!$E80*'Metoda Dezagregata'!O80</f>
        <v>0</v>
      </c>
      <c r="N68" s="20">
        <f>'Metoda Dezagregata'!$C80*'Metoda Dezagregata'!$E80*'Metoda Dezagregata'!P80</f>
        <v>0</v>
      </c>
      <c r="O68" s="20"/>
      <c r="P68" s="20">
        <f>IF(D68=0,0,D68*VLOOKUP('Metoda Dezagregata'!$D80,'Valorile Parametrilor'!$B$37:$M$152,3)*'Valorile Parametrilor'!$C$9*VLOOKUP('Metoda Dezagregata'!$C$19,'Valorile Parametrilor'!$B$163:$M$188,3,FALSE))</f>
        <v>0</v>
      </c>
      <c r="Q68" s="20">
        <f>IF(D68=0,0,D68*VLOOKUP('Metoda Dezagregata'!$D80,'Valorile Parametrilor'!$B$37:$M$152,3)*'Valorile Parametrilor'!$D$9*VLOOKUP('Metoda Dezagregata'!$C$19,'Valorile Parametrilor'!$B$163:$M$188,3,FALSE))</f>
        <v>0</v>
      </c>
      <c r="R68" s="20">
        <f>IF(E68=0,0,E68*VLOOKUP('Metoda Dezagregata'!D80,'Valorile Parametrilor'!$B$37:$M$152,4)*VLOOKUP('Metoda Dezagregata'!$C$19,'Valorile Parametrilor'!$B$163:$M$188,4,FALSE))</f>
        <v>0</v>
      </c>
      <c r="S68" s="20">
        <f>IF(F68=0,0,F68*VLOOKUP('Metoda Dezagregata'!D80,'Valorile Parametrilor'!$B$37:$M$152,12)*VLOOKUP('Metoda Dezagregata'!$C$19,'Valorile Parametrilor'!$B$163:$M$188,12,FALSE))</f>
        <v>0</v>
      </c>
      <c r="T68" s="20">
        <f>IF(G68=0,0,G68*VLOOKUP('Metoda Dezagregata'!D80,'Valorile Parametrilor'!$B$37:$M$152,5)*'Valorile Parametrilor'!$C$7*VLOOKUP('Metoda Dezagregata'!$C$19,'Valorile Parametrilor'!$B$163:$M$188,5,FALSE))</f>
        <v>0</v>
      </c>
      <c r="U68" s="20">
        <f>IF(G68=0,0,G68*VLOOKUP('Metoda Dezagregata'!D80,'Valorile Parametrilor'!$B$37:$M$152,6)*'Valorile Parametrilor'!$D$7*VLOOKUP('Metoda Dezagregata'!$C$19,'Valorile Parametrilor'!$B$163:$M$188,6,FALSE))</f>
        <v>0</v>
      </c>
      <c r="V68" s="20">
        <f>IF(H68=0,0,H68*VLOOKUP('Metoda Dezagregata'!D80,'Valorile Parametrilor'!$B$37:$M$152,7)*'Valorile Parametrilor'!$C$8*VLOOKUP('Metoda Dezagregata'!$C$19,'Valorile Parametrilor'!$B$163:$M$188,7,FALSE))</f>
        <v>0</v>
      </c>
      <c r="W68" s="20">
        <f>IF(H68=0,0,H68*VLOOKUP('Metoda Dezagregata'!D80,'Valorile Parametrilor'!$B$37:$M$152,8)*'Valorile Parametrilor'!$D$8*VLOOKUP('Metoda Dezagregata'!$C$19,'Valorile Parametrilor'!$B$163:$M$188,8,FALSE))</f>
        <v>0</v>
      </c>
      <c r="X68" s="20">
        <f>IF(I68=0,0,I68*VLOOKUP('Metoda Dezagregata'!D80,'Valorile Parametrilor'!$B$37:$M$152,9)*VLOOKUP('Metoda Dezagregata'!$C$19,'Valorile Parametrilor'!$B$163:$M$188,9,FALSE))</f>
        <v>0</v>
      </c>
      <c r="Y68" s="20">
        <f>IF(J68=0,0,J68*VLOOKUP('Metoda Dezagregata'!D80,'Valorile Parametrilor'!$B$37:$M$152,10)*VLOOKUP('Metoda Dezagregata'!$C$19,'Valorile Parametrilor'!$B$163:$M$188,10,FALSE))</f>
        <v>0</v>
      </c>
      <c r="Z68" s="20">
        <f>IF(K68=0,0,K68*VLOOKUP('Metoda Dezagregata'!D80,'Valorile Parametrilor'!$B$37:$M$152,11)*VLOOKUP('Metoda Dezagregata'!$C$19,'Valorile Parametrilor'!$B$163:$N$188,11,FALSE))</f>
        <v>0</v>
      </c>
      <c r="AA68" s="20">
        <f>IF(L68=0,0,L68*VLOOKUP('Metoda Dezagregata'!D80,'Valorile Parametrilor'!$B$37:$P$152,13)*VLOOKUP('Metoda Dezagregata'!$C$19,'Valorile Parametrilor'!$B$163:$O$188,13,FALSE))</f>
        <v>0</v>
      </c>
      <c r="AB68" s="20">
        <f>IF(M68=0,0,M68*VLOOKUP('Metoda Dezagregata'!D80,'Valorile Parametrilor'!$B$37:$P$152,14)*VLOOKUP('Metoda Dezagregata'!$C$19,'Valorile Parametrilor'!$B$163:$P$188,14,FALSE))</f>
        <v>0</v>
      </c>
      <c r="AC68" s="20">
        <f>IF(N68=0,0,N68*VLOOKUP('Metoda Dezagregata'!D80,'Valorile Parametrilor'!$B$37:$P$152,15)*VLOOKUP('Metoda Dezagregata'!$C$19,'Valorile Parametrilor'!$B$163:$P$188,15,FALSE))</f>
        <v>0</v>
      </c>
      <c r="AD68" s="20"/>
      <c r="AE68" s="20">
        <f>P68*'Valorile Parametrilor'!$C$200</f>
        <v>0</v>
      </c>
      <c r="AF68" s="20">
        <f>Q68*'Valorile Parametrilor'!$D$200</f>
        <v>0</v>
      </c>
      <c r="AG68" s="20">
        <f>R68*'Valorile Parametrilor'!$D$200</f>
        <v>0</v>
      </c>
      <c r="AH68" s="20">
        <f>S68*'Valorile Parametrilor'!$C$207</f>
        <v>0</v>
      </c>
      <c r="AI68" s="20">
        <f>T68*'Valorile Parametrilor'!$C$200</f>
        <v>0</v>
      </c>
      <c r="AJ68" s="20">
        <f>U68*'Valorile Parametrilor'!$D$200</f>
        <v>0</v>
      </c>
      <c r="AK68" s="20">
        <f>V68*'Valorile Parametrilor'!$C$200</f>
        <v>0</v>
      </c>
      <c r="AL68" s="20">
        <f>W68*'Valorile Parametrilor'!$D$200</f>
        <v>0</v>
      </c>
      <c r="AM68" s="20">
        <f>X68*'Valorile Parametrilor'!$D$200</f>
        <v>0</v>
      </c>
      <c r="AN68" s="20">
        <f>Y68*'Valorile Parametrilor'!$D$200</f>
        <v>0</v>
      </c>
      <c r="AO68" s="20">
        <f>Z68*'Valorile Parametrilor'!$D$200</f>
        <v>0</v>
      </c>
      <c r="AP68" s="20">
        <f>AA68*'Valorile Parametrilor'!$C$207</f>
        <v>0</v>
      </c>
      <c r="AQ68" s="20">
        <f>AB68*'Valorile Parametrilor'!$C$207</f>
        <v>0</v>
      </c>
      <c r="AR68" s="20">
        <f>AC68*'Valorile Parametrilor'!$C$207</f>
        <v>0</v>
      </c>
      <c r="AS68" s="25">
        <f t="shared" si="2"/>
        <v>0</v>
      </c>
    </row>
    <row r="69" spans="2:45" x14ac:dyDescent="0.25">
      <c r="B69" s="18">
        <f>'Metoda Dezagregata'!B81</f>
        <v>0</v>
      </c>
      <c r="C69" s="18"/>
      <c r="D69" s="20">
        <f>'Metoda Dezagregata'!$C81*'Metoda Dezagregata'!$E81*'Metoda Dezagregata'!F81</f>
        <v>0</v>
      </c>
      <c r="E69" s="20">
        <f>'Metoda Dezagregata'!$C81*'Metoda Dezagregata'!$E81*'Metoda Dezagregata'!G81</f>
        <v>0</v>
      </c>
      <c r="F69" s="20">
        <f>'Metoda Dezagregata'!$C81*'Metoda Dezagregata'!$E81*'Metoda Dezagregata'!M81</f>
        <v>0</v>
      </c>
      <c r="G69" s="20">
        <f>'Metoda Dezagregata'!$C81*'Metoda Dezagregata'!$E81*'Metoda Dezagregata'!H81</f>
        <v>0</v>
      </c>
      <c r="H69" s="20">
        <f>'Metoda Dezagregata'!$C81*'Metoda Dezagregata'!$E81*'Metoda Dezagregata'!I81</f>
        <v>0</v>
      </c>
      <c r="I69" s="20">
        <f>'Metoda Dezagregata'!$C81*'Metoda Dezagregata'!$E81*'Metoda Dezagregata'!J81</f>
        <v>0</v>
      </c>
      <c r="J69" s="20">
        <f>'Metoda Dezagregata'!$C81*'Metoda Dezagregata'!$E81*'Metoda Dezagregata'!K81</f>
        <v>0</v>
      </c>
      <c r="K69" s="20">
        <f>'Metoda Dezagregata'!$C81*'Metoda Dezagregata'!$E81*'Metoda Dezagregata'!L81</f>
        <v>0</v>
      </c>
      <c r="L69" s="20">
        <f>'Metoda Dezagregata'!$C81*'Metoda Dezagregata'!$E81*'Metoda Dezagregata'!N81</f>
        <v>0</v>
      </c>
      <c r="M69" s="20">
        <f>'Metoda Dezagregata'!$C81*'Metoda Dezagregata'!$E81*'Metoda Dezagregata'!O81</f>
        <v>0</v>
      </c>
      <c r="N69" s="20">
        <f>'Metoda Dezagregata'!$C81*'Metoda Dezagregata'!$E81*'Metoda Dezagregata'!P81</f>
        <v>0</v>
      </c>
      <c r="O69" s="20"/>
      <c r="P69" s="20">
        <f>IF(D69=0,0,D69*VLOOKUP('Metoda Dezagregata'!$D81,'Valorile Parametrilor'!$B$37:$M$152,3)*'Valorile Parametrilor'!$C$9*VLOOKUP('Metoda Dezagregata'!$C$19,'Valorile Parametrilor'!$B$163:$M$188,3,FALSE))</f>
        <v>0</v>
      </c>
      <c r="Q69" s="20">
        <f>IF(D69=0,0,D69*VLOOKUP('Metoda Dezagregata'!$D81,'Valorile Parametrilor'!$B$37:$M$152,3)*'Valorile Parametrilor'!$D$9*VLOOKUP('Metoda Dezagregata'!$C$19,'Valorile Parametrilor'!$B$163:$M$188,3,FALSE))</f>
        <v>0</v>
      </c>
      <c r="R69" s="20">
        <f>IF(E69=0,0,E69*VLOOKUP('Metoda Dezagregata'!D81,'Valorile Parametrilor'!$B$37:$M$152,4)*VLOOKUP('Metoda Dezagregata'!$C$19,'Valorile Parametrilor'!$B$163:$M$188,4,FALSE))</f>
        <v>0</v>
      </c>
      <c r="S69" s="20">
        <f>IF(F69=0,0,F69*VLOOKUP('Metoda Dezagregata'!D81,'Valorile Parametrilor'!$B$37:$M$152,12)*VLOOKUP('Metoda Dezagregata'!$C$19,'Valorile Parametrilor'!$B$163:$M$188,12,FALSE))</f>
        <v>0</v>
      </c>
      <c r="T69" s="20">
        <f>IF(G69=0,0,G69*VLOOKUP('Metoda Dezagregata'!D81,'Valorile Parametrilor'!$B$37:$M$152,5)*'Valorile Parametrilor'!$C$7*VLOOKUP('Metoda Dezagregata'!$C$19,'Valorile Parametrilor'!$B$163:$M$188,5,FALSE))</f>
        <v>0</v>
      </c>
      <c r="U69" s="20">
        <f>IF(G69=0,0,G69*VLOOKUP('Metoda Dezagregata'!D81,'Valorile Parametrilor'!$B$37:$M$152,6)*'Valorile Parametrilor'!$D$7*VLOOKUP('Metoda Dezagregata'!$C$19,'Valorile Parametrilor'!$B$163:$M$188,6,FALSE))</f>
        <v>0</v>
      </c>
      <c r="V69" s="20">
        <f>IF(H69=0,0,H69*VLOOKUP('Metoda Dezagregata'!D81,'Valorile Parametrilor'!$B$37:$M$152,7)*'Valorile Parametrilor'!$C$8*VLOOKUP('Metoda Dezagregata'!$C$19,'Valorile Parametrilor'!$B$163:$M$188,7,FALSE))</f>
        <v>0</v>
      </c>
      <c r="W69" s="20">
        <f>IF(H69=0,0,H69*VLOOKUP('Metoda Dezagregata'!D81,'Valorile Parametrilor'!$B$37:$M$152,8)*'Valorile Parametrilor'!$D$8*VLOOKUP('Metoda Dezagregata'!$C$19,'Valorile Parametrilor'!$B$163:$M$188,8,FALSE))</f>
        <v>0</v>
      </c>
      <c r="X69" s="20">
        <f>IF(I69=0,0,I69*VLOOKUP('Metoda Dezagregata'!D81,'Valorile Parametrilor'!$B$37:$M$152,9)*VLOOKUP('Metoda Dezagregata'!$C$19,'Valorile Parametrilor'!$B$163:$M$188,9,FALSE))</f>
        <v>0</v>
      </c>
      <c r="Y69" s="20">
        <f>IF(J69=0,0,J69*VLOOKUP('Metoda Dezagregata'!D81,'Valorile Parametrilor'!$B$37:$M$152,10)*VLOOKUP('Metoda Dezagregata'!$C$19,'Valorile Parametrilor'!$B$163:$M$188,10,FALSE))</f>
        <v>0</v>
      </c>
      <c r="Z69" s="20">
        <f>IF(K69=0,0,K69*VLOOKUP('Metoda Dezagregata'!D81,'Valorile Parametrilor'!$B$37:$M$152,11)*VLOOKUP('Metoda Dezagregata'!$C$19,'Valorile Parametrilor'!$B$163:$N$188,11,FALSE))</f>
        <v>0</v>
      </c>
      <c r="AA69" s="20">
        <f>IF(L69=0,0,L69*VLOOKUP('Metoda Dezagregata'!D81,'Valorile Parametrilor'!$B$37:$P$152,13)*VLOOKUP('Metoda Dezagregata'!$C$19,'Valorile Parametrilor'!$B$163:$O$188,13,FALSE))</f>
        <v>0</v>
      </c>
      <c r="AB69" s="20">
        <f>IF(M69=0,0,M69*VLOOKUP('Metoda Dezagregata'!D81,'Valorile Parametrilor'!$B$37:$P$152,14)*VLOOKUP('Metoda Dezagregata'!$C$19,'Valorile Parametrilor'!$B$163:$P$188,14,FALSE))</f>
        <v>0</v>
      </c>
      <c r="AC69" s="20">
        <f>IF(N69=0,0,N69*VLOOKUP('Metoda Dezagregata'!D81,'Valorile Parametrilor'!$B$37:$P$152,15)*VLOOKUP('Metoda Dezagregata'!$C$19,'Valorile Parametrilor'!$B$163:$P$188,15,FALSE))</f>
        <v>0</v>
      </c>
      <c r="AD69" s="20"/>
      <c r="AE69" s="20">
        <f>P69*'Valorile Parametrilor'!$C$200</f>
        <v>0</v>
      </c>
      <c r="AF69" s="20">
        <f>Q69*'Valorile Parametrilor'!$D$200</f>
        <v>0</v>
      </c>
      <c r="AG69" s="20">
        <f>R69*'Valorile Parametrilor'!$D$200</f>
        <v>0</v>
      </c>
      <c r="AH69" s="20">
        <f>S69*'Valorile Parametrilor'!$C$207</f>
        <v>0</v>
      </c>
      <c r="AI69" s="20">
        <f>T69*'Valorile Parametrilor'!$C$200</f>
        <v>0</v>
      </c>
      <c r="AJ69" s="20">
        <f>U69*'Valorile Parametrilor'!$D$200</f>
        <v>0</v>
      </c>
      <c r="AK69" s="20">
        <f>V69*'Valorile Parametrilor'!$C$200</f>
        <v>0</v>
      </c>
      <c r="AL69" s="20">
        <f>W69*'Valorile Parametrilor'!$D$200</f>
        <v>0</v>
      </c>
      <c r="AM69" s="20">
        <f>X69*'Valorile Parametrilor'!$D$200</f>
        <v>0</v>
      </c>
      <c r="AN69" s="20">
        <f>Y69*'Valorile Parametrilor'!$D$200</f>
        <v>0</v>
      </c>
      <c r="AO69" s="20">
        <f>Z69*'Valorile Parametrilor'!$D$200</f>
        <v>0</v>
      </c>
      <c r="AP69" s="20">
        <f>AA69*'Valorile Parametrilor'!$C$207</f>
        <v>0</v>
      </c>
      <c r="AQ69" s="20">
        <f>AB69*'Valorile Parametrilor'!$C$207</f>
        <v>0</v>
      </c>
      <c r="AR69" s="20">
        <f>AC69*'Valorile Parametrilor'!$C$207</f>
        <v>0</v>
      </c>
      <c r="AS69" s="25">
        <f t="shared" si="2"/>
        <v>0</v>
      </c>
    </row>
    <row r="70" spans="2:45" x14ac:dyDescent="0.25">
      <c r="B70" s="18">
        <f>'Metoda Dezagregata'!B82</f>
        <v>0</v>
      </c>
      <c r="C70" s="18"/>
      <c r="D70" s="20">
        <f>'Metoda Dezagregata'!$C82*'Metoda Dezagregata'!$E82*'Metoda Dezagregata'!F82</f>
        <v>0</v>
      </c>
      <c r="E70" s="20">
        <f>'Metoda Dezagregata'!$C82*'Metoda Dezagregata'!$E82*'Metoda Dezagregata'!G82</f>
        <v>0</v>
      </c>
      <c r="F70" s="20">
        <f>'Metoda Dezagregata'!$C82*'Metoda Dezagregata'!$E82*'Metoda Dezagregata'!M82</f>
        <v>0</v>
      </c>
      <c r="G70" s="20">
        <f>'Metoda Dezagregata'!$C82*'Metoda Dezagregata'!$E82*'Metoda Dezagregata'!H82</f>
        <v>0</v>
      </c>
      <c r="H70" s="20">
        <f>'Metoda Dezagregata'!$C82*'Metoda Dezagregata'!$E82*'Metoda Dezagregata'!I82</f>
        <v>0</v>
      </c>
      <c r="I70" s="20">
        <f>'Metoda Dezagregata'!$C82*'Metoda Dezagregata'!$E82*'Metoda Dezagregata'!J82</f>
        <v>0</v>
      </c>
      <c r="J70" s="20">
        <f>'Metoda Dezagregata'!$C82*'Metoda Dezagregata'!$E82*'Metoda Dezagregata'!K82</f>
        <v>0</v>
      </c>
      <c r="K70" s="20">
        <f>'Metoda Dezagregata'!$C82*'Metoda Dezagregata'!$E82*'Metoda Dezagregata'!L82</f>
        <v>0</v>
      </c>
      <c r="L70" s="20">
        <f>'Metoda Dezagregata'!$C82*'Metoda Dezagregata'!$E82*'Metoda Dezagregata'!N82</f>
        <v>0</v>
      </c>
      <c r="M70" s="20">
        <f>'Metoda Dezagregata'!$C82*'Metoda Dezagregata'!$E82*'Metoda Dezagregata'!O82</f>
        <v>0</v>
      </c>
      <c r="N70" s="20">
        <f>'Metoda Dezagregata'!$C82*'Metoda Dezagregata'!$E82*'Metoda Dezagregata'!P82</f>
        <v>0</v>
      </c>
      <c r="O70" s="20"/>
      <c r="P70" s="20">
        <f>IF(D70=0,0,D70*VLOOKUP('Metoda Dezagregata'!$D82,'Valorile Parametrilor'!$B$37:$M$152,3)*'Valorile Parametrilor'!$C$9*VLOOKUP('Metoda Dezagregata'!$C$19,'Valorile Parametrilor'!$B$163:$M$188,3,FALSE))</f>
        <v>0</v>
      </c>
      <c r="Q70" s="20">
        <f>IF(D70=0,0,D70*VLOOKUP('Metoda Dezagregata'!$D82,'Valorile Parametrilor'!$B$37:$M$152,3)*'Valorile Parametrilor'!$D$9*VLOOKUP('Metoda Dezagregata'!$C$19,'Valorile Parametrilor'!$B$163:$M$188,3,FALSE))</f>
        <v>0</v>
      </c>
      <c r="R70" s="20">
        <f>IF(E70=0,0,E70*VLOOKUP('Metoda Dezagregata'!D82,'Valorile Parametrilor'!$B$37:$M$152,4)*VLOOKUP('Metoda Dezagregata'!$C$19,'Valorile Parametrilor'!$B$163:$M$188,4,FALSE))</f>
        <v>0</v>
      </c>
      <c r="S70" s="20">
        <f>IF(F70=0,0,F70*VLOOKUP('Metoda Dezagregata'!D82,'Valorile Parametrilor'!$B$37:$M$152,12)*VLOOKUP('Metoda Dezagregata'!$C$19,'Valorile Parametrilor'!$B$163:$M$188,12,FALSE))</f>
        <v>0</v>
      </c>
      <c r="T70" s="20">
        <f>IF(G70=0,0,G70*VLOOKUP('Metoda Dezagregata'!D82,'Valorile Parametrilor'!$B$37:$M$152,5)*'Valorile Parametrilor'!$C$7*VLOOKUP('Metoda Dezagregata'!$C$19,'Valorile Parametrilor'!$B$163:$M$188,5,FALSE))</f>
        <v>0</v>
      </c>
      <c r="U70" s="20">
        <f>IF(G70=0,0,G70*VLOOKUP('Metoda Dezagregata'!D82,'Valorile Parametrilor'!$B$37:$M$152,6)*'Valorile Parametrilor'!$D$7*VLOOKUP('Metoda Dezagregata'!$C$19,'Valorile Parametrilor'!$B$163:$M$188,6,FALSE))</f>
        <v>0</v>
      </c>
      <c r="V70" s="20">
        <f>IF(H70=0,0,H70*VLOOKUP('Metoda Dezagregata'!D82,'Valorile Parametrilor'!$B$37:$M$152,7)*'Valorile Parametrilor'!$C$8*VLOOKUP('Metoda Dezagregata'!$C$19,'Valorile Parametrilor'!$B$163:$M$188,7,FALSE))</f>
        <v>0</v>
      </c>
      <c r="W70" s="20">
        <f>IF(H70=0,0,H70*VLOOKUP('Metoda Dezagregata'!D82,'Valorile Parametrilor'!$B$37:$M$152,8)*'Valorile Parametrilor'!$D$8*VLOOKUP('Metoda Dezagregata'!$C$19,'Valorile Parametrilor'!$B$163:$M$188,8,FALSE))</f>
        <v>0</v>
      </c>
      <c r="X70" s="20">
        <f>IF(I70=0,0,I70*VLOOKUP('Metoda Dezagregata'!D82,'Valorile Parametrilor'!$B$37:$M$152,9)*VLOOKUP('Metoda Dezagregata'!$C$19,'Valorile Parametrilor'!$B$163:$M$188,9,FALSE))</f>
        <v>0</v>
      </c>
      <c r="Y70" s="20">
        <f>IF(J70=0,0,J70*VLOOKUP('Metoda Dezagregata'!D82,'Valorile Parametrilor'!$B$37:$M$152,10)*VLOOKUP('Metoda Dezagregata'!$C$19,'Valorile Parametrilor'!$B$163:$M$188,10,FALSE))</f>
        <v>0</v>
      </c>
      <c r="Z70" s="20">
        <f>IF(K70=0,0,K70*VLOOKUP('Metoda Dezagregata'!D82,'Valorile Parametrilor'!$B$37:$M$152,11)*VLOOKUP('Metoda Dezagregata'!$C$19,'Valorile Parametrilor'!$B$163:$N$188,11,FALSE))</f>
        <v>0</v>
      </c>
      <c r="AA70" s="20">
        <f>IF(L70=0,0,L70*VLOOKUP('Metoda Dezagregata'!D82,'Valorile Parametrilor'!$B$37:$P$152,13)*VLOOKUP('Metoda Dezagregata'!$C$19,'Valorile Parametrilor'!$B$163:$O$188,13,FALSE))</f>
        <v>0</v>
      </c>
      <c r="AB70" s="20">
        <f>IF(M70=0,0,M70*VLOOKUP('Metoda Dezagregata'!D82,'Valorile Parametrilor'!$B$37:$P$152,14)*VLOOKUP('Metoda Dezagregata'!$C$19,'Valorile Parametrilor'!$B$163:$P$188,14,FALSE))</f>
        <v>0</v>
      </c>
      <c r="AC70" s="20">
        <f>IF(N70=0,0,N70*VLOOKUP('Metoda Dezagregata'!D82,'Valorile Parametrilor'!$B$37:$P$152,15)*VLOOKUP('Metoda Dezagregata'!$C$19,'Valorile Parametrilor'!$B$163:$P$188,15,FALSE))</f>
        <v>0</v>
      </c>
      <c r="AD70" s="20"/>
      <c r="AE70" s="20">
        <f>P70*'Valorile Parametrilor'!$C$200</f>
        <v>0</v>
      </c>
      <c r="AF70" s="20">
        <f>Q70*'Valorile Parametrilor'!$D$200</f>
        <v>0</v>
      </c>
      <c r="AG70" s="20">
        <f>R70*'Valorile Parametrilor'!$D$200</f>
        <v>0</v>
      </c>
      <c r="AH70" s="20">
        <f>S70*'Valorile Parametrilor'!$C$207</f>
        <v>0</v>
      </c>
      <c r="AI70" s="20">
        <f>T70*'Valorile Parametrilor'!$C$200</f>
        <v>0</v>
      </c>
      <c r="AJ70" s="20">
        <f>U70*'Valorile Parametrilor'!$D$200</f>
        <v>0</v>
      </c>
      <c r="AK70" s="20">
        <f>V70*'Valorile Parametrilor'!$C$200</f>
        <v>0</v>
      </c>
      <c r="AL70" s="20">
        <f>W70*'Valorile Parametrilor'!$D$200</f>
        <v>0</v>
      </c>
      <c r="AM70" s="20">
        <f>X70*'Valorile Parametrilor'!$D$200</f>
        <v>0</v>
      </c>
      <c r="AN70" s="20">
        <f>Y70*'Valorile Parametrilor'!$D$200</f>
        <v>0</v>
      </c>
      <c r="AO70" s="20">
        <f>Z70*'Valorile Parametrilor'!$D$200</f>
        <v>0</v>
      </c>
      <c r="AP70" s="20">
        <f>AA70*'Valorile Parametrilor'!$C$207</f>
        <v>0</v>
      </c>
      <c r="AQ70" s="20">
        <f>AB70*'Valorile Parametrilor'!$C$207</f>
        <v>0</v>
      </c>
      <c r="AR70" s="20">
        <f>AC70*'Valorile Parametrilor'!$C$207</f>
        <v>0</v>
      </c>
      <c r="AS70" s="25">
        <f t="shared" si="2"/>
        <v>0</v>
      </c>
    </row>
    <row r="71" spans="2:45" x14ac:dyDescent="0.25">
      <c r="B71" s="18">
        <f>'Metoda Dezagregata'!B83</f>
        <v>0</v>
      </c>
      <c r="C71" s="18"/>
      <c r="D71" s="20">
        <f>'Metoda Dezagregata'!$C83*'Metoda Dezagregata'!$E83*'Metoda Dezagregata'!F83</f>
        <v>0</v>
      </c>
      <c r="E71" s="20">
        <f>'Metoda Dezagregata'!$C83*'Metoda Dezagregata'!$E83*'Metoda Dezagregata'!G83</f>
        <v>0</v>
      </c>
      <c r="F71" s="20">
        <f>'Metoda Dezagregata'!$C83*'Metoda Dezagregata'!$E83*'Metoda Dezagregata'!M83</f>
        <v>0</v>
      </c>
      <c r="G71" s="20">
        <f>'Metoda Dezagregata'!$C83*'Metoda Dezagregata'!$E83*'Metoda Dezagregata'!H83</f>
        <v>0</v>
      </c>
      <c r="H71" s="20">
        <f>'Metoda Dezagregata'!$C83*'Metoda Dezagregata'!$E83*'Metoda Dezagregata'!I83</f>
        <v>0</v>
      </c>
      <c r="I71" s="20">
        <f>'Metoda Dezagregata'!$C83*'Metoda Dezagregata'!$E83*'Metoda Dezagregata'!J83</f>
        <v>0</v>
      </c>
      <c r="J71" s="20">
        <f>'Metoda Dezagregata'!$C83*'Metoda Dezagregata'!$E83*'Metoda Dezagregata'!K83</f>
        <v>0</v>
      </c>
      <c r="K71" s="20">
        <f>'Metoda Dezagregata'!$C83*'Metoda Dezagregata'!$E83*'Metoda Dezagregata'!L83</f>
        <v>0</v>
      </c>
      <c r="L71" s="20">
        <f>'Metoda Dezagregata'!$C83*'Metoda Dezagregata'!$E83*'Metoda Dezagregata'!N83</f>
        <v>0</v>
      </c>
      <c r="M71" s="20">
        <f>'Metoda Dezagregata'!$C83*'Metoda Dezagregata'!$E83*'Metoda Dezagregata'!O83</f>
        <v>0</v>
      </c>
      <c r="N71" s="20">
        <f>'Metoda Dezagregata'!$C83*'Metoda Dezagregata'!$E83*'Metoda Dezagregata'!P83</f>
        <v>0</v>
      </c>
      <c r="O71" s="20"/>
      <c r="P71" s="20">
        <f>IF(D71=0,0,D71*VLOOKUP('Metoda Dezagregata'!$D83,'Valorile Parametrilor'!$B$37:$M$152,3)*'Valorile Parametrilor'!$C$9*VLOOKUP('Metoda Dezagregata'!$C$19,'Valorile Parametrilor'!$B$163:$M$188,3,FALSE))</f>
        <v>0</v>
      </c>
      <c r="Q71" s="20">
        <f>IF(D71=0,0,D71*VLOOKUP('Metoda Dezagregata'!$D83,'Valorile Parametrilor'!$B$37:$M$152,3)*'Valorile Parametrilor'!$D$9*VLOOKUP('Metoda Dezagregata'!$C$19,'Valorile Parametrilor'!$B$163:$M$188,3,FALSE))</f>
        <v>0</v>
      </c>
      <c r="R71" s="20">
        <f>IF(E71=0,0,E71*VLOOKUP('Metoda Dezagregata'!D83,'Valorile Parametrilor'!$B$37:$M$152,4)*VLOOKUP('Metoda Dezagregata'!$C$19,'Valorile Parametrilor'!$B$163:$M$188,4,FALSE))</f>
        <v>0</v>
      </c>
      <c r="S71" s="20">
        <f>IF(F71=0,0,F71*VLOOKUP('Metoda Dezagregata'!D83,'Valorile Parametrilor'!$B$37:$M$152,12)*VLOOKUP('Metoda Dezagregata'!$C$19,'Valorile Parametrilor'!$B$163:$M$188,12,FALSE))</f>
        <v>0</v>
      </c>
      <c r="T71" s="20">
        <f>IF(G71=0,0,G71*VLOOKUP('Metoda Dezagregata'!D83,'Valorile Parametrilor'!$B$37:$M$152,5)*'Valorile Parametrilor'!$C$7*VLOOKUP('Metoda Dezagregata'!$C$19,'Valorile Parametrilor'!$B$163:$M$188,5,FALSE))</f>
        <v>0</v>
      </c>
      <c r="U71" s="20">
        <f>IF(G71=0,0,G71*VLOOKUP('Metoda Dezagregata'!D83,'Valorile Parametrilor'!$B$37:$M$152,6)*'Valorile Parametrilor'!$D$7*VLOOKUP('Metoda Dezagregata'!$C$19,'Valorile Parametrilor'!$B$163:$M$188,6,FALSE))</f>
        <v>0</v>
      </c>
      <c r="V71" s="20">
        <f>IF(H71=0,0,H71*VLOOKUP('Metoda Dezagregata'!D83,'Valorile Parametrilor'!$B$37:$M$152,7)*'Valorile Parametrilor'!$C$8*VLOOKUP('Metoda Dezagregata'!$C$19,'Valorile Parametrilor'!$B$163:$M$188,7,FALSE))</f>
        <v>0</v>
      </c>
      <c r="W71" s="20">
        <f>IF(H71=0,0,H71*VLOOKUP('Metoda Dezagregata'!D83,'Valorile Parametrilor'!$B$37:$M$152,8)*'Valorile Parametrilor'!$D$8*VLOOKUP('Metoda Dezagregata'!$C$19,'Valorile Parametrilor'!$B$163:$M$188,8,FALSE))</f>
        <v>0</v>
      </c>
      <c r="X71" s="20">
        <f>IF(I71=0,0,I71*VLOOKUP('Metoda Dezagregata'!D83,'Valorile Parametrilor'!$B$37:$M$152,9)*VLOOKUP('Metoda Dezagregata'!$C$19,'Valorile Parametrilor'!$B$163:$M$188,9,FALSE))</f>
        <v>0</v>
      </c>
      <c r="Y71" s="20">
        <f>IF(J71=0,0,J71*VLOOKUP('Metoda Dezagregata'!D83,'Valorile Parametrilor'!$B$37:$M$152,10)*VLOOKUP('Metoda Dezagregata'!$C$19,'Valorile Parametrilor'!$B$163:$M$188,10,FALSE))</f>
        <v>0</v>
      </c>
      <c r="Z71" s="20">
        <f>IF(K71=0,0,K71*VLOOKUP('Metoda Dezagregata'!D83,'Valorile Parametrilor'!$B$37:$M$152,11)*VLOOKUP('Metoda Dezagregata'!$C$19,'Valorile Parametrilor'!$B$163:$N$188,11,FALSE))</f>
        <v>0</v>
      </c>
      <c r="AA71" s="20">
        <f>IF(L71=0,0,L71*VLOOKUP('Metoda Dezagregata'!D83,'Valorile Parametrilor'!$B$37:$P$152,13)*VLOOKUP('Metoda Dezagregata'!$C$19,'Valorile Parametrilor'!$B$163:$O$188,13,FALSE))</f>
        <v>0</v>
      </c>
      <c r="AB71" s="20">
        <f>IF(M71=0,0,M71*VLOOKUP('Metoda Dezagregata'!D83,'Valorile Parametrilor'!$B$37:$P$152,14)*VLOOKUP('Metoda Dezagregata'!$C$19,'Valorile Parametrilor'!$B$163:$P$188,14,FALSE))</f>
        <v>0</v>
      </c>
      <c r="AC71" s="20">
        <f>IF(N71=0,0,N71*VLOOKUP('Metoda Dezagregata'!D83,'Valorile Parametrilor'!$B$37:$P$152,15)*VLOOKUP('Metoda Dezagregata'!$C$19,'Valorile Parametrilor'!$B$163:$P$188,15,FALSE))</f>
        <v>0</v>
      </c>
      <c r="AD71" s="20"/>
      <c r="AE71" s="20">
        <f>P71*'Valorile Parametrilor'!$C$200</f>
        <v>0</v>
      </c>
      <c r="AF71" s="20">
        <f>Q71*'Valorile Parametrilor'!$D$200</f>
        <v>0</v>
      </c>
      <c r="AG71" s="20">
        <f>R71*'Valorile Parametrilor'!$D$200</f>
        <v>0</v>
      </c>
      <c r="AH71" s="20">
        <f>S71*'Valorile Parametrilor'!$C$207</f>
        <v>0</v>
      </c>
      <c r="AI71" s="20">
        <f>T71*'Valorile Parametrilor'!$C$200</f>
        <v>0</v>
      </c>
      <c r="AJ71" s="20">
        <f>U71*'Valorile Parametrilor'!$D$200</f>
        <v>0</v>
      </c>
      <c r="AK71" s="20">
        <f>V71*'Valorile Parametrilor'!$C$200</f>
        <v>0</v>
      </c>
      <c r="AL71" s="20">
        <f>W71*'Valorile Parametrilor'!$D$200</f>
        <v>0</v>
      </c>
      <c r="AM71" s="20">
        <f>X71*'Valorile Parametrilor'!$D$200</f>
        <v>0</v>
      </c>
      <c r="AN71" s="20">
        <f>Y71*'Valorile Parametrilor'!$D$200</f>
        <v>0</v>
      </c>
      <c r="AO71" s="20">
        <f>Z71*'Valorile Parametrilor'!$D$200</f>
        <v>0</v>
      </c>
      <c r="AP71" s="20">
        <f>AA71*'Valorile Parametrilor'!$C$207</f>
        <v>0</v>
      </c>
      <c r="AQ71" s="20">
        <f>AB71*'Valorile Parametrilor'!$C$207</f>
        <v>0</v>
      </c>
      <c r="AR71" s="20">
        <f>AC71*'Valorile Parametrilor'!$C$207</f>
        <v>0</v>
      </c>
      <c r="AS71" s="25">
        <f t="shared" si="2"/>
        <v>0</v>
      </c>
    </row>
    <row r="72" spans="2:45" x14ac:dyDescent="0.25">
      <c r="B72" s="18">
        <f>'Metoda Dezagregata'!B84</f>
        <v>0</v>
      </c>
      <c r="C72" s="18"/>
      <c r="D72" s="20">
        <f>'Metoda Dezagregata'!$C84*'Metoda Dezagregata'!$E84*'Metoda Dezagregata'!F84</f>
        <v>0</v>
      </c>
      <c r="E72" s="20">
        <f>'Metoda Dezagregata'!$C84*'Metoda Dezagregata'!$E84*'Metoda Dezagregata'!G84</f>
        <v>0</v>
      </c>
      <c r="F72" s="20">
        <f>'Metoda Dezagregata'!$C84*'Metoda Dezagregata'!$E84*'Metoda Dezagregata'!M84</f>
        <v>0</v>
      </c>
      <c r="G72" s="20">
        <f>'Metoda Dezagregata'!$C84*'Metoda Dezagregata'!$E84*'Metoda Dezagregata'!H84</f>
        <v>0</v>
      </c>
      <c r="H72" s="20">
        <f>'Metoda Dezagregata'!$C84*'Metoda Dezagregata'!$E84*'Metoda Dezagregata'!I84</f>
        <v>0</v>
      </c>
      <c r="I72" s="20">
        <f>'Metoda Dezagregata'!$C84*'Metoda Dezagregata'!$E84*'Metoda Dezagregata'!J84</f>
        <v>0</v>
      </c>
      <c r="J72" s="20">
        <f>'Metoda Dezagregata'!$C84*'Metoda Dezagregata'!$E84*'Metoda Dezagregata'!K84</f>
        <v>0</v>
      </c>
      <c r="K72" s="20">
        <f>'Metoda Dezagregata'!$C84*'Metoda Dezagregata'!$E84*'Metoda Dezagregata'!L84</f>
        <v>0</v>
      </c>
      <c r="L72" s="20">
        <f>'Metoda Dezagregata'!$C84*'Metoda Dezagregata'!$E84*'Metoda Dezagregata'!N84</f>
        <v>0</v>
      </c>
      <c r="M72" s="20">
        <f>'Metoda Dezagregata'!$C84*'Metoda Dezagregata'!$E84*'Metoda Dezagregata'!O84</f>
        <v>0</v>
      </c>
      <c r="N72" s="20">
        <f>'Metoda Dezagregata'!$C84*'Metoda Dezagregata'!$E84*'Metoda Dezagregata'!P84</f>
        <v>0</v>
      </c>
      <c r="O72" s="20"/>
      <c r="P72" s="20">
        <f>IF(D72=0,0,D72*VLOOKUP('Metoda Dezagregata'!$D84,'Valorile Parametrilor'!$B$37:$M$152,3)*'Valorile Parametrilor'!$C$9*VLOOKUP('Metoda Dezagregata'!$C$19,'Valorile Parametrilor'!$B$163:$M$188,3,FALSE))</f>
        <v>0</v>
      </c>
      <c r="Q72" s="20">
        <f>IF(D72=0,0,D72*VLOOKUP('Metoda Dezagregata'!$D84,'Valorile Parametrilor'!$B$37:$M$152,3)*'Valorile Parametrilor'!$D$9*VLOOKUP('Metoda Dezagregata'!$C$19,'Valorile Parametrilor'!$B$163:$M$188,3,FALSE))</f>
        <v>0</v>
      </c>
      <c r="R72" s="20">
        <f>IF(E72=0,0,E72*VLOOKUP('Metoda Dezagregata'!D84,'Valorile Parametrilor'!$B$37:$M$152,4)*VLOOKUP('Metoda Dezagregata'!$C$19,'Valorile Parametrilor'!$B$163:$M$188,4,FALSE))</f>
        <v>0</v>
      </c>
      <c r="S72" s="20">
        <f>IF(F72=0,0,F72*VLOOKUP('Metoda Dezagregata'!D84,'Valorile Parametrilor'!$B$37:$M$152,12)*VLOOKUP('Metoda Dezagregata'!$C$19,'Valorile Parametrilor'!$B$163:$M$188,12,FALSE))</f>
        <v>0</v>
      </c>
      <c r="T72" s="20">
        <f>IF(G72=0,0,G72*VLOOKUP('Metoda Dezagregata'!D84,'Valorile Parametrilor'!$B$37:$M$152,5)*'Valorile Parametrilor'!$C$7*VLOOKUP('Metoda Dezagregata'!$C$19,'Valorile Parametrilor'!$B$163:$M$188,5,FALSE))</f>
        <v>0</v>
      </c>
      <c r="U72" s="20">
        <f>IF(G72=0,0,G72*VLOOKUP('Metoda Dezagregata'!D84,'Valorile Parametrilor'!$B$37:$M$152,6)*'Valorile Parametrilor'!$D$7*VLOOKUP('Metoda Dezagregata'!$C$19,'Valorile Parametrilor'!$B$163:$M$188,6,FALSE))</f>
        <v>0</v>
      </c>
      <c r="V72" s="20">
        <f>IF(H72=0,0,H72*VLOOKUP('Metoda Dezagregata'!D84,'Valorile Parametrilor'!$B$37:$M$152,7)*'Valorile Parametrilor'!$C$8*VLOOKUP('Metoda Dezagregata'!$C$19,'Valorile Parametrilor'!$B$163:$M$188,7,FALSE))</f>
        <v>0</v>
      </c>
      <c r="W72" s="20">
        <f>IF(H72=0,0,H72*VLOOKUP('Metoda Dezagregata'!D84,'Valorile Parametrilor'!$B$37:$M$152,8)*'Valorile Parametrilor'!$D$8*VLOOKUP('Metoda Dezagregata'!$C$19,'Valorile Parametrilor'!$B$163:$M$188,8,FALSE))</f>
        <v>0</v>
      </c>
      <c r="X72" s="20">
        <f>IF(I72=0,0,I72*VLOOKUP('Metoda Dezagregata'!D84,'Valorile Parametrilor'!$B$37:$M$152,9)*VLOOKUP('Metoda Dezagregata'!$C$19,'Valorile Parametrilor'!$B$163:$M$188,9,FALSE))</f>
        <v>0</v>
      </c>
      <c r="Y72" s="20">
        <f>IF(J72=0,0,J72*VLOOKUP('Metoda Dezagregata'!D84,'Valorile Parametrilor'!$B$37:$M$152,10)*VLOOKUP('Metoda Dezagregata'!$C$19,'Valorile Parametrilor'!$B$163:$M$188,10,FALSE))</f>
        <v>0</v>
      </c>
      <c r="Z72" s="20">
        <f>IF(K72=0,0,K72*VLOOKUP('Metoda Dezagregata'!D84,'Valorile Parametrilor'!$B$37:$M$152,11)*VLOOKUP('Metoda Dezagregata'!$C$19,'Valorile Parametrilor'!$B$163:$N$188,11,FALSE))</f>
        <v>0</v>
      </c>
      <c r="AA72" s="20">
        <f>IF(L72=0,0,L72*VLOOKUP('Metoda Dezagregata'!D84,'Valorile Parametrilor'!$B$37:$P$152,13)*VLOOKUP('Metoda Dezagregata'!$C$19,'Valorile Parametrilor'!$B$163:$O$188,13,FALSE))</f>
        <v>0</v>
      </c>
      <c r="AB72" s="20">
        <f>IF(M72=0,0,M72*VLOOKUP('Metoda Dezagregata'!D84,'Valorile Parametrilor'!$B$37:$P$152,14)*VLOOKUP('Metoda Dezagregata'!$C$19,'Valorile Parametrilor'!$B$163:$P$188,14,FALSE))</f>
        <v>0</v>
      </c>
      <c r="AC72" s="20">
        <f>IF(N72=0,0,N72*VLOOKUP('Metoda Dezagregata'!D84,'Valorile Parametrilor'!$B$37:$P$152,15)*VLOOKUP('Metoda Dezagregata'!$C$19,'Valorile Parametrilor'!$B$163:$P$188,15,FALSE))</f>
        <v>0</v>
      </c>
      <c r="AD72" s="20"/>
      <c r="AE72" s="20">
        <f>P72*'Valorile Parametrilor'!$C$200</f>
        <v>0</v>
      </c>
      <c r="AF72" s="20">
        <f>Q72*'Valorile Parametrilor'!$D$200</f>
        <v>0</v>
      </c>
      <c r="AG72" s="20">
        <f>R72*'Valorile Parametrilor'!$D$200</f>
        <v>0</v>
      </c>
      <c r="AH72" s="20">
        <f>S72*'Valorile Parametrilor'!$C$207</f>
        <v>0</v>
      </c>
      <c r="AI72" s="20">
        <f>T72*'Valorile Parametrilor'!$C$200</f>
        <v>0</v>
      </c>
      <c r="AJ72" s="20">
        <f>U72*'Valorile Parametrilor'!$D$200</f>
        <v>0</v>
      </c>
      <c r="AK72" s="20">
        <f>V72*'Valorile Parametrilor'!$C$200</f>
        <v>0</v>
      </c>
      <c r="AL72" s="20">
        <f>W72*'Valorile Parametrilor'!$D$200</f>
        <v>0</v>
      </c>
      <c r="AM72" s="20">
        <f>X72*'Valorile Parametrilor'!$D$200</f>
        <v>0</v>
      </c>
      <c r="AN72" s="20">
        <f>Y72*'Valorile Parametrilor'!$D$200</f>
        <v>0</v>
      </c>
      <c r="AO72" s="20">
        <f>Z72*'Valorile Parametrilor'!$D$200</f>
        <v>0</v>
      </c>
      <c r="AP72" s="20">
        <f>AA72*'Valorile Parametrilor'!$C$207</f>
        <v>0</v>
      </c>
      <c r="AQ72" s="20">
        <f>AB72*'Valorile Parametrilor'!$C$207</f>
        <v>0</v>
      </c>
      <c r="AR72" s="20">
        <f>AC72*'Valorile Parametrilor'!$C$207</f>
        <v>0</v>
      </c>
      <c r="AS72" s="25">
        <f t="shared" si="2"/>
        <v>0</v>
      </c>
    </row>
    <row r="73" spans="2:45" x14ac:dyDescent="0.25">
      <c r="B73" s="18">
        <f>'Metoda Dezagregata'!B85</f>
        <v>0</v>
      </c>
      <c r="C73" s="18"/>
      <c r="D73" s="20">
        <f>'Metoda Dezagregata'!$C85*'Metoda Dezagregata'!$E85*'Metoda Dezagregata'!F85</f>
        <v>0</v>
      </c>
      <c r="E73" s="20">
        <f>'Metoda Dezagregata'!$C85*'Metoda Dezagregata'!$E85*'Metoda Dezagregata'!G85</f>
        <v>0</v>
      </c>
      <c r="F73" s="20">
        <f>'Metoda Dezagregata'!$C85*'Metoda Dezagregata'!$E85*'Metoda Dezagregata'!M85</f>
        <v>0</v>
      </c>
      <c r="G73" s="20">
        <f>'Metoda Dezagregata'!$C85*'Metoda Dezagregata'!$E85*'Metoda Dezagregata'!H85</f>
        <v>0</v>
      </c>
      <c r="H73" s="20">
        <f>'Metoda Dezagregata'!$C85*'Metoda Dezagregata'!$E85*'Metoda Dezagregata'!I85</f>
        <v>0</v>
      </c>
      <c r="I73" s="20">
        <f>'Metoda Dezagregata'!$C85*'Metoda Dezagregata'!$E85*'Metoda Dezagregata'!J85</f>
        <v>0</v>
      </c>
      <c r="J73" s="20">
        <f>'Metoda Dezagregata'!$C85*'Metoda Dezagregata'!$E85*'Metoda Dezagregata'!K85</f>
        <v>0</v>
      </c>
      <c r="K73" s="20">
        <f>'Metoda Dezagregata'!$C85*'Metoda Dezagregata'!$E85*'Metoda Dezagregata'!L85</f>
        <v>0</v>
      </c>
      <c r="L73" s="20">
        <f>'Metoda Dezagregata'!$C85*'Metoda Dezagregata'!$E85*'Metoda Dezagregata'!N85</f>
        <v>0</v>
      </c>
      <c r="M73" s="20">
        <f>'Metoda Dezagregata'!$C85*'Metoda Dezagregata'!$E85*'Metoda Dezagregata'!O85</f>
        <v>0</v>
      </c>
      <c r="N73" s="20">
        <f>'Metoda Dezagregata'!$C85*'Metoda Dezagregata'!$E85*'Metoda Dezagregata'!P85</f>
        <v>0</v>
      </c>
      <c r="O73" s="20"/>
      <c r="P73" s="20">
        <f>IF(D73=0,0,D73*VLOOKUP('Metoda Dezagregata'!$D85,'Valorile Parametrilor'!$B$37:$M$152,3)*'Valorile Parametrilor'!$C$9*VLOOKUP('Metoda Dezagregata'!$C$19,'Valorile Parametrilor'!$B$163:$M$188,3,FALSE))</f>
        <v>0</v>
      </c>
      <c r="Q73" s="20">
        <f>IF(D73=0,0,D73*VLOOKUP('Metoda Dezagregata'!$D85,'Valorile Parametrilor'!$B$37:$M$152,3)*'Valorile Parametrilor'!$D$9*VLOOKUP('Metoda Dezagregata'!$C$19,'Valorile Parametrilor'!$B$163:$M$188,3,FALSE))</f>
        <v>0</v>
      </c>
      <c r="R73" s="20">
        <f>IF(E73=0,0,E73*VLOOKUP('Metoda Dezagregata'!D85,'Valorile Parametrilor'!$B$37:$M$152,4)*VLOOKUP('Metoda Dezagregata'!$C$19,'Valorile Parametrilor'!$B$163:$M$188,4,FALSE))</f>
        <v>0</v>
      </c>
      <c r="S73" s="20">
        <f>IF(F73=0,0,F73*VLOOKUP('Metoda Dezagregata'!D85,'Valorile Parametrilor'!$B$37:$M$152,12)*VLOOKUP('Metoda Dezagregata'!$C$19,'Valorile Parametrilor'!$B$163:$M$188,12,FALSE))</f>
        <v>0</v>
      </c>
      <c r="T73" s="20">
        <f>IF(G73=0,0,G73*VLOOKUP('Metoda Dezagregata'!D85,'Valorile Parametrilor'!$B$37:$M$152,5)*'Valorile Parametrilor'!$C$7*VLOOKUP('Metoda Dezagregata'!$C$19,'Valorile Parametrilor'!$B$163:$M$188,5,FALSE))</f>
        <v>0</v>
      </c>
      <c r="U73" s="20">
        <f>IF(G73=0,0,G73*VLOOKUP('Metoda Dezagregata'!D85,'Valorile Parametrilor'!$B$37:$M$152,6)*'Valorile Parametrilor'!$D$7*VLOOKUP('Metoda Dezagregata'!$C$19,'Valorile Parametrilor'!$B$163:$M$188,6,FALSE))</f>
        <v>0</v>
      </c>
      <c r="V73" s="20">
        <f>IF(H73=0,0,H73*VLOOKUP('Metoda Dezagregata'!D85,'Valorile Parametrilor'!$B$37:$M$152,7)*'Valorile Parametrilor'!$C$8*VLOOKUP('Metoda Dezagregata'!$C$19,'Valorile Parametrilor'!$B$163:$M$188,7,FALSE))</f>
        <v>0</v>
      </c>
      <c r="W73" s="20">
        <f>IF(H73=0,0,H73*VLOOKUP('Metoda Dezagregata'!D85,'Valorile Parametrilor'!$B$37:$M$152,8)*'Valorile Parametrilor'!$D$8*VLOOKUP('Metoda Dezagregata'!$C$19,'Valorile Parametrilor'!$B$163:$M$188,8,FALSE))</f>
        <v>0</v>
      </c>
      <c r="X73" s="20">
        <f>IF(I73=0,0,I73*VLOOKUP('Metoda Dezagregata'!D85,'Valorile Parametrilor'!$B$37:$M$152,9)*VLOOKUP('Metoda Dezagregata'!$C$19,'Valorile Parametrilor'!$B$163:$M$188,9,FALSE))</f>
        <v>0</v>
      </c>
      <c r="Y73" s="20">
        <f>IF(J73=0,0,J73*VLOOKUP('Metoda Dezagregata'!D85,'Valorile Parametrilor'!$B$37:$M$152,10)*VLOOKUP('Metoda Dezagregata'!$C$19,'Valorile Parametrilor'!$B$163:$M$188,10,FALSE))</f>
        <v>0</v>
      </c>
      <c r="Z73" s="20">
        <f>IF(K73=0,0,K73*VLOOKUP('Metoda Dezagregata'!D85,'Valorile Parametrilor'!$B$37:$M$152,11)*VLOOKUP('Metoda Dezagregata'!$C$19,'Valorile Parametrilor'!$B$163:$N$188,11,FALSE))</f>
        <v>0</v>
      </c>
      <c r="AA73" s="20">
        <f>IF(L73=0,0,L73*VLOOKUP('Metoda Dezagregata'!D85,'Valorile Parametrilor'!$B$37:$P$152,13)*VLOOKUP('Metoda Dezagregata'!$C$19,'Valorile Parametrilor'!$B$163:$O$188,13,FALSE))</f>
        <v>0</v>
      </c>
      <c r="AB73" s="20">
        <f>IF(M73=0,0,M73*VLOOKUP('Metoda Dezagregata'!D85,'Valorile Parametrilor'!$B$37:$P$152,14)*VLOOKUP('Metoda Dezagregata'!$C$19,'Valorile Parametrilor'!$B$163:$P$188,14,FALSE))</f>
        <v>0</v>
      </c>
      <c r="AC73" s="20">
        <f>IF(N73=0,0,N73*VLOOKUP('Metoda Dezagregata'!D85,'Valorile Parametrilor'!$B$37:$P$152,15)*VLOOKUP('Metoda Dezagregata'!$C$19,'Valorile Parametrilor'!$B$163:$P$188,15,FALSE))</f>
        <v>0</v>
      </c>
      <c r="AD73" s="20"/>
      <c r="AE73" s="20">
        <f>P73*'Valorile Parametrilor'!$C$200</f>
        <v>0</v>
      </c>
      <c r="AF73" s="20">
        <f>Q73*'Valorile Parametrilor'!$D$200</f>
        <v>0</v>
      </c>
      <c r="AG73" s="20">
        <f>R73*'Valorile Parametrilor'!$D$200</f>
        <v>0</v>
      </c>
      <c r="AH73" s="20">
        <f>S73*'Valorile Parametrilor'!$C$207</f>
        <v>0</v>
      </c>
      <c r="AI73" s="20">
        <f>T73*'Valorile Parametrilor'!$C$200</f>
        <v>0</v>
      </c>
      <c r="AJ73" s="20">
        <f>U73*'Valorile Parametrilor'!$D$200</f>
        <v>0</v>
      </c>
      <c r="AK73" s="20">
        <f>V73*'Valorile Parametrilor'!$C$200</f>
        <v>0</v>
      </c>
      <c r="AL73" s="20">
        <f>W73*'Valorile Parametrilor'!$D$200</f>
        <v>0</v>
      </c>
      <c r="AM73" s="20">
        <f>X73*'Valorile Parametrilor'!$D$200</f>
        <v>0</v>
      </c>
      <c r="AN73" s="20">
        <f>Y73*'Valorile Parametrilor'!$D$200</f>
        <v>0</v>
      </c>
      <c r="AO73" s="20">
        <f>Z73*'Valorile Parametrilor'!$D$200</f>
        <v>0</v>
      </c>
      <c r="AP73" s="20">
        <f>AA73*'Valorile Parametrilor'!$C$207</f>
        <v>0</v>
      </c>
      <c r="AQ73" s="20">
        <f>AB73*'Valorile Parametrilor'!$C$207</f>
        <v>0</v>
      </c>
      <c r="AR73" s="20">
        <f>AC73*'Valorile Parametrilor'!$C$207</f>
        <v>0</v>
      </c>
      <c r="AS73" s="25">
        <f t="shared" si="2"/>
        <v>0</v>
      </c>
    </row>
    <row r="74" spans="2:45" x14ac:dyDescent="0.25">
      <c r="B74" s="18">
        <f>'Metoda Dezagregata'!B86</f>
        <v>0</v>
      </c>
      <c r="C74" s="18"/>
      <c r="D74" s="20">
        <f>'Metoda Dezagregata'!$C86*'Metoda Dezagregata'!$E86*'Metoda Dezagregata'!F86</f>
        <v>0</v>
      </c>
      <c r="E74" s="20">
        <f>'Metoda Dezagregata'!$C86*'Metoda Dezagregata'!$E86*'Metoda Dezagregata'!G86</f>
        <v>0</v>
      </c>
      <c r="F74" s="20">
        <f>'Metoda Dezagregata'!$C86*'Metoda Dezagregata'!$E86*'Metoda Dezagregata'!M86</f>
        <v>0</v>
      </c>
      <c r="G74" s="20">
        <f>'Metoda Dezagregata'!$C86*'Metoda Dezagregata'!$E86*'Metoda Dezagregata'!H86</f>
        <v>0</v>
      </c>
      <c r="H74" s="20">
        <f>'Metoda Dezagregata'!$C86*'Metoda Dezagregata'!$E86*'Metoda Dezagregata'!I86</f>
        <v>0</v>
      </c>
      <c r="I74" s="20">
        <f>'Metoda Dezagregata'!$C86*'Metoda Dezagregata'!$E86*'Metoda Dezagregata'!J86</f>
        <v>0</v>
      </c>
      <c r="J74" s="20">
        <f>'Metoda Dezagregata'!$C86*'Metoda Dezagregata'!$E86*'Metoda Dezagregata'!K86</f>
        <v>0</v>
      </c>
      <c r="K74" s="20">
        <f>'Metoda Dezagregata'!$C86*'Metoda Dezagregata'!$E86*'Metoda Dezagregata'!L86</f>
        <v>0</v>
      </c>
      <c r="L74" s="20">
        <f>'Metoda Dezagregata'!$C86*'Metoda Dezagregata'!$E86*'Metoda Dezagregata'!N86</f>
        <v>0</v>
      </c>
      <c r="M74" s="20">
        <f>'Metoda Dezagregata'!$C86*'Metoda Dezagregata'!$E86*'Metoda Dezagregata'!O86</f>
        <v>0</v>
      </c>
      <c r="N74" s="20">
        <f>'Metoda Dezagregata'!$C86*'Metoda Dezagregata'!$E86*'Metoda Dezagregata'!P86</f>
        <v>0</v>
      </c>
      <c r="O74" s="20"/>
      <c r="P74" s="20">
        <f>IF(D74=0,0,D74*VLOOKUP('Metoda Dezagregata'!$D86,'Valorile Parametrilor'!$B$37:$M$152,3)*'Valorile Parametrilor'!$C$9*VLOOKUP('Metoda Dezagregata'!$C$19,'Valorile Parametrilor'!$B$163:$M$188,3,FALSE))</f>
        <v>0</v>
      </c>
      <c r="Q74" s="20">
        <f>IF(D74=0,0,D74*VLOOKUP('Metoda Dezagregata'!$D86,'Valorile Parametrilor'!$B$37:$M$152,3)*'Valorile Parametrilor'!$D$9*VLOOKUP('Metoda Dezagregata'!$C$19,'Valorile Parametrilor'!$B$163:$M$188,3,FALSE))</f>
        <v>0</v>
      </c>
      <c r="R74" s="20">
        <f>IF(E74=0,0,E74*VLOOKUP('Metoda Dezagregata'!D86,'Valorile Parametrilor'!$B$37:$M$152,4)*VLOOKUP('Metoda Dezagregata'!$C$19,'Valorile Parametrilor'!$B$163:$M$188,4,FALSE))</f>
        <v>0</v>
      </c>
      <c r="S74" s="20">
        <f>IF(F74=0,0,F74*VLOOKUP('Metoda Dezagregata'!D86,'Valorile Parametrilor'!$B$37:$M$152,12)*VLOOKUP('Metoda Dezagregata'!$C$19,'Valorile Parametrilor'!$B$163:$M$188,12,FALSE))</f>
        <v>0</v>
      </c>
      <c r="T74" s="20">
        <f>IF(G74=0,0,G74*VLOOKUP('Metoda Dezagregata'!D86,'Valorile Parametrilor'!$B$37:$M$152,5)*'Valorile Parametrilor'!$C$7*VLOOKUP('Metoda Dezagregata'!$C$19,'Valorile Parametrilor'!$B$163:$M$188,5,FALSE))</f>
        <v>0</v>
      </c>
      <c r="U74" s="20">
        <f>IF(G74=0,0,G74*VLOOKUP('Metoda Dezagregata'!D86,'Valorile Parametrilor'!$B$37:$M$152,6)*'Valorile Parametrilor'!$D$7*VLOOKUP('Metoda Dezagregata'!$C$19,'Valorile Parametrilor'!$B$163:$M$188,6,FALSE))</f>
        <v>0</v>
      </c>
      <c r="V74" s="20">
        <f>IF(H74=0,0,H74*VLOOKUP('Metoda Dezagregata'!D86,'Valorile Parametrilor'!$B$37:$M$152,7)*'Valorile Parametrilor'!$C$8*VLOOKUP('Metoda Dezagregata'!$C$19,'Valorile Parametrilor'!$B$163:$M$188,7,FALSE))</f>
        <v>0</v>
      </c>
      <c r="W74" s="20">
        <f>IF(H74=0,0,H74*VLOOKUP('Metoda Dezagregata'!D86,'Valorile Parametrilor'!$B$37:$M$152,8)*'Valorile Parametrilor'!$D$8*VLOOKUP('Metoda Dezagregata'!$C$19,'Valorile Parametrilor'!$B$163:$M$188,8,FALSE))</f>
        <v>0</v>
      </c>
      <c r="X74" s="20">
        <f>IF(I74=0,0,I74*VLOOKUP('Metoda Dezagregata'!D86,'Valorile Parametrilor'!$B$37:$M$152,9)*VLOOKUP('Metoda Dezagregata'!$C$19,'Valorile Parametrilor'!$B$163:$M$188,9,FALSE))</f>
        <v>0</v>
      </c>
      <c r="Y74" s="20">
        <f>IF(J74=0,0,J74*VLOOKUP('Metoda Dezagregata'!D86,'Valorile Parametrilor'!$B$37:$M$152,10)*VLOOKUP('Metoda Dezagregata'!$C$19,'Valorile Parametrilor'!$B$163:$M$188,10,FALSE))</f>
        <v>0</v>
      </c>
      <c r="Z74" s="20">
        <f>IF(K74=0,0,K74*VLOOKUP('Metoda Dezagregata'!D86,'Valorile Parametrilor'!$B$37:$M$152,11)*VLOOKUP('Metoda Dezagregata'!$C$19,'Valorile Parametrilor'!$B$163:$N$188,11,FALSE))</f>
        <v>0</v>
      </c>
      <c r="AA74" s="20">
        <f>IF(L74=0,0,L74*VLOOKUP('Metoda Dezagregata'!D86,'Valorile Parametrilor'!$B$37:$P$152,13)*VLOOKUP('Metoda Dezagregata'!$C$19,'Valorile Parametrilor'!$B$163:$O$188,13,FALSE))</f>
        <v>0</v>
      </c>
      <c r="AB74" s="20">
        <f>IF(M74=0,0,M74*VLOOKUP('Metoda Dezagregata'!D86,'Valorile Parametrilor'!$B$37:$P$152,14)*VLOOKUP('Metoda Dezagregata'!$C$19,'Valorile Parametrilor'!$B$163:$P$188,14,FALSE))</f>
        <v>0</v>
      </c>
      <c r="AC74" s="20">
        <f>IF(N74=0,0,N74*VLOOKUP('Metoda Dezagregata'!D86,'Valorile Parametrilor'!$B$37:$P$152,15)*VLOOKUP('Metoda Dezagregata'!$C$19,'Valorile Parametrilor'!$B$163:$P$188,15,FALSE))</f>
        <v>0</v>
      </c>
      <c r="AD74" s="20"/>
      <c r="AE74" s="20">
        <f>P74*'Valorile Parametrilor'!$C$200</f>
        <v>0</v>
      </c>
      <c r="AF74" s="20">
        <f>Q74*'Valorile Parametrilor'!$D$200</f>
        <v>0</v>
      </c>
      <c r="AG74" s="20">
        <f>R74*'Valorile Parametrilor'!$D$200</f>
        <v>0</v>
      </c>
      <c r="AH74" s="20">
        <f>S74*'Valorile Parametrilor'!$C$207</f>
        <v>0</v>
      </c>
      <c r="AI74" s="20">
        <f>T74*'Valorile Parametrilor'!$C$200</f>
        <v>0</v>
      </c>
      <c r="AJ74" s="20">
        <f>U74*'Valorile Parametrilor'!$D$200</f>
        <v>0</v>
      </c>
      <c r="AK74" s="20">
        <f>V74*'Valorile Parametrilor'!$C$200</f>
        <v>0</v>
      </c>
      <c r="AL74" s="20">
        <f>W74*'Valorile Parametrilor'!$D$200</f>
        <v>0</v>
      </c>
      <c r="AM74" s="20">
        <f>X74*'Valorile Parametrilor'!$D$200</f>
        <v>0</v>
      </c>
      <c r="AN74" s="20">
        <f>Y74*'Valorile Parametrilor'!$D$200</f>
        <v>0</v>
      </c>
      <c r="AO74" s="20">
        <f>Z74*'Valorile Parametrilor'!$D$200</f>
        <v>0</v>
      </c>
      <c r="AP74" s="20">
        <f>AA74*'Valorile Parametrilor'!$C$207</f>
        <v>0</v>
      </c>
      <c r="AQ74" s="20">
        <f>AB74*'Valorile Parametrilor'!$C$207</f>
        <v>0</v>
      </c>
      <c r="AR74" s="20">
        <f>AC74*'Valorile Parametrilor'!$C$207</f>
        <v>0</v>
      </c>
      <c r="AS74" s="25">
        <f t="shared" si="2"/>
        <v>0</v>
      </c>
    </row>
    <row r="75" spans="2:45" x14ac:dyDescent="0.25">
      <c r="B75" s="18">
        <f>'Metoda Dezagregata'!B87</f>
        <v>0</v>
      </c>
      <c r="C75" s="18"/>
      <c r="D75" s="20">
        <f>'Metoda Dezagregata'!$C87*'Metoda Dezagregata'!$E87*'Metoda Dezagregata'!F87</f>
        <v>0</v>
      </c>
      <c r="E75" s="20">
        <f>'Metoda Dezagregata'!$C87*'Metoda Dezagregata'!$E87*'Metoda Dezagregata'!G87</f>
        <v>0</v>
      </c>
      <c r="F75" s="20">
        <f>'Metoda Dezagregata'!$C87*'Metoda Dezagregata'!$E87*'Metoda Dezagregata'!M87</f>
        <v>0</v>
      </c>
      <c r="G75" s="20">
        <f>'Metoda Dezagregata'!$C87*'Metoda Dezagregata'!$E87*'Metoda Dezagregata'!H87</f>
        <v>0</v>
      </c>
      <c r="H75" s="20">
        <f>'Metoda Dezagregata'!$C87*'Metoda Dezagregata'!$E87*'Metoda Dezagregata'!I87</f>
        <v>0</v>
      </c>
      <c r="I75" s="20">
        <f>'Metoda Dezagregata'!$C87*'Metoda Dezagregata'!$E87*'Metoda Dezagregata'!J87</f>
        <v>0</v>
      </c>
      <c r="J75" s="20">
        <f>'Metoda Dezagregata'!$C87*'Metoda Dezagregata'!$E87*'Metoda Dezagregata'!K87</f>
        <v>0</v>
      </c>
      <c r="K75" s="20">
        <f>'Metoda Dezagregata'!$C87*'Metoda Dezagregata'!$E87*'Metoda Dezagregata'!L87</f>
        <v>0</v>
      </c>
      <c r="L75" s="20">
        <f>'Metoda Dezagregata'!$C87*'Metoda Dezagregata'!$E87*'Metoda Dezagregata'!N87</f>
        <v>0</v>
      </c>
      <c r="M75" s="20">
        <f>'Metoda Dezagregata'!$C87*'Metoda Dezagregata'!$E87*'Metoda Dezagregata'!O87</f>
        <v>0</v>
      </c>
      <c r="N75" s="20">
        <f>'Metoda Dezagregata'!$C87*'Metoda Dezagregata'!$E87*'Metoda Dezagregata'!P87</f>
        <v>0</v>
      </c>
      <c r="O75" s="20"/>
      <c r="P75" s="20">
        <f>IF(D75=0,0,D75*VLOOKUP('Metoda Dezagregata'!$D87,'Valorile Parametrilor'!$B$37:$M$152,3)*'Valorile Parametrilor'!$C$9*VLOOKUP('Metoda Dezagregata'!$C$19,'Valorile Parametrilor'!$B$163:$M$188,3,FALSE))</f>
        <v>0</v>
      </c>
      <c r="Q75" s="20">
        <f>IF(D75=0,0,D75*VLOOKUP('Metoda Dezagregata'!$D87,'Valorile Parametrilor'!$B$37:$M$152,3)*'Valorile Parametrilor'!$D$9*VLOOKUP('Metoda Dezagregata'!$C$19,'Valorile Parametrilor'!$B$163:$M$188,3,FALSE))</f>
        <v>0</v>
      </c>
      <c r="R75" s="20">
        <f>IF(E75=0,0,E75*VLOOKUP('Metoda Dezagregata'!D87,'Valorile Parametrilor'!$B$37:$M$152,4)*VLOOKUP('Metoda Dezagregata'!$C$19,'Valorile Parametrilor'!$B$163:$M$188,4,FALSE))</f>
        <v>0</v>
      </c>
      <c r="S75" s="20">
        <f>IF(F75=0,0,F75*VLOOKUP('Metoda Dezagregata'!D87,'Valorile Parametrilor'!$B$37:$M$152,12)*VLOOKUP('Metoda Dezagregata'!$C$19,'Valorile Parametrilor'!$B$163:$M$188,12,FALSE))</f>
        <v>0</v>
      </c>
      <c r="T75" s="20">
        <f>IF(G75=0,0,G75*VLOOKUP('Metoda Dezagregata'!D87,'Valorile Parametrilor'!$B$37:$M$152,5)*'Valorile Parametrilor'!$C$7*VLOOKUP('Metoda Dezagregata'!$C$19,'Valorile Parametrilor'!$B$163:$M$188,5,FALSE))</f>
        <v>0</v>
      </c>
      <c r="U75" s="20">
        <f>IF(G75=0,0,G75*VLOOKUP('Metoda Dezagregata'!D87,'Valorile Parametrilor'!$B$37:$M$152,6)*'Valorile Parametrilor'!$D$7*VLOOKUP('Metoda Dezagregata'!$C$19,'Valorile Parametrilor'!$B$163:$M$188,6,FALSE))</f>
        <v>0</v>
      </c>
      <c r="V75" s="20">
        <f>IF(H75=0,0,H75*VLOOKUP('Metoda Dezagregata'!D87,'Valorile Parametrilor'!$B$37:$M$152,7)*'Valorile Parametrilor'!$C$8*VLOOKUP('Metoda Dezagregata'!$C$19,'Valorile Parametrilor'!$B$163:$M$188,7,FALSE))</f>
        <v>0</v>
      </c>
      <c r="W75" s="20">
        <f>IF(H75=0,0,H75*VLOOKUP('Metoda Dezagregata'!D87,'Valorile Parametrilor'!$B$37:$M$152,8)*'Valorile Parametrilor'!$D$8*VLOOKUP('Metoda Dezagregata'!$C$19,'Valorile Parametrilor'!$B$163:$M$188,8,FALSE))</f>
        <v>0</v>
      </c>
      <c r="X75" s="20">
        <f>IF(I75=0,0,I75*VLOOKUP('Metoda Dezagregata'!D87,'Valorile Parametrilor'!$B$37:$M$152,9)*VLOOKUP('Metoda Dezagregata'!$C$19,'Valorile Parametrilor'!$B$163:$M$188,9,FALSE))</f>
        <v>0</v>
      </c>
      <c r="Y75" s="20">
        <f>IF(J75=0,0,J75*VLOOKUP('Metoda Dezagregata'!D87,'Valorile Parametrilor'!$B$37:$M$152,10)*VLOOKUP('Metoda Dezagregata'!$C$19,'Valorile Parametrilor'!$B$163:$M$188,10,FALSE))</f>
        <v>0</v>
      </c>
      <c r="Z75" s="20">
        <f>IF(K75=0,0,K75*VLOOKUP('Metoda Dezagregata'!D87,'Valorile Parametrilor'!$B$37:$M$152,11)*VLOOKUP('Metoda Dezagregata'!$C$19,'Valorile Parametrilor'!$B$163:$N$188,11,FALSE))</f>
        <v>0</v>
      </c>
      <c r="AA75" s="20">
        <f>IF(L75=0,0,L75*VLOOKUP('Metoda Dezagregata'!D87,'Valorile Parametrilor'!$B$37:$P$152,13)*VLOOKUP('Metoda Dezagregata'!$C$19,'Valorile Parametrilor'!$B$163:$O$188,13,FALSE))</f>
        <v>0</v>
      </c>
      <c r="AB75" s="20">
        <f>IF(M75=0,0,M75*VLOOKUP('Metoda Dezagregata'!D87,'Valorile Parametrilor'!$B$37:$P$152,14)*VLOOKUP('Metoda Dezagregata'!$C$19,'Valorile Parametrilor'!$B$163:$P$188,14,FALSE))</f>
        <v>0</v>
      </c>
      <c r="AC75" s="20">
        <f>IF(N75=0,0,N75*VLOOKUP('Metoda Dezagregata'!D87,'Valorile Parametrilor'!$B$37:$P$152,15)*VLOOKUP('Metoda Dezagregata'!$C$19,'Valorile Parametrilor'!$B$163:$P$188,15,FALSE))</f>
        <v>0</v>
      </c>
      <c r="AD75" s="20"/>
      <c r="AE75" s="20">
        <f>P75*'Valorile Parametrilor'!$C$200</f>
        <v>0</v>
      </c>
      <c r="AF75" s="20">
        <f>Q75*'Valorile Parametrilor'!$D$200</f>
        <v>0</v>
      </c>
      <c r="AG75" s="20">
        <f>R75*'Valorile Parametrilor'!$D$200</f>
        <v>0</v>
      </c>
      <c r="AH75" s="20">
        <f>S75*'Valorile Parametrilor'!$C$207</f>
        <v>0</v>
      </c>
      <c r="AI75" s="20">
        <f>T75*'Valorile Parametrilor'!$C$200</f>
        <v>0</v>
      </c>
      <c r="AJ75" s="20">
        <f>U75*'Valorile Parametrilor'!$D$200</f>
        <v>0</v>
      </c>
      <c r="AK75" s="20">
        <f>V75*'Valorile Parametrilor'!$C$200</f>
        <v>0</v>
      </c>
      <c r="AL75" s="20">
        <f>W75*'Valorile Parametrilor'!$D$200</f>
        <v>0</v>
      </c>
      <c r="AM75" s="20">
        <f>X75*'Valorile Parametrilor'!$D$200</f>
        <v>0</v>
      </c>
      <c r="AN75" s="20">
        <f>Y75*'Valorile Parametrilor'!$D$200</f>
        <v>0</v>
      </c>
      <c r="AO75" s="20">
        <f>Z75*'Valorile Parametrilor'!$D$200</f>
        <v>0</v>
      </c>
      <c r="AP75" s="20">
        <f>AA75*'Valorile Parametrilor'!$C$207</f>
        <v>0</v>
      </c>
      <c r="AQ75" s="20">
        <f>AB75*'Valorile Parametrilor'!$C$207</f>
        <v>0</v>
      </c>
      <c r="AR75" s="20">
        <f>AC75*'Valorile Parametrilor'!$C$207</f>
        <v>0</v>
      </c>
      <c r="AS75" s="25">
        <f t="shared" si="2"/>
        <v>0</v>
      </c>
    </row>
    <row r="76" spans="2:45" x14ac:dyDescent="0.25">
      <c r="B76" s="18">
        <f>'Metoda Dezagregata'!B88</f>
        <v>0</v>
      </c>
      <c r="C76" s="18"/>
      <c r="D76" s="20">
        <f>'Metoda Dezagregata'!$C88*'Metoda Dezagregata'!$E88*'Metoda Dezagregata'!F88</f>
        <v>0</v>
      </c>
      <c r="E76" s="20">
        <f>'Metoda Dezagregata'!$C88*'Metoda Dezagregata'!$E88*'Metoda Dezagregata'!G88</f>
        <v>0</v>
      </c>
      <c r="F76" s="20">
        <f>'Metoda Dezagregata'!$C88*'Metoda Dezagregata'!$E88*'Metoda Dezagregata'!M88</f>
        <v>0</v>
      </c>
      <c r="G76" s="20">
        <f>'Metoda Dezagregata'!$C88*'Metoda Dezagregata'!$E88*'Metoda Dezagregata'!H88</f>
        <v>0</v>
      </c>
      <c r="H76" s="20">
        <f>'Metoda Dezagregata'!$C88*'Metoda Dezagregata'!$E88*'Metoda Dezagregata'!I88</f>
        <v>0</v>
      </c>
      <c r="I76" s="20">
        <f>'Metoda Dezagregata'!$C88*'Metoda Dezagregata'!$E88*'Metoda Dezagregata'!J88</f>
        <v>0</v>
      </c>
      <c r="J76" s="20">
        <f>'Metoda Dezagregata'!$C88*'Metoda Dezagregata'!$E88*'Metoda Dezagregata'!K88</f>
        <v>0</v>
      </c>
      <c r="K76" s="20">
        <f>'Metoda Dezagregata'!$C88*'Metoda Dezagregata'!$E88*'Metoda Dezagregata'!L88</f>
        <v>0</v>
      </c>
      <c r="L76" s="20">
        <f>'Metoda Dezagregata'!$C88*'Metoda Dezagregata'!$E88*'Metoda Dezagregata'!N88</f>
        <v>0</v>
      </c>
      <c r="M76" s="20">
        <f>'Metoda Dezagregata'!$C88*'Metoda Dezagregata'!$E88*'Metoda Dezagregata'!O88</f>
        <v>0</v>
      </c>
      <c r="N76" s="20">
        <f>'Metoda Dezagregata'!$C88*'Metoda Dezagregata'!$E88*'Metoda Dezagregata'!P88</f>
        <v>0</v>
      </c>
      <c r="O76" s="20"/>
      <c r="P76" s="20">
        <f>IF(D76=0,0,D76*VLOOKUP('Metoda Dezagregata'!$D88,'Valorile Parametrilor'!$B$37:$M$152,3)*'Valorile Parametrilor'!$C$9*VLOOKUP('Metoda Dezagregata'!$C$19,'Valorile Parametrilor'!$B$163:$M$188,3,FALSE))</f>
        <v>0</v>
      </c>
      <c r="Q76" s="20">
        <f>IF(D76=0,0,D76*VLOOKUP('Metoda Dezagregata'!$D88,'Valorile Parametrilor'!$B$37:$M$152,3)*'Valorile Parametrilor'!$D$9*VLOOKUP('Metoda Dezagregata'!$C$19,'Valorile Parametrilor'!$B$163:$M$188,3,FALSE))</f>
        <v>0</v>
      </c>
      <c r="R76" s="20">
        <f>IF(E76=0,0,E76*VLOOKUP('Metoda Dezagregata'!D88,'Valorile Parametrilor'!$B$37:$M$152,4)*VLOOKUP('Metoda Dezagregata'!$C$19,'Valorile Parametrilor'!$B$163:$M$188,4,FALSE))</f>
        <v>0</v>
      </c>
      <c r="S76" s="20">
        <f>IF(F76=0,0,F76*VLOOKUP('Metoda Dezagregata'!D88,'Valorile Parametrilor'!$B$37:$M$152,12)*VLOOKUP('Metoda Dezagregata'!$C$19,'Valorile Parametrilor'!$B$163:$M$188,12,FALSE))</f>
        <v>0</v>
      </c>
      <c r="T76" s="20">
        <f>IF(G76=0,0,G76*VLOOKUP('Metoda Dezagregata'!D88,'Valorile Parametrilor'!$B$37:$M$152,5)*'Valorile Parametrilor'!$C$7*VLOOKUP('Metoda Dezagregata'!$C$19,'Valorile Parametrilor'!$B$163:$M$188,5,FALSE))</f>
        <v>0</v>
      </c>
      <c r="U76" s="20">
        <f>IF(G76=0,0,G76*VLOOKUP('Metoda Dezagregata'!D88,'Valorile Parametrilor'!$B$37:$M$152,6)*'Valorile Parametrilor'!$D$7*VLOOKUP('Metoda Dezagregata'!$C$19,'Valorile Parametrilor'!$B$163:$M$188,6,FALSE))</f>
        <v>0</v>
      </c>
      <c r="V76" s="20">
        <f>IF(H76=0,0,H76*VLOOKUP('Metoda Dezagregata'!D88,'Valorile Parametrilor'!$B$37:$M$152,7)*'Valorile Parametrilor'!$C$8*VLOOKUP('Metoda Dezagregata'!$C$19,'Valorile Parametrilor'!$B$163:$M$188,7,FALSE))</f>
        <v>0</v>
      </c>
      <c r="W76" s="20">
        <f>IF(H76=0,0,H76*VLOOKUP('Metoda Dezagregata'!D88,'Valorile Parametrilor'!$B$37:$M$152,8)*'Valorile Parametrilor'!$D$8*VLOOKUP('Metoda Dezagregata'!$C$19,'Valorile Parametrilor'!$B$163:$M$188,8,FALSE))</f>
        <v>0</v>
      </c>
      <c r="X76" s="20">
        <f>IF(I76=0,0,I76*VLOOKUP('Metoda Dezagregata'!D88,'Valorile Parametrilor'!$B$37:$M$152,9)*VLOOKUP('Metoda Dezagregata'!$C$19,'Valorile Parametrilor'!$B$163:$M$188,9,FALSE))</f>
        <v>0</v>
      </c>
      <c r="Y76" s="20">
        <f>IF(J76=0,0,J76*VLOOKUP('Metoda Dezagregata'!D88,'Valorile Parametrilor'!$B$37:$M$152,10)*VLOOKUP('Metoda Dezagregata'!$C$19,'Valorile Parametrilor'!$B$163:$M$188,10,FALSE))</f>
        <v>0</v>
      </c>
      <c r="Z76" s="20">
        <f>IF(K76=0,0,K76*VLOOKUP('Metoda Dezagregata'!D88,'Valorile Parametrilor'!$B$37:$M$152,11)*VLOOKUP('Metoda Dezagregata'!$C$19,'Valorile Parametrilor'!$B$163:$N$188,11,FALSE))</f>
        <v>0</v>
      </c>
      <c r="AA76" s="20">
        <f>IF(L76=0,0,L76*VLOOKUP('Metoda Dezagregata'!D88,'Valorile Parametrilor'!$B$37:$P$152,13)*VLOOKUP('Metoda Dezagregata'!$C$19,'Valorile Parametrilor'!$B$163:$O$188,13,FALSE))</f>
        <v>0</v>
      </c>
      <c r="AB76" s="20">
        <f>IF(M76=0,0,M76*VLOOKUP('Metoda Dezagregata'!D88,'Valorile Parametrilor'!$B$37:$P$152,14)*VLOOKUP('Metoda Dezagregata'!$C$19,'Valorile Parametrilor'!$B$163:$P$188,14,FALSE))</f>
        <v>0</v>
      </c>
      <c r="AC76" s="20">
        <f>IF(N76=0,0,N76*VLOOKUP('Metoda Dezagregata'!D88,'Valorile Parametrilor'!$B$37:$P$152,15)*VLOOKUP('Metoda Dezagregata'!$C$19,'Valorile Parametrilor'!$B$163:$P$188,15,FALSE))</f>
        <v>0</v>
      </c>
      <c r="AD76" s="20"/>
      <c r="AE76" s="20">
        <f>P76*'Valorile Parametrilor'!$C$200</f>
        <v>0</v>
      </c>
      <c r="AF76" s="20">
        <f>Q76*'Valorile Parametrilor'!$D$200</f>
        <v>0</v>
      </c>
      <c r="AG76" s="20">
        <f>R76*'Valorile Parametrilor'!$D$200</f>
        <v>0</v>
      </c>
      <c r="AH76" s="20">
        <f>S76*'Valorile Parametrilor'!$C$207</f>
        <v>0</v>
      </c>
      <c r="AI76" s="20">
        <f>T76*'Valorile Parametrilor'!$C$200</f>
        <v>0</v>
      </c>
      <c r="AJ76" s="20">
        <f>U76*'Valorile Parametrilor'!$D$200</f>
        <v>0</v>
      </c>
      <c r="AK76" s="20">
        <f>V76*'Valorile Parametrilor'!$C$200</f>
        <v>0</v>
      </c>
      <c r="AL76" s="20">
        <f>W76*'Valorile Parametrilor'!$D$200</f>
        <v>0</v>
      </c>
      <c r="AM76" s="20">
        <f>X76*'Valorile Parametrilor'!$D$200</f>
        <v>0</v>
      </c>
      <c r="AN76" s="20">
        <f>Y76*'Valorile Parametrilor'!$D$200</f>
        <v>0</v>
      </c>
      <c r="AO76" s="20">
        <f>Z76*'Valorile Parametrilor'!$D$200</f>
        <v>0</v>
      </c>
      <c r="AP76" s="20">
        <f>AA76*'Valorile Parametrilor'!$C$207</f>
        <v>0</v>
      </c>
      <c r="AQ76" s="20">
        <f>AB76*'Valorile Parametrilor'!$C$207</f>
        <v>0</v>
      </c>
      <c r="AR76" s="20">
        <f>AC76*'Valorile Parametrilor'!$C$207</f>
        <v>0</v>
      </c>
      <c r="AS76" s="25">
        <f t="shared" si="2"/>
        <v>0</v>
      </c>
    </row>
    <row r="77" spans="2:45" x14ac:dyDescent="0.25">
      <c r="B77" s="18">
        <f>'Metoda Dezagregata'!B89</f>
        <v>0</v>
      </c>
      <c r="C77" s="18"/>
      <c r="D77" s="20">
        <f>'Metoda Dezagregata'!$C89*'Metoda Dezagregata'!$E89*'Metoda Dezagregata'!F89</f>
        <v>0</v>
      </c>
      <c r="E77" s="20">
        <f>'Metoda Dezagregata'!$C89*'Metoda Dezagregata'!$E89*'Metoda Dezagregata'!G89</f>
        <v>0</v>
      </c>
      <c r="F77" s="20">
        <f>'Metoda Dezagregata'!$C89*'Metoda Dezagregata'!$E89*'Metoda Dezagregata'!M89</f>
        <v>0</v>
      </c>
      <c r="G77" s="20">
        <f>'Metoda Dezagregata'!$C89*'Metoda Dezagregata'!$E89*'Metoda Dezagregata'!H89</f>
        <v>0</v>
      </c>
      <c r="H77" s="20">
        <f>'Metoda Dezagregata'!$C89*'Metoda Dezagregata'!$E89*'Metoda Dezagregata'!I89</f>
        <v>0</v>
      </c>
      <c r="I77" s="20">
        <f>'Metoda Dezagregata'!$C89*'Metoda Dezagregata'!$E89*'Metoda Dezagregata'!J89</f>
        <v>0</v>
      </c>
      <c r="J77" s="20">
        <f>'Metoda Dezagregata'!$C89*'Metoda Dezagregata'!$E89*'Metoda Dezagregata'!K89</f>
        <v>0</v>
      </c>
      <c r="K77" s="20">
        <f>'Metoda Dezagregata'!$C89*'Metoda Dezagregata'!$E89*'Metoda Dezagregata'!L89</f>
        <v>0</v>
      </c>
      <c r="L77" s="20">
        <f>'Metoda Dezagregata'!$C89*'Metoda Dezagregata'!$E89*'Metoda Dezagregata'!N89</f>
        <v>0</v>
      </c>
      <c r="M77" s="20">
        <f>'Metoda Dezagregata'!$C89*'Metoda Dezagregata'!$E89*'Metoda Dezagregata'!O89</f>
        <v>0</v>
      </c>
      <c r="N77" s="20">
        <f>'Metoda Dezagregata'!$C89*'Metoda Dezagregata'!$E89*'Metoda Dezagregata'!P89</f>
        <v>0</v>
      </c>
      <c r="O77" s="20"/>
      <c r="P77" s="20">
        <f>IF(D77=0,0,D77*VLOOKUP('Metoda Dezagregata'!$D89,'Valorile Parametrilor'!$B$37:$M$152,3)*'Valorile Parametrilor'!$C$9*VLOOKUP('Metoda Dezagregata'!$C$19,'Valorile Parametrilor'!$B$163:$M$188,3,FALSE))</f>
        <v>0</v>
      </c>
      <c r="Q77" s="20">
        <f>IF(D77=0,0,D77*VLOOKUP('Metoda Dezagregata'!$D89,'Valorile Parametrilor'!$B$37:$M$152,3)*'Valorile Parametrilor'!$D$9*VLOOKUP('Metoda Dezagregata'!$C$19,'Valorile Parametrilor'!$B$163:$M$188,3,FALSE))</f>
        <v>0</v>
      </c>
      <c r="R77" s="20">
        <f>IF(E77=0,0,E77*VLOOKUP('Metoda Dezagregata'!D89,'Valorile Parametrilor'!$B$37:$M$152,4)*VLOOKUP('Metoda Dezagregata'!$C$19,'Valorile Parametrilor'!$B$163:$M$188,4,FALSE))</f>
        <v>0</v>
      </c>
      <c r="S77" s="20">
        <f>IF(F77=0,0,F77*VLOOKUP('Metoda Dezagregata'!D89,'Valorile Parametrilor'!$B$37:$M$152,12)*VLOOKUP('Metoda Dezagregata'!$C$19,'Valorile Parametrilor'!$B$163:$M$188,12,FALSE))</f>
        <v>0</v>
      </c>
      <c r="T77" s="20">
        <f>IF(G77=0,0,G77*VLOOKUP('Metoda Dezagregata'!D89,'Valorile Parametrilor'!$B$37:$M$152,5)*'Valorile Parametrilor'!$C$7*VLOOKUP('Metoda Dezagregata'!$C$19,'Valorile Parametrilor'!$B$163:$M$188,5,FALSE))</f>
        <v>0</v>
      </c>
      <c r="U77" s="20">
        <f>IF(G77=0,0,G77*VLOOKUP('Metoda Dezagregata'!D89,'Valorile Parametrilor'!$B$37:$M$152,6)*'Valorile Parametrilor'!$D$7*VLOOKUP('Metoda Dezagregata'!$C$19,'Valorile Parametrilor'!$B$163:$M$188,6,FALSE))</f>
        <v>0</v>
      </c>
      <c r="V77" s="20">
        <f>IF(H77=0,0,H77*VLOOKUP('Metoda Dezagregata'!D89,'Valorile Parametrilor'!$B$37:$M$152,7)*'Valorile Parametrilor'!$C$8*VLOOKUP('Metoda Dezagregata'!$C$19,'Valorile Parametrilor'!$B$163:$M$188,7,FALSE))</f>
        <v>0</v>
      </c>
      <c r="W77" s="20">
        <f>IF(H77=0,0,H77*VLOOKUP('Metoda Dezagregata'!D89,'Valorile Parametrilor'!$B$37:$M$152,8)*'Valorile Parametrilor'!$D$8*VLOOKUP('Metoda Dezagregata'!$C$19,'Valorile Parametrilor'!$B$163:$M$188,8,FALSE))</f>
        <v>0</v>
      </c>
      <c r="X77" s="20">
        <f>IF(I77=0,0,I77*VLOOKUP('Metoda Dezagregata'!D89,'Valorile Parametrilor'!$B$37:$M$152,9)*VLOOKUP('Metoda Dezagregata'!$C$19,'Valorile Parametrilor'!$B$163:$M$188,9,FALSE))</f>
        <v>0</v>
      </c>
      <c r="Y77" s="20">
        <f>IF(J77=0,0,J77*VLOOKUP('Metoda Dezagregata'!D89,'Valorile Parametrilor'!$B$37:$M$152,10)*VLOOKUP('Metoda Dezagregata'!$C$19,'Valorile Parametrilor'!$B$163:$M$188,10,FALSE))</f>
        <v>0</v>
      </c>
      <c r="Z77" s="20">
        <f>IF(K77=0,0,K77*VLOOKUP('Metoda Dezagregata'!D89,'Valorile Parametrilor'!$B$37:$M$152,11)*VLOOKUP('Metoda Dezagregata'!$C$19,'Valorile Parametrilor'!$B$163:$N$188,11,FALSE))</f>
        <v>0</v>
      </c>
      <c r="AA77" s="20">
        <f>IF(L77=0,0,L77*VLOOKUP('Metoda Dezagregata'!D89,'Valorile Parametrilor'!$B$37:$P$152,13)*VLOOKUP('Metoda Dezagregata'!$C$19,'Valorile Parametrilor'!$B$163:$O$188,13,FALSE))</f>
        <v>0</v>
      </c>
      <c r="AB77" s="20">
        <f>IF(M77=0,0,M77*VLOOKUP('Metoda Dezagregata'!D89,'Valorile Parametrilor'!$B$37:$P$152,14)*VLOOKUP('Metoda Dezagregata'!$C$19,'Valorile Parametrilor'!$B$163:$P$188,14,FALSE))</f>
        <v>0</v>
      </c>
      <c r="AC77" s="20">
        <f>IF(N77=0,0,N77*VLOOKUP('Metoda Dezagregata'!D89,'Valorile Parametrilor'!$B$37:$P$152,15)*VLOOKUP('Metoda Dezagregata'!$C$19,'Valorile Parametrilor'!$B$163:$P$188,15,FALSE))</f>
        <v>0</v>
      </c>
      <c r="AD77" s="20"/>
      <c r="AE77" s="20">
        <f>P77*'Valorile Parametrilor'!$C$200</f>
        <v>0</v>
      </c>
      <c r="AF77" s="20">
        <f>Q77*'Valorile Parametrilor'!$D$200</f>
        <v>0</v>
      </c>
      <c r="AG77" s="20">
        <f>R77*'Valorile Parametrilor'!$D$200</f>
        <v>0</v>
      </c>
      <c r="AH77" s="20">
        <f>S77*'Valorile Parametrilor'!$C$207</f>
        <v>0</v>
      </c>
      <c r="AI77" s="20">
        <f>T77*'Valorile Parametrilor'!$C$200</f>
        <v>0</v>
      </c>
      <c r="AJ77" s="20">
        <f>U77*'Valorile Parametrilor'!$D$200</f>
        <v>0</v>
      </c>
      <c r="AK77" s="20">
        <f>V77*'Valorile Parametrilor'!$C$200</f>
        <v>0</v>
      </c>
      <c r="AL77" s="20">
        <f>W77*'Valorile Parametrilor'!$D$200</f>
        <v>0</v>
      </c>
      <c r="AM77" s="20">
        <f>X77*'Valorile Parametrilor'!$D$200</f>
        <v>0</v>
      </c>
      <c r="AN77" s="20">
        <f>Y77*'Valorile Parametrilor'!$D$200</f>
        <v>0</v>
      </c>
      <c r="AO77" s="20">
        <f>Z77*'Valorile Parametrilor'!$D$200</f>
        <v>0</v>
      </c>
      <c r="AP77" s="20">
        <f>AA77*'Valorile Parametrilor'!$C$207</f>
        <v>0</v>
      </c>
      <c r="AQ77" s="20">
        <f>AB77*'Valorile Parametrilor'!$C$207</f>
        <v>0</v>
      </c>
      <c r="AR77" s="20">
        <f>AC77*'Valorile Parametrilor'!$C$207</f>
        <v>0</v>
      </c>
      <c r="AS77" s="25">
        <f t="shared" si="2"/>
        <v>0</v>
      </c>
    </row>
    <row r="78" spans="2:45" x14ac:dyDescent="0.25">
      <c r="B78" s="18">
        <f>'Metoda Dezagregata'!B90</f>
        <v>0</v>
      </c>
      <c r="C78" s="18"/>
      <c r="D78" s="20">
        <f>'Metoda Dezagregata'!$C90*'Metoda Dezagregata'!$E90*'Metoda Dezagregata'!F90</f>
        <v>0</v>
      </c>
      <c r="E78" s="20">
        <f>'Metoda Dezagregata'!$C90*'Metoda Dezagregata'!$E90*'Metoda Dezagregata'!G90</f>
        <v>0</v>
      </c>
      <c r="F78" s="20">
        <f>'Metoda Dezagregata'!$C90*'Metoda Dezagregata'!$E90*'Metoda Dezagregata'!M90</f>
        <v>0</v>
      </c>
      <c r="G78" s="20">
        <f>'Metoda Dezagregata'!$C90*'Metoda Dezagregata'!$E90*'Metoda Dezagregata'!H90</f>
        <v>0</v>
      </c>
      <c r="H78" s="20">
        <f>'Metoda Dezagregata'!$C90*'Metoda Dezagregata'!$E90*'Metoda Dezagregata'!I90</f>
        <v>0</v>
      </c>
      <c r="I78" s="20">
        <f>'Metoda Dezagregata'!$C90*'Metoda Dezagregata'!$E90*'Metoda Dezagregata'!J90</f>
        <v>0</v>
      </c>
      <c r="J78" s="20">
        <f>'Metoda Dezagregata'!$C90*'Metoda Dezagregata'!$E90*'Metoda Dezagregata'!K90</f>
        <v>0</v>
      </c>
      <c r="K78" s="20">
        <f>'Metoda Dezagregata'!$C90*'Metoda Dezagregata'!$E90*'Metoda Dezagregata'!L90</f>
        <v>0</v>
      </c>
      <c r="L78" s="20">
        <f>'Metoda Dezagregata'!$C90*'Metoda Dezagregata'!$E90*'Metoda Dezagregata'!N90</f>
        <v>0</v>
      </c>
      <c r="M78" s="20">
        <f>'Metoda Dezagregata'!$C90*'Metoda Dezagregata'!$E90*'Metoda Dezagregata'!O90</f>
        <v>0</v>
      </c>
      <c r="N78" s="20">
        <f>'Metoda Dezagregata'!$C90*'Metoda Dezagregata'!$E90*'Metoda Dezagregata'!P90</f>
        <v>0</v>
      </c>
      <c r="O78" s="20"/>
      <c r="P78" s="20">
        <f>IF(D78=0,0,D78*VLOOKUP('Metoda Dezagregata'!$D90,'Valorile Parametrilor'!$B$37:$M$152,3)*'Valorile Parametrilor'!$C$9*VLOOKUP('Metoda Dezagregata'!$C$19,'Valorile Parametrilor'!$B$163:$M$188,3,FALSE))</f>
        <v>0</v>
      </c>
      <c r="Q78" s="20">
        <f>IF(D78=0,0,D78*VLOOKUP('Metoda Dezagregata'!$D90,'Valorile Parametrilor'!$B$37:$M$152,3)*'Valorile Parametrilor'!$D$9*VLOOKUP('Metoda Dezagregata'!$C$19,'Valorile Parametrilor'!$B$163:$M$188,3,FALSE))</f>
        <v>0</v>
      </c>
      <c r="R78" s="20">
        <f>IF(E78=0,0,E78*VLOOKUP('Metoda Dezagregata'!D90,'Valorile Parametrilor'!$B$37:$M$152,4)*VLOOKUP('Metoda Dezagregata'!$C$19,'Valorile Parametrilor'!$B$163:$M$188,4,FALSE))</f>
        <v>0</v>
      </c>
      <c r="S78" s="20">
        <f>IF(F78=0,0,F78*VLOOKUP('Metoda Dezagregata'!D90,'Valorile Parametrilor'!$B$37:$M$152,12)*VLOOKUP('Metoda Dezagregata'!$C$19,'Valorile Parametrilor'!$B$163:$M$188,12,FALSE))</f>
        <v>0</v>
      </c>
      <c r="T78" s="20">
        <f>IF(G78=0,0,G78*VLOOKUP('Metoda Dezagregata'!D90,'Valorile Parametrilor'!$B$37:$M$152,5)*'Valorile Parametrilor'!$C$7*VLOOKUP('Metoda Dezagregata'!$C$19,'Valorile Parametrilor'!$B$163:$M$188,5,FALSE))</f>
        <v>0</v>
      </c>
      <c r="U78" s="20">
        <f>IF(G78=0,0,G78*VLOOKUP('Metoda Dezagregata'!D90,'Valorile Parametrilor'!$B$37:$M$152,6)*'Valorile Parametrilor'!$D$7*VLOOKUP('Metoda Dezagregata'!$C$19,'Valorile Parametrilor'!$B$163:$M$188,6,FALSE))</f>
        <v>0</v>
      </c>
      <c r="V78" s="20">
        <f>IF(H78=0,0,H78*VLOOKUP('Metoda Dezagregata'!D90,'Valorile Parametrilor'!$B$37:$M$152,7)*'Valorile Parametrilor'!$C$8*VLOOKUP('Metoda Dezagregata'!$C$19,'Valorile Parametrilor'!$B$163:$M$188,7,FALSE))</f>
        <v>0</v>
      </c>
      <c r="W78" s="20">
        <f>IF(H78=0,0,H78*VLOOKUP('Metoda Dezagregata'!D90,'Valorile Parametrilor'!$B$37:$M$152,8)*'Valorile Parametrilor'!$D$8*VLOOKUP('Metoda Dezagregata'!$C$19,'Valorile Parametrilor'!$B$163:$M$188,8,FALSE))</f>
        <v>0</v>
      </c>
      <c r="X78" s="20">
        <f>IF(I78=0,0,I78*VLOOKUP('Metoda Dezagregata'!D90,'Valorile Parametrilor'!$B$37:$M$152,9)*VLOOKUP('Metoda Dezagregata'!$C$19,'Valorile Parametrilor'!$B$163:$M$188,9,FALSE))</f>
        <v>0</v>
      </c>
      <c r="Y78" s="20">
        <f>IF(J78=0,0,J78*VLOOKUP('Metoda Dezagregata'!D90,'Valorile Parametrilor'!$B$37:$M$152,10)*VLOOKUP('Metoda Dezagregata'!$C$19,'Valorile Parametrilor'!$B$163:$M$188,10,FALSE))</f>
        <v>0</v>
      </c>
      <c r="Z78" s="20">
        <f>IF(K78=0,0,K78*VLOOKUP('Metoda Dezagregata'!D90,'Valorile Parametrilor'!$B$37:$M$152,11)*VLOOKUP('Metoda Dezagregata'!$C$19,'Valorile Parametrilor'!$B$163:$N$188,11,FALSE))</f>
        <v>0</v>
      </c>
      <c r="AA78" s="20">
        <f>IF(L78=0,0,L78*VLOOKUP('Metoda Dezagregata'!D90,'Valorile Parametrilor'!$B$37:$P$152,13)*VLOOKUP('Metoda Dezagregata'!$C$19,'Valorile Parametrilor'!$B$163:$O$188,13,FALSE))</f>
        <v>0</v>
      </c>
      <c r="AB78" s="20">
        <f>IF(M78=0,0,M78*VLOOKUP('Metoda Dezagregata'!D90,'Valorile Parametrilor'!$B$37:$P$152,14)*VLOOKUP('Metoda Dezagregata'!$C$19,'Valorile Parametrilor'!$B$163:$P$188,14,FALSE))</f>
        <v>0</v>
      </c>
      <c r="AC78" s="20">
        <f>IF(N78=0,0,N78*VLOOKUP('Metoda Dezagregata'!D90,'Valorile Parametrilor'!$B$37:$P$152,15)*VLOOKUP('Metoda Dezagregata'!$C$19,'Valorile Parametrilor'!$B$163:$P$188,15,FALSE))</f>
        <v>0</v>
      </c>
      <c r="AD78" s="20"/>
      <c r="AE78" s="20">
        <f>P78*'Valorile Parametrilor'!$C$200</f>
        <v>0</v>
      </c>
      <c r="AF78" s="20">
        <f>Q78*'Valorile Parametrilor'!$D$200</f>
        <v>0</v>
      </c>
      <c r="AG78" s="20">
        <f>R78*'Valorile Parametrilor'!$D$200</f>
        <v>0</v>
      </c>
      <c r="AH78" s="20">
        <f>S78*'Valorile Parametrilor'!$C$207</f>
        <v>0</v>
      </c>
      <c r="AI78" s="20">
        <f>T78*'Valorile Parametrilor'!$C$200</f>
        <v>0</v>
      </c>
      <c r="AJ78" s="20">
        <f>U78*'Valorile Parametrilor'!$D$200</f>
        <v>0</v>
      </c>
      <c r="AK78" s="20">
        <f>V78*'Valorile Parametrilor'!$C$200</f>
        <v>0</v>
      </c>
      <c r="AL78" s="20">
        <f>W78*'Valorile Parametrilor'!$D$200</f>
        <v>0</v>
      </c>
      <c r="AM78" s="20">
        <f>X78*'Valorile Parametrilor'!$D$200</f>
        <v>0</v>
      </c>
      <c r="AN78" s="20">
        <f>Y78*'Valorile Parametrilor'!$D$200</f>
        <v>0</v>
      </c>
      <c r="AO78" s="20">
        <f>Z78*'Valorile Parametrilor'!$D$200</f>
        <v>0</v>
      </c>
      <c r="AP78" s="20">
        <f>AA78*'Valorile Parametrilor'!$C$207</f>
        <v>0</v>
      </c>
      <c r="AQ78" s="20">
        <f>AB78*'Valorile Parametrilor'!$C$207</f>
        <v>0</v>
      </c>
      <c r="AR78" s="20">
        <f>AC78*'Valorile Parametrilor'!$C$207</f>
        <v>0</v>
      </c>
      <c r="AS78" s="25">
        <f t="shared" si="2"/>
        <v>0</v>
      </c>
    </row>
    <row r="79" spans="2:45" x14ac:dyDescent="0.25">
      <c r="B79" s="18">
        <f>'Metoda Dezagregata'!B91</f>
        <v>0</v>
      </c>
      <c r="C79" s="18"/>
      <c r="D79" s="20">
        <f>'Metoda Dezagregata'!$C91*'Metoda Dezagregata'!$E91*'Metoda Dezagregata'!F91</f>
        <v>0</v>
      </c>
      <c r="E79" s="20">
        <f>'Metoda Dezagregata'!$C91*'Metoda Dezagregata'!$E91*'Metoda Dezagregata'!G91</f>
        <v>0</v>
      </c>
      <c r="F79" s="20">
        <f>'Metoda Dezagregata'!$C91*'Metoda Dezagregata'!$E91*'Metoda Dezagregata'!M91</f>
        <v>0</v>
      </c>
      <c r="G79" s="20">
        <f>'Metoda Dezagregata'!$C91*'Metoda Dezagregata'!$E91*'Metoda Dezagregata'!H91</f>
        <v>0</v>
      </c>
      <c r="H79" s="20">
        <f>'Metoda Dezagregata'!$C91*'Metoda Dezagregata'!$E91*'Metoda Dezagregata'!I91</f>
        <v>0</v>
      </c>
      <c r="I79" s="20">
        <f>'Metoda Dezagregata'!$C91*'Metoda Dezagregata'!$E91*'Metoda Dezagregata'!J91</f>
        <v>0</v>
      </c>
      <c r="J79" s="20">
        <f>'Metoda Dezagregata'!$C91*'Metoda Dezagregata'!$E91*'Metoda Dezagregata'!K91</f>
        <v>0</v>
      </c>
      <c r="K79" s="20">
        <f>'Metoda Dezagregata'!$C91*'Metoda Dezagregata'!$E91*'Metoda Dezagregata'!L91</f>
        <v>0</v>
      </c>
      <c r="L79" s="20">
        <f>'Metoda Dezagregata'!$C91*'Metoda Dezagregata'!$E91*'Metoda Dezagregata'!N91</f>
        <v>0</v>
      </c>
      <c r="M79" s="20">
        <f>'Metoda Dezagregata'!$C91*'Metoda Dezagregata'!$E91*'Metoda Dezagregata'!O91</f>
        <v>0</v>
      </c>
      <c r="N79" s="20">
        <f>'Metoda Dezagregata'!$C91*'Metoda Dezagregata'!$E91*'Metoda Dezagregata'!P91</f>
        <v>0</v>
      </c>
      <c r="O79" s="20"/>
      <c r="P79" s="20">
        <f>IF(D79=0,0,D79*VLOOKUP('Metoda Dezagregata'!$D91,'Valorile Parametrilor'!$B$37:$M$152,3)*'Valorile Parametrilor'!$C$9*VLOOKUP('Metoda Dezagregata'!$C$19,'Valorile Parametrilor'!$B$163:$M$188,3,FALSE))</f>
        <v>0</v>
      </c>
      <c r="Q79" s="20">
        <f>IF(D79=0,0,D79*VLOOKUP('Metoda Dezagregata'!$D91,'Valorile Parametrilor'!$B$37:$M$152,3)*'Valorile Parametrilor'!$D$9*VLOOKUP('Metoda Dezagregata'!$C$19,'Valorile Parametrilor'!$B$163:$M$188,3,FALSE))</f>
        <v>0</v>
      </c>
      <c r="R79" s="20">
        <f>IF(E79=0,0,E79*VLOOKUP('Metoda Dezagregata'!D91,'Valorile Parametrilor'!$B$37:$M$152,4)*VLOOKUP('Metoda Dezagregata'!$C$19,'Valorile Parametrilor'!$B$163:$M$188,4,FALSE))</f>
        <v>0</v>
      </c>
      <c r="S79" s="20">
        <f>IF(F79=0,0,F79*VLOOKUP('Metoda Dezagregata'!D91,'Valorile Parametrilor'!$B$37:$M$152,12)*VLOOKUP('Metoda Dezagregata'!$C$19,'Valorile Parametrilor'!$B$163:$M$188,12,FALSE))</f>
        <v>0</v>
      </c>
      <c r="T79" s="20">
        <f>IF(G79=0,0,G79*VLOOKUP('Metoda Dezagregata'!D91,'Valorile Parametrilor'!$B$37:$M$152,5)*'Valorile Parametrilor'!$C$7*VLOOKUP('Metoda Dezagregata'!$C$19,'Valorile Parametrilor'!$B$163:$M$188,5,FALSE))</f>
        <v>0</v>
      </c>
      <c r="U79" s="20">
        <f>IF(G79=0,0,G79*VLOOKUP('Metoda Dezagregata'!D91,'Valorile Parametrilor'!$B$37:$M$152,6)*'Valorile Parametrilor'!$D$7*VLOOKUP('Metoda Dezagregata'!$C$19,'Valorile Parametrilor'!$B$163:$M$188,6,FALSE))</f>
        <v>0</v>
      </c>
      <c r="V79" s="20">
        <f>IF(H79=0,0,H79*VLOOKUP('Metoda Dezagregata'!D91,'Valorile Parametrilor'!$B$37:$M$152,7)*'Valorile Parametrilor'!$C$8*VLOOKUP('Metoda Dezagregata'!$C$19,'Valorile Parametrilor'!$B$163:$M$188,7,FALSE))</f>
        <v>0</v>
      </c>
      <c r="W79" s="20">
        <f>IF(H79=0,0,H79*VLOOKUP('Metoda Dezagregata'!D91,'Valorile Parametrilor'!$B$37:$M$152,8)*'Valorile Parametrilor'!$D$8*VLOOKUP('Metoda Dezagregata'!$C$19,'Valorile Parametrilor'!$B$163:$M$188,8,FALSE))</f>
        <v>0</v>
      </c>
      <c r="X79" s="20">
        <f>IF(I79=0,0,I79*VLOOKUP('Metoda Dezagregata'!D91,'Valorile Parametrilor'!$B$37:$M$152,9)*VLOOKUP('Metoda Dezagregata'!$C$19,'Valorile Parametrilor'!$B$163:$M$188,9,FALSE))</f>
        <v>0</v>
      </c>
      <c r="Y79" s="20">
        <f>IF(J79=0,0,J79*VLOOKUP('Metoda Dezagregata'!D91,'Valorile Parametrilor'!$B$37:$M$152,10)*VLOOKUP('Metoda Dezagregata'!$C$19,'Valorile Parametrilor'!$B$163:$M$188,10,FALSE))</f>
        <v>0</v>
      </c>
      <c r="Z79" s="20">
        <f>IF(K79=0,0,K79*VLOOKUP('Metoda Dezagregata'!D91,'Valorile Parametrilor'!$B$37:$M$152,11)*VLOOKUP('Metoda Dezagregata'!$C$19,'Valorile Parametrilor'!$B$163:$N$188,11,FALSE))</f>
        <v>0</v>
      </c>
      <c r="AA79" s="20">
        <f>IF(L79=0,0,L79*VLOOKUP('Metoda Dezagregata'!D91,'Valorile Parametrilor'!$B$37:$P$152,13)*VLOOKUP('Metoda Dezagregata'!$C$19,'Valorile Parametrilor'!$B$163:$O$188,13,FALSE))</f>
        <v>0</v>
      </c>
      <c r="AB79" s="20">
        <f>IF(M79=0,0,M79*VLOOKUP('Metoda Dezagregata'!D91,'Valorile Parametrilor'!$B$37:$P$152,14)*VLOOKUP('Metoda Dezagregata'!$C$19,'Valorile Parametrilor'!$B$163:$P$188,14,FALSE))</f>
        <v>0</v>
      </c>
      <c r="AC79" s="20">
        <f>IF(N79=0,0,N79*VLOOKUP('Metoda Dezagregata'!D91,'Valorile Parametrilor'!$B$37:$P$152,15)*VLOOKUP('Metoda Dezagregata'!$C$19,'Valorile Parametrilor'!$B$163:$P$188,15,FALSE))</f>
        <v>0</v>
      </c>
      <c r="AD79" s="20"/>
      <c r="AE79" s="20">
        <f>P79*'Valorile Parametrilor'!$C$200</f>
        <v>0</v>
      </c>
      <c r="AF79" s="20">
        <f>Q79*'Valorile Parametrilor'!$D$200</f>
        <v>0</v>
      </c>
      <c r="AG79" s="20">
        <f>R79*'Valorile Parametrilor'!$D$200</f>
        <v>0</v>
      </c>
      <c r="AH79" s="20">
        <f>S79*'Valorile Parametrilor'!$C$207</f>
        <v>0</v>
      </c>
      <c r="AI79" s="20">
        <f>T79*'Valorile Parametrilor'!$C$200</f>
        <v>0</v>
      </c>
      <c r="AJ79" s="20">
        <f>U79*'Valorile Parametrilor'!$D$200</f>
        <v>0</v>
      </c>
      <c r="AK79" s="20">
        <f>V79*'Valorile Parametrilor'!$C$200</f>
        <v>0</v>
      </c>
      <c r="AL79" s="20">
        <f>W79*'Valorile Parametrilor'!$D$200</f>
        <v>0</v>
      </c>
      <c r="AM79" s="20">
        <f>X79*'Valorile Parametrilor'!$D$200</f>
        <v>0</v>
      </c>
      <c r="AN79" s="20">
        <f>Y79*'Valorile Parametrilor'!$D$200</f>
        <v>0</v>
      </c>
      <c r="AO79" s="20">
        <f>Z79*'Valorile Parametrilor'!$D$200</f>
        <v>0</v>
      </c>
      <c r="AP79" s="20">
        <f>AA79*'Valorile Parametrilor'!$C$207</f>
        <v>0</v>
      </c>
      <c r="AQ79" s="20">
        <f>AB79*'Valorile Parametrilor'!$C$207</f>
        <v>0</v>
      </c>
      <c r="AR79" s="20">
        <f>AC79*'Valorile Parametrilor'!$C$207</f>
        <v>0</v>
      </c>
      <c r="AS79" s="25">
        <f t="shared" si="2"/>
        <v>0</v>
      </c>
    </row>
    <row r="80" spans="2:45" x14ac:dyDescent="0.25">
      <c r="B80" s="18">
        <f>'Metoda Dezagregata'!B92</f>
        <v>0</v>
      </c>
      <c r="C80" s="18"/>
      <c r="D80" s="20">
        <f>'Metoda Dezagregata'!$C92*'Metoda Dezagregata'!$E92*'Metoda Dezagregata'!F92</f>
        <v>0</v>
      </c>
      <c r="E80" s="20">
        <f>'Metoda Dezagregata'!$C92*'Metoda Dezagregata'!$E92*'Metoda Dezagregata'!G92</f>
        <v>0</v>
      </c>
      <c r="F80" s="20">
        <f>'Metoda Dezagregata'!$C92*'Metoda Dezagregata'!$E92*'Metoda Dezagregata'!M92</f>
        <v>0</v>
      </c>
      <c r="G80" s="20">
        <f>'Metoda Dezagregata'!$C92*'Metoda Dezagregata'!$E92*'Metoda Dezagregata'!H92</f>
        <v>0</v>
      </c>
      <c r="H80" s="20">
        <f>'Metoda Dezagregata'!$C92*'Metoda Dezagregata'!$E92*'Metoda Dezagregata'!I92</f>
        <v>0</v>
      </c>
      <c r="I80" s="20">
        <f>'Metoda Dezagregata'!$C92*'Metoda Dezagregata'!$E92*'Metoda Dezagregata'!J92</f>
        <v>0</v>
      </c>
      <c r="J80" s="20">
        <f>'Metoda Dezagregata'!$C92*'Metoda Dezagregata'!$E92*'Metoda Dezagregata'!K92</f>
        <v>0</v>
      </c>
      <c r="K80" s="20">
        <f>'Metoda Dezagregata'!$C92*'Metoda Dezagregata'!$E92*'Metoda Dezagregata'!L92</f>
        <v>0</v>
      </c>
      <c r="L80" s="20">
        <f>'Metoda Dezagregata'!$C92*'Metoda Dezagregata'!$E92*'Metoda Dezagregata'!N92</f>
        <v>0</v>
      </c>
      <c r="M80" s="20">
        <f>'Metoda Dezagregata'!$C92*'Metoda Dezagregata'!$E92*'Metoda Dezagregata'!O92</f>
        <v>0</v>
      </c>
      <c r="N80" s="20">
        <f>'Metoda Dezagregata'!$C92*'Metoda Dezagregata'!$E92*'Metoda Dezagregata'!P92</f>
        <v>0</v>
      </c>
      <c r="O80" s="20"/>
      <c r="P80" s="20">
        <f>IF(D80=0,0,D80*VLOOKUP('Metoda Dezagregata'!$D92,'Valorile Parametrilor'!$B$37:$M$152,3)*'Valorile Parametrilor'!$C$9*VLOOKUP('Metoda Dezagregata'!$C$19,'Valorile Parametrilor'!$B$163:$M$188,3,FALSE))</f>
        <v>0</v>
      </c>
      <c r="Q80" s="20">
        <f>IF(D80=0,0,D80*VLOOKUP('Metoda Dezagregata'!$D92,'Valorile Parametrilor'!$B$37:$M$152,3)*'Valorile Parametrilor'!$D$9*VLOOKUP('Metoda Dezagregata'!$C$19,'Valorile Parametrilor'!$B$163:$M$188,3,FALSE))</f>
        <v>0</v>
      </c>
      <c r="R80" s="20">
        <f>IF(E80=0,0,E80*VLOOKUP('Metoda Dezagregata'!D92,'Valorile Parametrilor'!$B$37:$M$152,4)*VLOOKUP('Metoda Dezagregata'!$C$19,'Valorile Parametrilor'!$B$163:$M$188,4,FALSE))</f>
        <v>0</v>
      </c>
      <c r="S80" s="20">
        <f>IF(F80=0,0,F80*VLOOKUP('Metoda Dezagregata'!D92,'Valorile Parametrilor'!$B$37:$M$152,12)*VLOOKUP('Metoda Dezagregata'!$C$19,'Valorile Parametrilor'!$B$163:$M$188,12,FALSE))</f>
        <v>0</v>
      </c>
      <c r="T80" s="20">
        <f>IF(G80=0,0,G80*VLOOKUP('Metoda Dezagregata'!D92,'Valorile Parametrilor'!$B$37:$M$152,5)*'Valorile Parametrilor'!$C$7*VLOOKUP('Metoda Dezagregata'!$C$19,'Valorile Parametrilor'!$B$163:$M$188,5,FALSE))</f>
        <v>0</v>
      </c>
      <c r="U80" s="20">
        <f>IF(G80=0,0,G80*VLOOKUP('Metoda Dezagregata'!D92,'Valorile Parametrilor'!$B$37:$M$152,6)*'Valorile Parametrilor'!$D$7*VLOOKUP('Metoda Dezagregata'!$C$19,'Valorile Parametrilor'!$B$163:$M$188,6,FALSE))</f>
        <v>0</v>
      </c>
      <c r="V80" s="20">
        <f>IF(H80=0,0,H80*VLOOKUP('Metoda Dezagregata'!D92,'Valorile Parametrilor'!$B$37:$M$152,7)*'Valorile Parametrilor'!$C$8*VLOOKUP('Metoda Dezagregata'!$C$19,'Valorile Parametrilor'!$B$163:$M$188,7,FALSE))</f>
        <v>0</v>
      </c>
      <c r="W80" s="20">
        <f>IF(H80=0,0,H80*VLOOKUP('Metoda Dezagregata'!D92,'Valorile Parametrilor'!$B$37:$M$152,8)*'Valorile Parametrilor'!$D$8*VLOOKUP('Metoda Dezagregata'!$C$19,'Valorile Parametrilor'!$B$163:$M$188,8,FALSE))</f>
        <v>0</v>
      </c>
      <c r="X80" s="20">
        <f>IF(I80=0,0,I80*VLOOKUP('Metoda Dezagregata'!D92,'Valorile Parametrilor'!$B$37:$M$152,9)*VLOOKUP('Metoda Dezagregata'!$C$19,'Valorile Parametrilor'!$B$163:$M$188,9,FALSE))</f>
        <v>0</v>
      </c>
      <c r="Y80" s="20">
        <f>IF(J80=0,0,J80*VLOOKUP('Metoda Dezagregata'!D92,'Valorile Parametrilor'!$B$37:$M$152,10)*VLOOKUP('Metoda Dezagregata'!$C$19,'Valorile Parametrilor'!$B$163:$M$188,10,FALSE))</f>
        <v>0</v>
      </c>
      <c r="Z80" s="20">
        <f>IF(K80=0,0,K80*VLOOKUP('Metoda Dezagregata'!D92,'Valorile Parametrilor'!$B$37:$M$152,11)*VLOOKUP('Metoda Dezagregata'!$C$19,'Valorile Parametrilor'!$B$163:$N$188,11,FALSE))</f>
        <v>0</v>
      </c>
      <c r="AA80" s="20">
        <f>IF(L80=0,0,L80*VLOOKUP('Metoda Dezagregata'!D92,'Valorile Parametrilor'!$B$37:$P$152,13)*VLOOKUP('Metoda Dezagregata'!$C$19,'Valorile Parametrilor'!$B$163:$O$188,13,FALSE))</f>
        <v>0</v>
      </c>
      <c r="AB80" s="20">
        <f>IF(M80=0,0,M80*VLOOKUP('Metoda Dezagregata'!D92,'Valorile Parametrilor'!$B$37:$P$152,14)*VLOOKUP('Metoda Dezagregata'!$C$19,'Valorile Parametrilor'!$B$163:$P$188,14,FALSE))</f>
        <v>0</v>
      </c>
      <c r="AC80" s="20">
        <f>IF(N80=0,0,N80*VLOOKUP('Metoda Dezagregata'!D92,'Valorile Parametrilor'!$B$37:$P$152,15)*VLOOKUP('Metoda Dezagregata'!$C$19,'Valorile Parametrilor'!$B$163:$P$188,15,FALSE))</f>
        <v>0</v>
      </c>
      <c r="AD80" s="20"/>
      <c r="AE80" s="20">
        <f>P80*'Valorile Parametrilor'!$C$200</f>
        <v>0</v>
      </c>
      <c r="AF80" s="20">
        <f>Q80*'Valorile Parametrilor'!$D$200</f>
        <v>0</v>
      </c>
      <c r="AG80" s="20">
        <f>R80*'Valorile Parametrilor'!$D$200</f>
        <v>0</v>
      </c>
      <c r="AH80" s="20">
        <f>S80*'Valorile Parametrilor'!$C$207</f>
        <v>0</v>
      </c>
      <c r="AI80" s="20">
        <f>T80*'Valorile Parametrilor'!$C$200</f>
        <v>0</v>
      </c>
      <c r="AJ80" s="20">
        <f>U80*'Valorile Parametrilor'!$D$200</f>
        <v>0</v>
      </c>
      <c r="AK80" s="20">
        <f>V80*'Valorile Parametrilor'!$C$200</f>
        <v>0</v>
      </c>
      <c r="AL80" s="20">
        <f>W80*'Valorile Parametrilor'!$D$200</f>
        <v>0</v>
      </c>
      <c r="AM80" s="20">
        <f>X80*'Valorile Parametrilor'!$D$200</f>
        <v>0</v>
      </c>
      <c r="AN80" s="20">
        <f>Y80*'Valorile Parametrilor'!$D$200</f>
        <v>0</v>
      </c>
      <c r="AO80" s="20">
        <f>Z80*'Valorile Parametrilor'!$D$200</f>
        <v>0</v>
      </c>
      <c r="AP80" s="20">
        <f>AA80*'Valorile Parametrilor'!$C$207</f>
        <v>0</v>
      </c>
      <c r="AQ80" s="20">
        <f>AB80*'Valorile Parametrilor'!$C$207</f>
        <v>0</v>
      </c>
      <c r="AR80" s="20">
        <f>AC80*'Valorile Parametrilor'!$C$207</f>
        <v>0</v>
      </c>
      <c r="AS80" s="25">
        <f t="shared" si="2"/>
        <v>0</v>
      </c>
    </row>
    <row r="81" spans="2:45" x14ac:dyDescent="0.25">
      <c r="B81" s="18">
        <f>'Metoda Dezagregata'!B93</f>
        <v>0</v>
      </c>
      <c r="C81" s="18"/>
      <c r="D81" s="20">
        <f>'Metoda Dezagregata'!$C93*'Metoda Dezagregata'!$E93*'Metoda Dezagregata'!F93</f>
        <v>0</v>
      </c>
      <c r="E81" s="20">
        <f>'Metoda Dezagregata'!$C93*'Metoda Dezagregata'!$E93*'Metoda Dezagregata'!G93</f>
        <v>0</v>
      </c>
      <c r="F81" s="20">
        <f>'Metoda Dezagregata'!$C93*'Metoda Dezagregata'!$E93*'Metoda Dezagregata'!M93</f>
        <v>0</v>
      </c>
      <c r="G81" s="20">
        <f>'Metoda Dezagregata'!$C93*'Metoda Dezagregata'!$E93*'Metoda Dezagregata'!H93</f>
        <v>0</v>
      </c>
      <c r="H81" s="20">
        <f>'Metoda Dezagregata'!$C93*'Metoda Dezagregata'!$E93*'Metoda Dezagregata'!I93</f>
        <v>0</v>
      </c>
      <c r="I81" s="20">
        <f>'Metoda Dezagregata'!$C93*'Metoda Dezagregata'!$E93*'Metoda Dezagregata'!J93</f>
        <v>0</v>
      </c>
      <c r="J81" s="20">
        <f>'Metoda Dezagregata'!$C93*'Metoda Dezagregata'!$E93*'Metoda Dezagregata'!K93</f>
        <v>0</v>
      </c>
      <c r="K81" s="20">
        <f>'Metoda Dezagregata'!$C93*'Metoda Dezagregata'!$E93*'Metoda Dezagregata'!L93</f>
        <v>0</v>
      </c>
      <c r="L81" s="20">
        <f>'Metoda Dezagregata'!$C93*'Metoda Dezagregata'!$E93*'Metoda Dezagregata'!N93</f>
        <v>0</v>
      </c>
      <c r="M81" s="20">
        <f>'Metoda Dezagregata'!$C93*'Metoda Dezagregata'!$E93*'Metoda Dezagregata'!O93</f>
        <v>0</v>
      </c>
      <c r="N81" s="20">
        <f>'Metoda Dezagregata'!$C93*'Metoda Dezagregata'!$E93*'Metoda Dezagregata'!P93</f>
        <v>0</v>
      </c>
      <c r="O81" s="20"/>
      <c r="P81" s="20">
        <f>IF(D81=0,0,D81*VLOOKUP('Metoda Dezagregata'!$D93,'Valorile Parametrilor'!$B$37:$M$152,3)*'Valorile Parametrilor'!$C$9*VLOOKUP('Metoda Dezagregata'!$C$19,'Valorile Parametrilor'!$B$163:$M$188,3,FALSE))</f>
        <v>0</v>
      </c>
      <c r="Q81" s="20">
        <f>IF(D81=0,0,D81*VLOOKUP('Metoda Dezagregata'!$D93,'Valorile Parametrilor'!$B$37:$M$152,3)*'Valorile Parametrilor'!$D$9*VLOOKUP('Metoda Dezagregata'!$C$19,'Valorile Parametrilor'!$B$163:$M$188,3,FALSE))</f>
        <v>0</v>
      </c>
      <c r="R81" s="20">
        <f>IF(E81=0,0,E81*VLOOKUP('Metoda Dezagregata'!D93,'Valorile Parametrilor'!$B$37:$M$152,4)*VLOOKUP('Metoda Dezagregata'!$C$19,'Valorile Parametrilor'!$B$163:$M$188,4,FALSE))</f>
        <v>0</v>
      </c>
      <c r="S81" s="20">
        <f>IF(F81=0,0,F81*VLOOKUP('Metoda Dezagregata'!D93,'Valorile Parametrilor'!$B$37:$M$152,12)*VLOOKUP('Metoda Dezagregata'!$C$19,'Valorile Parametrilor'!$B$163:$M$188,12,FALSE))</f>
        <v>0</v>
      </c>
      <c r="T81" s="20">
        <f>IF(G81=0,0,G81*VLOOKUP('Metoda Dezagregata'!D93,'Valorile Parametrilor'!$B$37:$M$152,5)*'Valorile Parametrilor'!$C$7*VLOOKUP('Metoda Dezagregata'!$C$19,'Valorile Parametrilor'!$B$163:$M$188,5,FALSE))</f>
        <v>0</v>
      </c>
      <c r="U81" s="20">
        <f>IF(G81=0,0,G81*VLOOKUP('Metoda Dezagregata'!D93,'Valorile Parametrilor'!$B$37:$M$152,6)*'Valorile Parametrilor'!$D$7*VLOOKUP('Metoda Dezagregata'!$C$19,'Valorile Parametrilor'!$B$163:$M$188,6,FALSE))</f>
        <v>0</v>
      </c>
      <c r="V81" s="20">
        <f>IF(H81=0,0,H81*VLOOKUP('Metoda Dezagregata'!D93,'Valorile Parametrilor'!$B$37:$M$152,7)*'Valorile Parametrilor'!$C$8*VLOOKUP('Metoda Dezagregata'!$C$19,'Valorile Parametrilor'!$B$163:$M$188,7,FALSE))</f>
        <v>0</v>
      </c>
      <c r="W81" s="20">
        <f>IF(H81=0,0,H81*VLOOKUP('Metoda Dezagregata'!D93,'Valorile Parametrilor'!$B$37:$M$152,8)*'Valorile Parametrilor'!$D$8*VLOOKUP('Metoda Dezagregata'!$C$19,'Valorile Parametrilor'!$B$163:$M$188,8,FALSE))</f>
        <v>0</v>
      </c>
      <c r="X81" s="20">
        <f>IF(I81=0,0,I81*VLOOKUP('Metoda Dezagregata'!D93,'Valorile Parametrilor'!$B$37:$M$152,9)*VLOOKUP('Metoda Dezagregata'!$C$19,'Valorile Parametrilor'!$B$163:$M$188,9,FALSE))</f>
        <v>0</v>
      </c>
      <c r="Y81" s="20">
        <f>IF(J81=0,0,J81*VLOOKUP('Metoda Dezagregata'!D93,'Valorile Parametrilor'!$B$37:$M$152,10)*VLOOKUP('Metoda Dezagregata'!$C$19,'Valorile Parametrilor'!$B$163:$M$188,10,FALSE))</f>
        <v>0</v>
      </c>
      <c r="Z81" s="20">
        <f>IF(K81=0,0,K81*VLOOKUP('Metoda Dezagregata'!D93,'Valorile Parametrilor'!$B$37:$M$152,11)*VLOOKUP('Metoda Dezagregata'!$C$19,'Valorile Parametrilor'!$B$163:$N$188,11,FALSE))</f>
        <v>0</v>
      </c>
      <c r="AA81" s="20">
        <f>IF(L81=0,0,L81*VLOOKUP('Metoda Dezagregata'!D93,'Valorile Parametrilor'!$B$37:$P$152,13)*VLOOKUP('Metoda Dezagregata'!$C$19,'Valorile Parametrilor'!$B$163:$O$188,13,FALSE))</f>
        <v>0</v>
      </c>
      <c r="AB81" s="20">
        <f>IF(M81=0,0,M81*VLOOKUP('Metoda Dezagregata'!D93,'Valorile Parametrilor'!$B$37:$P$152,14)*VLOOKUP('Metoda Dezagregata'!$C$19,'Valorile Parametrilor'!$B$163:$P$188,14,FALSE))</f>
        <v>0</v>
      </c>
      <c r="AC81" s="20">
        <f>IF(N81=0,0,N81*VLOOKUP('Metoda Dezagregata'!D93,'Valorile Parametrilor'!$B$37:$P$152,15)*VLOOKUP('Metoda Dezagregata'!$C$19,'Valorile Parametrilor'!$B$163:$P$188,15,FALSE))</f>
        <v>0</v>
      </c>
      <c r="AD81" s="20"/>
      <c r="AE81" s="20">
        <f>P81*'Valorile Parametrilor'!$C$200</f>
        <v>0</v>
      </c>
      <c r="AF81" s="20">
        <f>Q81*'Valorile Parametrilor'!$D$200</f>
        <v>0</v>
      </c>
      <c r="AG81" s="20">
        <f>R81*'Valorile Parametrilor'!$D$200</f>
        <v>0</v>
      </c>
      <c r="AH81" s="20">
        <f>S81*'Valorile Parametrilor'!$C$207</f>
        <v>0</v>
      </c>
      <c r="AI81" s="20">
        <f>T81*'Valorile Parametrilor'!$C$200</f>
        <v>0</v>
      </c>
      <c r="AJ81" s="20">
        <f>U81*'Valorile Parametrilor'!$D$200</f>
        <v>0</v>
      </c>
      <c r="AK81" s="20">
        <f>V81*'Valorile Parametrilor'!$C$200</f>
        <v>0</v>
      </c>
      <c r="AL81" s="20">
        <f>W81*'Valorile Parametrilor'!$D$200</f>
        <v>0</v>
      </c>
      <c r="AM81" s="20">
        <f>X81*'Valorile Parametrilor'!$D$200</f>
        <v>0</v>
      </c>
      <c r="AN81" s="20">
        <f>Y81*'Valorile Parametrilor'!$D$200</f>
        <v>0</v>
      </c>
      <c r="AO81" s="20">
        <f>Z81*'Valorile Parametrilor'!$D$200</f>
        <v>0</v>
      </c>
      <c r="AP81" s="20">
        <f>AA81*'Valorile Parametrilor'!$C$207</f>
        <v>0</v>
      </c>
      <c r="AQ81" s="20">
        <f>AB81*'Valorile Parametrilor'!$C$207</f>
        <v>0</v>
      </c>
      <c r="AR81" s="20">
        <f>AC81*'Valorile Parametrilor'!$C$207</f>
        <v>0</v>
      </c>
      <c r="AS81" s="25">
        <f t="shared" si="2"/>
        <v>0</v>
      </c>
    </row>
    <row r="82" spans="2:45" x14ac:dyDescent="0.25">
      <c r="B82" s="18">
        <f>'Metoda Dezagregata'!B94</f>
        <v>0</v>
      </c>
      <c r="C82" s="18"/>
      <c r="D82" s="20">
        <f>'Metoda Dezagregata'!$C94*'Metoda Dezagregata'!$E94*'Metoda Dezagregata'!F94</f>
        <v>0</v>
      </c>
      <c r="E82" s="20">
        <f>'Metoda Dezagregata'!$C94*'Metoda Dezagregata'!$E94*'Metoda Dezagregata'!G94</f>
        <v>0</v>
      </c>
      <c r="F82" s="20">
        <f>'Metoda Dezagregata'!$C94*'Metoda Dezagregata'!$E94*'Metoda Dezagregata'!M94</f>
        <v>0</v>
      </c>
      <c r="G82" s="20">
        <f>'Metoda Dezagregata'!$C94*'Metoda Dezagregata'!$E94*'Metoda Dezagregata'!H94</f>
        <v>0</v>
      </c>
      <c r="H82" s="20">
        <f>'Metoda Dezagregata'!$C94*'Metoda Dezagregata'!$E94*'Metoda Dezagregata'!I94</f>
        <v>0</v>
      </c>
      <c r="I82" s="20">
        <f>'Metoda Dezagregata'!$C94*'Metoda Dezagregata'!$E94*'Metoda Dezagregata'!J94</f>
        <v>0</v>
      </c>
      <c r="J82" s="20">
        <f>'Metoda Dezagregata'!$C94*'Metoda Dezagregata'!$E94*'Metoda Dezagregata'!K94</f>
        <v>0</v>
      </c>
      <c r="K82" s="20">
        <f>'Metoda Dezagregata'!$C94*'Metoda Dezagregata'!$E94*'Metoda Dezagregata'!L94</f>
        <v>0</v>
      </c>
      <c r="L82" s="20">
        <f>'Metoda Dezagregata'!$C94*'Metoda Dezagregata'!$E94*'Metoda Dezagregata'!N94</f>
        <v>0</v>
      </c>
      <c r="M82" s="20">
        <f>'Metoda Dezagregata'!$C94*'Metoda Dezagregata'!$E94*'Metoda Dezagregata'!O94</f>
        <v>0</v>
      </c>
      <c r="N82" s="20">
        <f>'Metoda Dezagregata'!$C94*'Metoda Dezagregata'!$E94*'Metoda Dezagregata'!P94</f>
        <v>0</v>
      </c>
      <c r="O82" s="20"/>
      <c r="P82" s="20">
        <f>IF(D82=0,0,D82*VLOOKUP('Metoda Dezagregata'!$D94,'Valorile Parametrilor'!$B$37:$M$152,3)*'Valorile Parametrilor'!$C$9*VLOOKUP('Metoda Dezagregata'!$C$19,'Valorile Parametrilor'!$B$163:$M$188,3,FALSE))</f>
        <v>0</v>
      </c>
      <c r="Q82" s="20">
        <f>IF(D82=0,0,D82*VLOOKUP('Metoda Dezagregata'!$D94,'Valorile Parametrilor'!$B$37:$M$152,3)*'Valorile Parametrilor'!$D$9*VLOOKUP('Metoda Dezagregata'!$C$19,'Valorile Parametrilor'!$B$163:$M$188,3,FALSE))</f>
        <v>0</v>
      </c>
      <c r="R82" s="20">
        <f>IF(E82=0,0,E82*VLOOKUP('Metoda Dezagregata'!D94,'Valorile Parametrilor'!$B$37:$M$152,4)*VLOOKUP('Metoda Dezagregata'!$C$19,'Valorile Parametrilor'!$B$163:$M$188,4,FALSE))</f>
        <v>0</v>
      </c>
      <c r="S82" s="20">
        <f>IF(F82=0,0,F82*VLOOKUP('Metoda Dezagregata'!D94,'Valorile Parametrilor'!$B$37:$M$152,12)*VLOOKUP('Metoda Dezagregata'!$C$19,'Valorile Parametrilor'!$B$163:$M$188,12,FALSE))</f>
        <v>0</v>
      </c>
      <c r="T82" s="20">
        <f>IF(G82=0,0,G82*VLOOKUP('Metoda Dezagregata'!D94,'Valorile Parametrilor'!$B$37:$M$152,5)*'Valorile Parametrilor'!$C$7*VLOOKUP('Metoda Dezagregata'!$C$19,'Valorile Parametrilor'!$B$163:$M$188,5,FALSE))</f>
        <v>0</v>
      </c>
      <c r="U82" s="20">
        <f>IF(G82=0,0,G82*VLOOKUP('Metoda Dezagregata'!D94,'Valorile Parametrilor'!$B$37:$M$152,6)*'Valorile Parametrilor'!$D$7*VLOOKUP('Metoda Dezagregata'!$C$19,'Valorile Parametrilor'!$B$163:$M$188,6,FALSE))</f>
        <v>0</v>
      </c>
      <c r="V82" s="20">
        <f>IF(H82=0,0,H82*VLOOKUP('Metoda Dezagregata'!D94,'Valorile Parametrilor'!$B$37:$M$152,7)*'Valorile Parametrilor'!$C$8*VLOOKUP('Metoda Dezagregata'!$C$19,'Valorile Parametrilor'!$B$163:$M$188,7,FALSE))</f>
        <v>0</v>
      </c>
      <c r="W82" s="20">
        <f>IF(H82=0,0,H82*VLOOKUP('Metoda Dezagregata'!D94,'Valorile Parametrilor'!$B$37:$M$152,8)*'Valorile Parametrilor'!$D$8*VLOOKUP('Metoda Dezagregata'!$C$19,'Valorile Parametrilor'!$B$163:$M$188,8,FALSE))</f>
        <v>0</v>
      </c>
      <c r="X82" s="20">
        <f>IF(I82=0,0,I82*VLOOKUP('Metoda Dezagregata'!D94,'Valorile Parametrilor'!$B$37:$M$152,9)*VLOOKUP('Metoda Dezagregata'!$C$19,'Valorile Parametrilor'!$B$163:$M$188,9,FALSE))</f>
        <v>0</v>
      </c>
      <c r="Y82" s="20">
        <f>IF(J82=0,0,J82*VLOOKUP('Metoda Dezagregata'!D94,'Valorile Parametrilor'!$B$37:$M$152,10)*VLOOKUP('Metoda Dezagregata'!$C$19,'Valorile Parametrilor'!$B$163:$M$188,10,FALSE))</f>
        <v>0</v>
      </c>
      <c r="Z82" s="20">
        <f>IF(K82=0,0,K82*VLOOKUP('Metoda Dezagregata'!D94,'Valorile Parametrilor'!$B$37:$M$152,11)*VLOOKUP('Metoda Dezagregata'!$C$19,'Valorile Parametrilor'!$B$163:$N$188,11,FALSE))</f>
        <v>0</v>
      </c>
      <c r="AA82" s="20">
        <f>IF(L82=0,0,L82*VLOOKUP('Metoda Dezagregata'!D94,'Valorile Parametrilor'!$B$37:$P$152,13)*VLOOKUP('Metoda Dezagregata'!$C$19,'Valorile Parametrilor'!$B$163:$O$188,13,FALSE))</f>
        <v>0</v>
      </c>
      <c r="AB82" s="20">
        <f>IF(M82=0,0,M82*VLOOKUP('Metoda Dezagregata'!D94,'Valorile Parametrilor'!$B$37:$P$152,14)*VLOOKUP('Metoda Dezagregata'!$C$19,'Valorile Parametrilor'!$B$163:$P$188,14,FALSE))</f>
        <v>0</v>
      </c>
      <c r="AC82" s="20">
        <f>IF(N82=0,0,N82*VLOOKUP('Metoda Dezagregata'!D94,'Valorile Parametrilor'!$B$37:$P$152,15)*VLOOKUP('Metoda Dezagregata'!$C$19,'Valorile Parametrilor'!$B$163:$P$188,15,FALSE))</f>
        <v>0</v>
      </c>
      <c r="AD82" s="20"/>
      <c r="AE82" s="20">
        <f>P82*'Valorile Parametrilor'!$C$200</f>
        <v>0</v>
      </c>
      <c r="AF82" s="20">
        <f>Q82*'Valorile Parametrilor'!$D$200</f>
        <v>0</v>
      </c>
      <c r="AG82" s="20">
        <f>R82*'Valorile Parametrilor'!$D$200</f>
        <v>0</v>
      </c>
      <c r="AH82" s="20">
        <f>S82*'Valorile Parametrilor'!$C$207</f>
        <v>0</v>
      </c>
      <c r="AI82" s="20">
        <f>T82*'Valorile Parametrilor'!$C$200</f>
        <v>0</v>
      </c>
      <c r="AJ82" s="20">
        <f>U82*'Valorile Parametrilor'!$D$200</f>
        <v>0</v>
      </c>
      <c r="AK82" s="20">
        <f>V82*'Valorile Parametrilor'!$C$200</f>
        <v>0</v>
      </c>
      <c r="AL82" s="20">
        <f>W82*'Valorile Parametrilor'!$D$200</f>
        <v>0</v>
      </c>
      <c r="AM82" s="20">
        <f>X82*'Valorile Parametrilor'!$D$200</f>
        <v>0</v>
      </c>
      <c r="AN82" s="20">
        <f>Y82*'Valorile Parametrilor'!$D$200</f>
        <v>0</v>
      </c>
      <c r="AO82" s="20">
        <f>Z82*'Valorile Parametrilor'!$D$200</f>
        <v>0</v>
      </c>
      <c r="AP82" s="20">
        <f>AA82*'Valorile Parametrilor'!$C$207</f>
        <v>0</v>
      </c>
      <c r="AQ82" s="20">
        <f>AB82*'Valorile Parametrilor'!$C$207</f>
        <v>0</v>
      </c>
      <c r="AR82" s="20">
        <f>AC82*'Valorile Parametrilor'!$C$207</f>
        <v>0</v>
      </c>
      <c r="AS82" s="25">
        <f t="shared" si="2"/>
        <v>0</v>
      </c>
    </row>
    <row r="83" spans="2:45" x14ac:dyDescent="0.25">
      <c r="B83" s="18">
        <f>'Metoda Dezagregata'!B95</f>
        <v>0</v>
      </c>
      <c r="C83" s="18"/>
      <c r="D83" s="20">
        <f>'Metoda Dezagregata'!$C95*'Metoda Dezagregata'!$E95*'Metoda Dezagregata'!F95</f>
        <v>0</v>
      </c>
      <c r="E83" s="20">
        <f>'Metoda Dezagregata'!$C95*'Metoda Dezagregata'!$E95*'Metoda Dezagregata'!G95</f>
        <v>0</v>
      </c>
      <c r="F83" s="20">
        <f>'Metoda Dezagregata'!$C95*'Metoda Dezagregata'!$E95*'Metoda Dezagregata'!M95</f>
        <v>0</v>
      </c>
      <c r="G83" s="20">
        <f>'Metoda Dezagregata'!$C95*'Metoda Dezagregata'!$E95*'Metoda Dezagregata'!H95</f>
        <v>0</v>
      </c>
      <c r="H83" s="20">
        <f>'Metoda Dezagregata'!$C95*'Metoda Dezagregata'!$E95*'Metoda Dezagregata'!I95</f>
        <v>0</v>
      </c>
      <c r="I83" s="20">
        <f>'Metoda Dezagregata'!$C95*'Metoda Dezagregata'!$E95*'Metoda Dezagregata'!J95</f>
        <v>0</v>
      </c>
      <c r="J83" s="20">
        <f>'Metoda Dezagregata'!$C95*'Metoda Dezagregata'!$E95*'Metoda Dezagregata'!K95</f>
        <v>0</v>
      </c>
      <c r="K83" s="20">
        <f>'Metoda Dezagregata'!$C95*'Metoda Dezagregata'!$E95*'Metoda Dezagregata'!L95</f>
        <v>0</v>
      </c>
      <c r="L83" s="20">
        <f>'Metoda Dezagregata'!$C95*'Metoda Dezagregata'!$E95*'Metoda Dezagregata'!N95</f>
        <v>0</v>
      </c>
      <c r="M83" s="20">
        <f>'Metoda Dezagregata'!$C95*'Metoda Dezagregata'!$E95*'Metoda Dezagregata'!O95</f>
        <v>0</v>
      </c>
      <c r="N83" s="20">
        <f>'Metoda Dezagregata'!$C95*'Metoda Dezagregata'!$E95*'Metoda Dezagregata'!P95</f>
        <v>0</v>
      </c>
      <c r="O83" s="20"/>
      <c r="P83" s="20">
        <f>IF(D83=0,0,D83*VLOOKUP('Metoda Dezagregata'!$D95,'Valorile Parametrilor'!$B$37:$M$152,3)*'Valorile Parametrilor'!$C$9*VLOOKUP('Metoda Dezagregata'!$C$19,'Valorile Parametrilor'!$B$163:$M$188,3,FALSE))</f>
        <v>0</v>
      </c>
      <c r="Q83" s="20">
        <f>IF(D83=0,0,D83*VLOOKUP('Metoda Dezagregata'!$D95,'Valorile Parametrilor'!$B$37:$M$152,3)*'Valorile Parametrilor'!$D$9*VLOOKUP('Metoda Dezagregata'!$C$19,'Valorile Parametrilor'!$B$163:$M$188,3,FALSE))</f>
        <v>0</v>
      </c>
      <c r="R83" s="20">
        <f>IF(E83=0,0,E83*VLOOKUP('Metoda Dezagregata'!D95,'Valorile Parametrilor'!$B$37:$M$152,4)*VLOOKUP('Metoda Dezagregata'!$C$19,'Valorile Parametrilor'!$B$163:$M$188,4,FALSE))</f>
        <v>0</v>
      </c>
      <c r="S83" s="20">
        <f>IF(F83=0,0,F83*VLOOKUP('Metoda Dezagregata'!D95,'Valorile Parametrilor'!$B$37:$M$152,12)*VLOOKUP('Metoda Dezagregata'!$C$19,'Valorile Parametrilor'!$B$163:$M$188,12,FALSE))</f>
        <v>0</v>
      </c>
      <c r="T83" s="20">
        <f>IF(G83=0,0,G83*VLOOKUP('Metoda Dezagregata'!D95,'Valorile Parametrilor'!$B$37:$M$152,5)*'Valorile Parametrilor'!$C$7*VLOOKUP('Metoda Dezagregata'!$C$19,'Valorile Parametrilor'!$B$163:$M$188,5,FALSE))</f>
        <v>0</v>
      </c>
      <c r="U83" s="20">
        <f>IF(G83=0,0,G83*VLOOKUP('Metoda Dezagregata'!D95,'Valorile Parametrilor'!$B$37:$M$152,6)*'Valorile Parametrilor'!$D$7*VLOOKUP('Metoda Dezagregata'!$C$19,'Valorile Parametrilor'!$B$163:$M$188,6,FALSE))</f>
        <v>0</v>
      </c>
      <c r="V83" s="20">
        <f>IF(H83=0,0,H83*VLOOKUP('Metoda Dezagregata'!D95,'Valorile Parametrilor'!$B$37:$M$152,7)*'Valorile Parametrilor'!$C$8*VLOOKUP('Metoda Dezagregata'!$C$19,'Valorile Parametrilor'!$B$163:$M$188,7,FALSE))</f>
        <v>0</v>
      </c>
      <c r="W83" s="20">
        <f>IF(H83=0,0,H83*VLOOKUP('Metoda Dezagregata'!D95,'Valorile Parametrilor'!$B$37:$M$152,8)*'Valorile Parametrilor'!$D$8*VLOOKUP('Metoda Dezagregata'!$C$19,'Valorile Parametrilor'!$B$163:$M$188,8,FALSE))</f>
        <v>0</v>
      </c>
      <c r="X83" s="20">
        <f>IF(I83=0,0,I83*VLOOKUP('Metoda Dezagregata'!D95,'Valorile Parametrilor'!$B$37:$M$152,9)*VLOOKUP('Metoda Dezagregata'!$C$19,'Valorile Parametrilor'!$B$163:$M$188,9,FALSE))</f>
        <v>0</v>
      </c>
      <c r="Y83" s="20">
        <f>IF(J83=0,0,J83*VLOOKUP('Metoda Dezagregata'!D95,'Valorile Parametrilor'!$B$37:$M$152,10)*VLOOKUP('Metoda Dezagregata'!$C$19,'Valorile Parametrilor'!$B$163:$M$188,10,FALSE))</f>
        <v>0</v>
      </c>
      <c r="Z83" s="20">
        <f>IF(K83=0,0,K83*VLOOKUP('Metoda Dezagregata'!D95,'Valorile Parametrilor'!$B$37:$M$152,11)*VLOOKUP('Metoda Dezagregata'!$C$19,'Valorile Parametrilor'!$B$163:$N$188,11,FALSE))</f>
        <v>0</v>
      </c>
      <c r="AA83" s="20">
        <f>IF(L83=0,0,L83*VLOOKUP('Metoda Dezagregata'!D95,'Valorile Parametrilor'!$B$37:$P$152,13)*VLOOKUP('Metoda Dezagregata'!$C$19,'Valorile Parametrilor'!$B$163:$O$188,13,FALSE))</f>
        <v>0</v>
      </c>
      <c r="AB83" s="20">
        <f>IF(M83=0,0,M83*VLOOKUP('Metoda Dezagregata'!D95,'Valorile Parametrilor'!$B$37:$P$152,14)*VLOOKUP('Metoda Dezagregata'!$C$19,'Valorile Parametrilor'!$B$163:$P$188,14,FALSE))</f>
        <v>0</v>
      </c>
      <c r="AC83" s="20">
        <f>IF(N83=0,0,N83*VLOOKUP('Metoda Dezagregata'!D95,'Valorile Parametrilor'!$B$37:$P$152,15)*VLOOKUP('Metoda Dezagregata'!$C$19,'Valorile Parametrilor'!$B$163:$P$188,15,FALSE))</f>
        <v>0</v>
      </c>
      <c r="AD83" s="20"/>
      <c r="AE83" s="20">
        <f>P83*'Valorile Parametrilor'!$C$200</f>
        <v>0</v>
      </c>
      <c r="AF83" s="20">
        <f>Q83*'Valorile Parametrilor'!$D$200</f>
        <v>0</v>
      </c>
      <c r="AG83" s="20">
        <f>R83*'Valorile Parametrilor'!$D$200</f>
        <v>0</v>
      </c>
      <c r="AH83" s="20">
        <f>S83*'Valorile Parametrilor'!$C$207</f>
        <v>0</v>
      </c>
      <c r="AI83" s="20">
        <f>T83*'Valorile Parametrilor'!$C$200</f>
        <v>0</v>
      </c>
      <c r="AJ83" s="20">
        <f>U83*'Valorile Parametrilor'!$D$200</f>
        <v>0</v>
      </c>
      <c r="AK83" s="20">
        <f>V83*'Valorile Parametrilor'!$C$200</f>
        <v>0</v>
      </c>
      <c r="AL83" s="20">
        <f>W83*'Valorile Parametrilor'!$D$200</f>
        <v>0</v>
      </c>
      <c r="AM83" s="20">
        <f>X83*'Valorile Parametrilor'!$D$200</f>
        <v>0</v>
      </c>
      <c r="AN83" s="20">
        <f>Y83*'Valorile Parametrilor'!$D$200</f>
        <v>0</v>
      </c>
      <c r="AO83" s="20">
        <f>Z83*'Valorile Parametrilor'!$D$200</f>
        <v>0</v>
      </c>
      <c r="AP83" s="20">
        <f>AA83*'Valorile Parametrilor'!$C$207</f>
        <v>0</v>
      </c>
      <c r="AQ83" s="20">
        <f>AB83*'Valorile Parametrilor'!$C$207</f>
        <v>0</v>
      </c>
      <c r="AR83" s="20">
        <f>AC83*'Valorile Parametrilor'!$C$207</f>
        <v>0</v>
      </c>
      <c r="AS83" s="25">
        <f t="shared" si="2"/>
        <v>0</v>
      </c>
    </row>
    <row r="84" spans="2:45" x14ac:dyDescent="0.25">
      <c r="B84" s="18">
        <f>'Metoda Dezagregata'!B96</f>
        <v>0</v>
      </c>
      <c r="C84" s="18"/>
      <c r="D84" s="20">
        <f>'Metoda Dezagregata'!$C96*'Metoda Dezagregata'!$E96*'Metoda Dezagregata'!F96</f>
        <v>0</v>
      </c>
      <c r="E84" s="20">
        <f>'Metoda Dezagregata'!$C96*'Metoda Dezagregata'!$E96*'Metoda Dezagregata'!G96</f>
        <v>0</v>
      </c>
      <c r="F84" s="20">
        <f>'Metoda Dezagregata'!$C96*'Metoda Dezagregata'!$E96*'Metoda Dezagregata'!M96</f>
        <v>0</v>
      </c>
      <c r="G84" s="20">
        <f>'Metoda Dezagregata'!$C96*'Metoda Dezagregata'!$E96*'Metoda Dezagregata'!H96</f>
        <v>0</v>
      </c>
      <c r="H84" s="20">
        <f>'Metoda Dezagregata'!$C96*'Metoda Dezagregata'!$E96*'Metoda Dezagregata'!I96</f>
        <v>0</v>
      </c>
      <c r="I84" s="20">
        <f>'Metoda Dezagregata'!$C96*'Metoda Dezagregata'!$E96*'Metoda Dezagregata'!J96</f>
        <v>0</v>
      </c>
      <c r="J84" s="20">
        <f>'Metoda Dezagregata'!$C96*'Metoda Dezagregata'!$E96*'Metoda Dezagregata'!K96</f>
        <v>0</v>
      </c>
      <c r="K84" s="20">
        <f>'Metoda Dezagregata'!$C96*'Metoda Dezagregata'!$E96*'Metoda Dezagregata'!L96</f>
        <v>0</v>
      </c>
      <c r="L84" s="20">
        <f>'Metoda Dezagregata'!$C96*'Metoda Dezagregata'!$E96*'Metoda Dezagregata'!N96</f>
        <v>0</v>
      </c>
      <c r="M84" s="20">
        <f>'Metoda Dezagregata'!$C96*'Metoda Dezagregata'!$E96*'Metoda Dezagregata'!O96</f>
        <v>0</v>
      </c>
      <c r="N84" s="20">
        <f>'Metoda Dezagregata'!$C96*'Metoda Dezagregata'!$E96*'Metoda Dezagregata'!P96</f>
        <v>0</v>
      </c>
      <c r="O84" s="20"/>
      <c r="P84" s="20">
        <f>IF(D84=0,0,D84*VLOOKUP('Metoda Dezagregata'!$D96,'Valorile Parametrilor'!$B$37:$M$152,3)*'Valorile Parametrilor'!$C$9*VLOOKUP('Metoda Dezagregata'!$C$19,'Valorile Parametrilor'!$B$163:$M$188,3,FALSE))</f>
        <v>0</v>
      </c>
      <c r="Q84" s="20">
        <f>IF(D84=0,0,D84*VLOOKUP('Metoda Dezagregata'!$D96,'Valorile Parametrilor'!$B$37:$M$152,3)*'Valorile Parametrilor'!$D$9*VLOOKUP('Metoda Dezagregata'!$C$19,'Valorile Parametrilor'!$B$163:$M$188,3,FALSE))</f>
        <v>0</v>
      </c>
      <c r="R84" s="20">
        <f>IF(E84=0,0,E84*VLOOKUP('Metoda Dezagregata'!D96,'Valorile Parametrilor'!$B$37:$M$152,4)*VLOOKUP('Metoda Dezagregata'!$C$19,'Valorile Parametrilor'!$B$163:$M$188,4,FALSE))</f>
        <v>0</v>
      </c>
      <c r="S84" s="20">
        <f>IF(F84=0,0,F84*VLOOKUP('Metoda Dezagregata'!D96,'Valorile Parametrilor'!$B$37:$M$152,12)*VLOOKUP('Metoda Dezagregata'!$C$19,'Valorile Parametrilor'!$B$163:$M$188,12,FALSE))</f>
        <v>0</v>
      </c>
      <c r="T84" s="20">
        <f>IF(G84=0,0,G84*VLOOKUP('Metoda Dezagregata'!D96,'Valorile Parametrilor'!$B$37:$M$152,5)*'Valorile Parametrilor'!$C$7*VLOOKUP('Metoda Dezagregata'!$C$19,'Valorile Parametrilor'!$B$163:$M$188,5,FALSE))</f>
        <v>0</v>
      </c>
      <c r="U84" s="20">
        <f>IF(G84=0,0,G84*VLOOKUP('Metoda Dezagregata'!D96,'Valorile Parametrilor'!$B$37:$M$152,6)*'Valorile Parametrilor'!$D$7*VLOOKUP('Metoda Dezagregata'!$C$19,'Valorile Parametrilor'!$B$163:$M$188,6,FALSE))</f>
        <v>0</v>
      </c>
      <c r="V84" s="20">
        <f>IF(H84=0,0,H84*VLOOKUP('Metoda Dezagregata'!D96,'Valorile Parametrilor'!$B$37:$M$152,7)*'Valorile Parametrilor'!$C$8*VLOOKUP('Metoda Dezagregata'!$C$19,'Valorile Parametrilor'!$B$163:$M$188,7,FALSE))</f>
        <v>0</v>
      </c>
      <c r="W84" s="20">
        <f>IF(H84=0,0,H84*VLOOKUP('Metoda Dezagregata'!D96,'Valorile Parametrilor'!$B$37:$M$152,8)*'Valorile Parametrilor'!$D$8*VLOOKUP('Metoda Dezagregata'!$C$19,'Valorile Parametrilor'!$B$163:$M$188,8,FALSE))</f>
        <v>0</v>
      </c>
      <c r="X84" s="20">
        <f>IF(I84=0,0,I84*VLOOKUP('Metoda Dezagregata'!D96,'Valorile Parametrilor'!$B$37:$M$152,9)*VLOOKUP('Metoda Dezagregata'!$C$19,'Valorile Parametrilor'!$B$163:$M$188,9,FALSE))</f>
        <v>0</v>
      </c>
      <c r="Y84" s="20">
        <f>IF(J84=0,0,J84*VLOOKUP('Metoda Dezagregata'!D96,'Valorile Parametrilor'!$B$37:$M$152,10)*VLOOKUP('Metoda Dezagregata'!$C$19,'Valorile Parametrilor'!$B$163:$M$188,10,FALSE))</f>
        <v>0</v>
      </c>
      <c r="Z84" s="20">
        <f>IF(K84=0,0,K84*VLOOKUP('Metoda Dezagregata'!D96,'Valorile Parametrilor'!$B$37:$M$152,11)*VLOOKUP('Metoda Dezagregata'!$C$19,'Valorile Parametrilor'!$B$163:$N$188,11,FALSE))</f>
        <v>0</v>
      </c>
      <c r="AA84" s="20">
        <f>IF(L84=0,0,L84*VLOOKUP('Metoda Dezagregata'!D96,'Valorile Parametrilor'!$B$37:$P$152,13)*VLOOKUP('Metoda Dezagregata'!$C$19,'Valorile Parametrilor'!$B$163:$O$188,13,FALSE))</f>
        <v>0</v>
      </c>
      <c r="AB84" s="20">
        <f>IF(M84=0,0,M84*VLOOKUP('Metoda Dezagregata'!D96,'Valorile Parametrilor'!$B$37:$P$152,14)*VLOOKUP('Metoda Dezagregata'!$C$19,'Valorile Parametrilor'!$B$163:$P$188,14,FALSE))</f>
        <v>0</v>
      </c>
      <c r="AC84" s="20">
        <f>IF(N84=0,0,N84*VLOOKUP('Metoda Dezagregata'!D96,'Valorile Parametrilor'!$B$37:$P$152,15)*VLOOKUP('Metoda Dezagregata'!$C$19,'Valorile Parametrilor'!$B$163:$P$188,15,FALSE))</f>
        <v>0</v>
      </c>
      <c r="AD84" s="20"/>
      <c r="AE84" s="20">
        <f>P84*'Valorile Parametrilor'!$C$200</f>
        <v>0</v>
      </c>
      <c r="AF84" s="20">
        <f>Q84*'Valorile Parametrilor'!$D$200</f>
        <v>0</v>
      </c>
      <c r="AG84" s="20">
        <f>R84*'Valorile Parametrilor'!$D$200</f>
        <v>0</v>
      </c>
      <c r="AH84" s="20">
        <f>S84*'Valorile Parametrilor'!$C$207</f>
        <v>0</v>
      </c>
      <c r="AI84" s="20">
        <f>T84*'Valorile Parametrilor'!$C$200</f>
        <v>0</v>
      </c>
      <c r="AJ84" s="20">
        <f>U84*'Valorile Parametrilor'!$D$200</f>
        <v>0</v>
      </c>
      <c r="AK84" s="20">
        <f>V84*'Valorile Parametrilor'!$C$200</f>
        <v>0</v>
      </c>
      <c r="AL84" s="20">
        <f>W84*'Valorile Parametrilor'!$D$200</f>
        <v>0</v>
      </c>
      <c r="AM84" s="20">
        <f>X84*'Valorile Parametrilor'!$D$200</f>
        <v>0</v>
      </c>
      <c r="AN84" s="20">
        <f>Y84*'Valorile Parametrilor'!$D$200</f>
        <v>0</v>
      </c>
      <c r="AO84" s="20">
        <f>Z84*'Valorile Parametrilor'!$D$200</f>
        <v>0</v>
      </c>
      <c r="AP84" s="20">
        <f>AA84*'Valorile Parametrilor'!$C$207</f>
        <v>0</v>
      </c>
      <c r="AQ84" s="20">
        <f>AB84*'Valorile Parametrilor'!$C$207</f>
        <v>0</v>
      </c>
      <c r="AR84" s="20">
        <f>AC84*'Valorile Parametrilor'!$C$207</f>
        <v>0</v>
      </c>
      <c r="AS84" s="25">
        <f t="shared" si="2"/>
        <v>0</v>
      </c>
    </row>
    <row r="85" spans="2:45" x14ac:dyDescent="0.25">
      <c r="B85" s="18">
        <f>'Metoda Dezagregata'!B97</f>
        <v>0</v>
      </c>
      <c r="C85" s="18"/>
      <c r="D85" s="20">
        <f>'Metoda Dezagregata'!$C97*'Metoda Dezagregata'!$E97*'Metoda Dezagregata'!F97</f>
        <v>0</v>
      </c>
      <c r="E85" s="20">
        <f>'Metoda Dezagregata'!$C97*'Metoda Dezagregata'!$E97*'Metoda Dezagregata'!G97</f>
        <v>0</v>
      </c>
      <c r="F85" s="20">
        <f>'Metoda Dezagregata'!$C97*'Metoda Dezagregata'!$E97*'Metoda Dezagregata'!M97</f>
        <v>0</v>
      </c>
      <c r="G85" s="20">
        <f>'Metoda Dezagregata'!$C97*'Metoda Dezagregata'!$E97*'Metoda Dezagregata'!H97</f>
        <v>0</v>
      </c>
      <c r="H85" s="20">
        <f>'Metoda Dezagregata'!$C97*'Metoda Dezagregata'!$E97*'Metoda Dezagregata'!I97</f>
        <v>0</v>
      </c>
      <c r="I85" s="20">
        <f>'Metoda Dezagregata'!$C97*'Metoda Dezagregata'!$E97*'Metoda Dezagregata'!J97</f>
        <v>0</v>
      </c>
      <c r="J85" s="20">
        <f>'Metoda Dezagregata'!$C97*'Metoda Dezagregata'!$E97*'Metoda Dezagregata'!K97</f>
        <v>0</v>
      </c>
      <c r="K85" s="20">
        <f>'Metoda Dezagregata'!$C97*'Metoda Dezagregata'!$E97*'Metoda Dezagregata'!L97</f>
        <v>0</v>
      </c>
      <c r="L85" s="20">
        <f>'Metoda Dezagregata'!$C97*'Metoda Dezagregata'!$E97*'Metoda Dezagregata'!N97</f>
        <v>0</v>
      </c>
      <c r="M85" s="20">
        <f>'Metoda Dezagregata'!$C97*'Metoda Dezagregata'!$E97*'Metoda Dezagregata'!O97</f>
        <v>0</v>
      </c>
      <c r="N85" s="20">
        <f>'Metoda Dezagregata'!$C97*'Metoda Dezagregata'!$E97*'Metoda Dezagregata'!P97</f>
        <v>0</v>
      </c>
      <c r="O85" s="20"/>
      <c r="P85" s="20">
        <f>IF(D85=0,0,D85*VLOOKUP('Metoda Dezagregata'!$D97,'Valorile Parametrilor'!$B$37:$M$152,3)*'Valorile Parametrilor'!$C$9*VLOOKUP('Metoda Dezagregata'!$C$19,'Valorile Parametrilor'!$B$163:$M$188,3,FALSE))</f>
        <v>0</v>
      </c>
      <c r="Q85" s="20">
        <f>IF(D85=0,0,D85*VLOOKUP('Metoda Dezagregata'!$D97,'Valorile Parametrilor'!$B$37:$M$152,3)*'Valorile Parametrilor'!$D$9*VLOOKUP('Metoda Dezagregata'!$C$19,'Valorile Parametrilor'!$B$163:$M$188,3,FALSE))</f>
        <v>0</v>
      </c>
      <c r="R85" s="20">
        <f>IF(E85=0,0,E85*VLOOKUP('Metoda Dezagregata'!D97,'Valorile Parametrilor'!$B$37:$M$152,4)*VLOOKUP('Metoda Dezagregata'!$C$19,'Valorile Parametrilor'!$B$163:$M$188,4,FALSE))</f>
        <v>0</v>
      </c>
      <c r="S85" s="20">
        <f>IF(F85=0,0,F85*VLOOKUP('Metoda Dezagregata'!D97,'Valorile Parametrilor'!$B$37:$M$152,12)*VLOOKUP('Metoda Dezagregata'!$C$19,'Valorile Parametrilor'!$B$163:$M$188,12,FALSE))</f>
        <v>0</v>
      </c>
      <c r="T85" s="20">
        <f>IF(G85=0,0,G85*VLOOKUP('Metoda Dezagregata'!D97,'Valorile Parametrilor'!$B$37:$M$152,5)*'Valorile Parametrilor'!$C$7*VLOOKUP('Metoda Dezagregata'!$C$19,'Valorile Parametrilor'!$B$163:$M$188,5,FALSE))</f>
        <v>0</v>
      </c>
      <c r="U85" s="20">
        <f>IF(G85=0,0,G85*VLOOKUP('Metoda Dezagregata'!D97,'Valorile Parametrilor'!$B$37:$M$152,6)*'Valorile Parametrilor'!$D$7*VLOOKUP('Metoda Dezagregata'!$C$19,'Valorile Parametrilor'!$B$163:$M$188,6,FALSE))</f>
        <v>0</v>
      </c>
      <c r="V85" s="20">
        <f>IF(H85=0,0,H85*VLOOKUP('Metoda Dezagregata'!D97,'Valorile Parametrilor'!$B$37:$M$152,7)*'Valorile Parametrilor'!$C$8*VLOOKUP('Metoda Dezagregata'!$C$19,'Valorile Parametrilor'!$B$163:$M$188,7,FALSE))</f>
        <v>0</v>
      </c>
      <c r="W85" s="20">
        <f>IF(H85=0,0,H85*VLOOKUP('Metoda Dezagregata'!D97,'Valorile Parametrilor'!$B$37:$M$152,8)*'Valorile Parametrilor'!$D$8*VLOOKUP('Metoda Dezagregata'!$C$19,'Valorile Parametrilor'!$B$163:$M$188,8,FALSE))</f>
        <v>0</v>
      </c>
      <c r="X85" s="20">
        <f>IF(I85=0,0,I85*VLOOKUP('Metoda Dezagregata'!D97,'Valorile Parametrilor'!$B$37:$M$152,9)*VLOOKUP('Metoda Dezagregata'!$C$19,'Valorile Parametrilor'!$B$163:$M$188,9,FALSE))</f>
        <v>0</v>
      </c>
      <c r="Y85" s="20">
        <f>IF(J85=0,0,J85*VLOOKUP('Metoda Dezagregata'!D97,'Valorile Parametrilor'!$B$37:$M$152,10)*VLOOKUP('Metoda Dezagregata'!$C$19,'Valorile Parametrilor'!$B$163:$M$188,10,FALSE))</f>
        <v>0</v>
      </c>
      <c r="Z85" s="20">
        <f>IF(K85=0,0,K85*VLOOKUP('Metoda Dezagregata'!D97,'Valorile Parametrilor'!$B$37:$M$152,11)*VLOOKUP('Metoda Dezagregata'!$C$19,'Valorile Parametrilor'!$B$163:$N$188,11,FALSE))</f>
        <v>0</v>
      </c>
      <c r="AA85" s="20">
        <f>IF(L85=0,0,L85*VLOOKUP('Metoda Dezagregata'!D97,'Valorile Parametrilor'!$B$37:$P$152,13)*VLOOKUP('Metoda Dezagregata'!$C$19,'Valorile Parametrilor'!$B$163:$O$188,13,FALSE))</f>
        <v>0</v>
      </c>
      <c r="AB85" s="20">
        <f>IF(M85=0,0,M85*VLOOKUP('Metoda Dezagregata'!D97,'Valorile Parametrilor'!$B$37:$P$152,14)*VLOOKUP('Metoda Dezagregata'!$C$19,'Valorile Parametrilor'!$B$163:$P$188,14,FALSE))</f>
        <v>0</v>
      </c>
      <c r="AC85" s="20">
        <f>IF(N85=0,0,N85*VLOOKUP('Metoda Dezagregata'!D97,'Valorile Parametrilor'!$B$37:$P$152,15)*VLOOKUP('Metoda Dezagregata'!$C$19,'Valorile Parametrilor'!$B$163:$P$188,15,FALSE))</f>
        <v>0</v>
      </c>
      <c r="AD85" s="20"/>
      <c r="AE85" s="20">
        <f>P85*'Valorile Parametrilor'!$C$200</f>
        <v>0</v>
      </c>
      <c r="AF85" s="20">
        <f>Q85*'Valorile Parametrilor'!$D$200</f>
        <v>0</v>
      </c>
      <c r="AG85" s="20">
        <f>R85*'Valorile Parametrilor'!$D$200</f>
        <v>0</v>
      </c>
      <c r="AH85" s="20">
        <f>S85*'Valorile Parametrilor'!$C$207</f>
        <v>0</v>
      </c>
      <c r="AI85" s="20">
        <f>T85*'Valorile Parametrilor'!$C$200</f>
        <v>0</v>
      </c>
      <c r="AJ85" s="20">
        <f>U85*'Valorile Parametrilor'!$D$200</f>
        <v>0</v>
      </c>
      <c r="AK85" s="20">
        <f>V85*'Valorile Parametrilor'!$C$200</f>
        <v>0</v>
      </c>
      <c r="AL85" s="20">
        <f>W85*'Valorile Parametrilor'!$D$200</f>
        <v>0</v>
      </c>
      <c r="AM85" s="20">
        <f>X85*'Valorile Parametrilor'!$D$200</f>
        <v>0</v>
      </c>
      <c r="AN85" s="20">
        <f>Y85*'Valorile Parametrilor'!$D$200</f>
        <v>0</v>
      </c>
      <c r="AO85" s="20">
        <f>Z85*'Valorile Parametrilor'!$D$200</f>
        <v>0</v>
      </c>
      <c r="AP85" s="20">
        <f>AA85*'Valorile Parametrilor'!$C$207</f>
        <v>0</v>
      </c>
      <c r="AQ85" s="20">
        <f>AB85*'Valorile Parametrilor'!$C$207</f>
        <v>0</v>
      </c>
      <c r="AR85" s="20">
        <f>AC85*'Valorile Parametrilor'!$C$207</f>
        <v>0</v>
      </c>
      <c r="AS85" s="25">
        <f t="shared" si="2"/>
        <v>0</v>
      </c>
    </row>
    <row r="86" spans="2:45" x14ac:dyDescent="0.25">
      <c r="B86" s="18">
        <f>'Metoda Dezagregata'!B98</f>
        <v>0</v>
      </c>
      <c r="C86" s="18"/>
      <c r="D86" s="20">
        <f>'Metoda Dezagregata'!$C98*'Metoda Dezagregata'!$E98*'Metoda Dezagregata'!F98</f>
        <v>0</v>
      </c>
      <c r="E86" s="20">
        <f>'Metoda Dezagregata'!$C98*'Metoda Dezagregata'!$E98*'Metoda Dezagregata'!G98</f>
        <v>0</v>
      </c>
      <c r="F86" s="20">
        <f>'Metoda Dezagregata'!$C98*'Metoda Dezagregata'!$E98*'Metoda Dezagregata'!M98</f>
        <v>0</v>
      </c>
      <c r="G86" s="20">
        <f>'Metoda Dezagregata'!$C98*'Metoda Dezagregata'!$E98*'Metoda Dezagregata'!H98</f>
        <v>0</v>
      </c>
      <c r="H86" s="20">
        <f>'Metoda Dezagregata'!$C98*'Metoda Dezagregata'!$E98*'Metoda Dezagregata'!I98</f>
        <v>0</v>
      </c>
      <c r="I86" s="20">
        <f>'Metoda Dezagregata'!$C98*'Metoda Dezagregata'!$E98*'Metoda Dezagregata'!J98</f>
        <v>0</v>
      </c>
      <c r="J86" s="20">
        <f>'Metoda Dezagregata'!$C98*'Metoda Dezagregata'!$E98*'Metoda Dezagregata'!K98</f>
        <v>0</v>
      </c>
      <c r="K86" s="20">
        <f>'Metoda Dezagregata'!$C98*'Metoda Dezagregata'!$E98*'Metoda Dezagregata'!L98</f>
        <v>0</v>
      </c>
      <c r="L86" s="20">
        <f>'Metoda Dezagregata'!$C98*'Metoda Dezagregata'!$E98*'Metoda Dezagregata'!N98</f>
        <v>0</v>
      </c>
      <c r="M86" s="20">
        <f>'Metoda Dezagregata'!$C98*'Metoda Dezagregata'!$E98*'Metoda Dezagregata'!O98</f>
        <v>0</v>
      </c>
      <c r="N86" s="20">
        <f>'Metoda Dezagregata'!$C98*'Metoda Dezagregata'!$E98*'Metoda Dezagregata'!P98</f>
        <v>0</v>
      </c>
      <c r="O86" s="20"/>
      <c r="P86" s="20">
        <f>IF(D86=0,0,D86*VLOOKUP('Metoda Dezagregata'!$D98,'Valorile Parametrilor'!$B$37:$M$152,3)*'Valorile Parametrilor'!$C$9*VLOOKUP('Metoda Dezagregata'!$C$19,'Valorile Parametrilor'!$B$163:$M$188,3,FALSE))</f>
        <v>0</v>
      </c>
      <c r="Q86" s="20">
        <f>IF(D86=0,0,D86*VLOOKUP('Metoda Dezagregata'!$D98,'Valorile Parametrilor'!$B$37:$M$152,3)*'Valorile Parametrilor'!$D$9*VLOOKUP('Metoda Dezagregata'!$C$19,'Valorile Parametrilor'!$B$163:$M$188,3,FALSE))</f>
        <v>0</v>
      </c>
      <c r="R86" s="20">
        <f>IF(E86=0,0,E86*VLOOKUP('Metoda Dezagregata'!D98,'Valorile Parametrilor'!$B$37:$M$152,4)*VLOOKUP('Metoda Dezagregata'!$C$19,'Valorile Parametrilor'!$B$163:$M$188,4,FALSE))</f>
        <v>0</v>
      </c>
      <c r="S86" s="20">
        <f>IF(F86=0,0,F86*VLOOKUP('Metoda Dezagregata'!D98,'Valorile Parametrilor'!$B$37:$M$152,12)*VLOOKUP('Metoda Dezagregata'!$C$19,'Valorile Parametrilor'!$B$163:$M$188,12,FALSE))</f>
        <v>0</v>
      </c>
      <c r="T86" s="20">
        <f>IF(G86=0,0,G86*VLOOKUP('Metoda Dezagregata'!D98,'Valorile Parametrilor'!$B$37:$M$152,5)*'Valorile Parametrilor'!$C$7*VLOOKUP('Metoda Dezagregata'!$C$19,'Valorile Parametrilor'!$B$163:$M$188,5,FALSE))</f>
        <v>0</v>
      </c>
      <c r="U86" s="20">
        <f>IF(G86=0,0,G86*VLOOKUP('Metoda Dezagregata'!D98,'Valorile Parametrilor'!$B$37:$M$152,6)*'Valorile Parametrilor'!$D$7*VLOOKUP('Metoda Dezagregata'!$C$19,'Valorile Parametrilor'!$B$163:$M$188,6,FALSE))</f>
        <v>0</v>
      </c>
      <c r="V86" s="20">
        <f>IF(H86=0,0,H86*VLOOKUP('Metoda Dezagregata'!D98,'Valorile Parametrilor'!$B$37:$M$152,7)*'Valorile Parametrilor'!$C$8*VLOOKUP('Metoda Dezagregata'!$C$19,'Valorile Parametrilor'!$B$163:$M$188,7,FALSE))</f>
        <v>0</v>
      </c>
      <c r="W86" s="20">
        <f>IF(H86=0,0,H86*VLOOKUP('Metoda Dezagregata'!D98,'Valorile Parametrilor'!$B$37:$M$152,8)*'Valorile Parametrilor'!$D$8*VLOOKUP('Metoda Dezagregata'!$C$19,'Valorile Parametrilor'!$B$163:$M$188,8,FALSE))</f>
        <v>0</v>
      </c>
      <c r="X86" s="20">
        <f>IF(I86=0,0,I86*VLOOKUP('Metoda Dezagregata'!D98,'Valorile Parametrilor'!$B$37:$M$152,9)*VLOOKUP('Metoda Dezagregata'!$C$19,'Valorile Parametrilor'!$B$163:$M$188,9,FALSE))</f>
        <v>0</v>
      </c>
      <c r="Y86" s="20">
        <f>IF(J86=0,0,J86*VLOOKUP('Metoda Dezagregata'!D98,'Valorile Parametrilor'!$B$37:$M$152,10)*VLOOKUP('Metoda Dezagregata'!$C$19,'Valorile Parametrilor'!$B$163:$M$188,10,FALSE))</f>
        <v>0</v>
      </c>
      <c r="Z86" s="20">
        <f>IF(K86=0,0,K86*VLOOKUP('Metoda Dezagregata'!D98,'Valorile Parametrilor'!$B$37:$M$152,11)*VLOOKUP('Metoda Dezagregata'!$C$19,'Valorile Parametrilor'!$B$163:$N$188,11,FALSE))</f>
        <v>0</v>
      </c>
      <c r="AA86" s="20">
        <f>IF(L86=0,0,L86*VLOOKUP('Metoda Dezagregata'!D98,'Valorile Parametrilor'!$B$37:$P$152,13)*VLOOKUP('Metoda Dezagregata'!$C$19,'Valorile Parametrilor'!$B$163:$O$188,13,FALSE))</f>
        <v>0</v>
      </c>
      <c r="AB86" s="20">
        <f>IF(M86=0,0,M86*VLOOKUP('Metoda Dezagregata'!D98,'Valorile Parametrilor'!$B$37:$P$152,14)*VLOOKUP('Metoda Dezagregata'!$C$19,'Valorile Parametrilor'!$B$163:$P$188,14,FALSE))</f>
        <v>0</v>
      </c>
      <c r="AC86" s="20">
        <f>IF(N86=0,0,N86*VLOOKUP('Metoda Dezagregata'!D98,'Valorile Parametrilor'!$B$37:$P$152,15)*VLOOKUP('Metoda Dezagregata'!$C$19,'Valorile Parametrilor'!$B$163:$P$188,15,FALSE))</f>
        <v>0</v>
      </c>
      <c r="AD86" s="20"/>
      <c r="AE86" s="20">
        <f>P86*'Valorile Parametrilor'!$C$200</f>
        <v>0</v>
      </c>
      <c r="AF86" s="20">
        <f>Q86*'Valorile Parametrilor'!$D$200</f>
        <v>0</v>
      </c>
      <c r="AG86" s="20">
        <f>R86*'Valorile Parametrilor'!$D$200</f>
        <v>0</v>
      </c>
      <c r="AH86" s="20">
        <f>S86*'Valorile Parametrilor'!$C$207</f>
        <v>0</v>
      </c>
      <c r="AI86" s="20">
        <f>T86*'Valorile Parametrilor'!$C$200</f>
        <v>0</v>
      </c>
      <c r="AJ86" s="20">
        <f>U86*'Valorile Parametrilor'!$D$200</f>
        <v>0</v>
      </c>
      <c r="AK86" s="20">
        <f>V86*'Valorile Parametrilor'!$C$200</f>
        <v>0</v>
      </c>
      <c r="AL86" s="20">
        <f>W86*'Valorile Parametrilor'!$D$200</f>
        <v>0</v>
      </c>
      <c r="AM86" s="20">
        <f>X86*'Valorile Parametrilor'!$D$200</f>
        <v>0</v>
      </c>
      <c r="AN86" s="20">
        <f>Y86*'Valorile Parametrilor'!$D$200</f>
        <v>0</v>
      </c>
      <c r="AO86" s="20">
        <f>Z86*'Valorile Parametrilor'!$D$200</f>
        <v>0</v>
      </c>
      <c r="AP86" s="20">
        <f>AA86*'Valorile Parametrilor'!$C$207</f>
        <v>0</v>
      </c>
      <c r="AQ86" s="20">
        <f>AB86*'Valorile Parametrilor'!$C$207</f>
        <v>0</v>
      </c>
      <c r="AR86" s="20">
        <f>AC86*'Valorile Parametrilor'!$C$207</f>
        <v>0</v>
      </c>
      <c r="AS86" s="25">
        <f t="shared" si="2"/>
        <v>0</v>
      </c>
    </row>
    <row r="87" spans="2:45" x14ac:dyDescent="0.25">
      <c r="B87" s="18">
        <f>'Metoda Dezagregata'!B99</f>
        <v>0</v>
      </c>
      <c r="C87" s="18"/>
      <c r="D87" s="20">
        <f>'Metoda Dezagregata'!$C99*'Metoda Dezagregata'!$E99*'Metoda Dezagregata'!F99</f>
        <v>0</v>
      </c>
      <c r="E87" s="20">
        <f>'Metoda Dezagregata'!$C99*'Metoda Dezagregata'!$E99*'Metoda Dezagregata'!G99</f>
        <v>0</v>
      </c>
      <c r="F87" s="20">
        <f>'Metoda Dezagregata'!$C99*'Metoda Dezagregata'!$E99*'Metoda Dezagregata'!M99</f>
        <v>0</v>
      </c>
      <c r="G87" s="20">
        <f>'Metoda Dezagregata'!$C99*'Metoda Dezagregata'!$E99*'Metoda Dezagregata'!H99</f>
        <v>0</v>
      </c>
      <c r="H87" s="20">
        <f>'Metoda Dezagregata'!$C99*'Metoda Dezagregata'!$E99*'Metoda Dezagregata'!I99</f>
        <v>0</v>
      </c>
      <c r="I87" s="20">
        <f>'Metoda Dezagregata'!$C99*'Metoda Dezagregata'!$E99*'Metoda Dezagregata'!J99</f>
        <v>0</v>
      </c>
      <c r="J87" s="20">
        <f>'Metoda Dezagregata'!$C99*'Metoda Dezagregata'!$E99*'Metoda Dezagregata'!K99</f>
        <v>0</v>
      </c>
      <c r="K87" s="20">
        <f>'Metoda Dezagregata'!$C99*'Metoda Dezagregata'!$E99*'Metoda Dezagregata'!L99</f>
        <v>0</v>
      </c>
      <c r="L87" s="20">
        <f>'Metoda Dezagregata'!$C99*'Metoda Dezagregata'!$E99*'Metoda Dezagregata'!N99</f>
        <v>0</v>
      </c>
      <c r="M87" s="20">
        <f>'Metoda Dezagregata'!$C99*'Metoda Dezagregata'!$E99*'Metoda Dezagregata'!O99</f>
        <v>0</v>
      </c>
      <c r="N87" s="20">
        <f>'Metoda Dezagregata'!$C99*'Metoda Dezagregata'!$E99*'Metoda Dezagregata'!P99</f>
        <v>0</v>
      </c>
      <c r="O87" s="20"/>
      <c r="P87" s="20">
        <f>IF(D87=0,0,D87*VLOOKUP('Metoda Dezagregata'!$D99,'Valorile Parametrilor'!$B$37:$M$152,3)*'Valorile Parametrilor'!$C$9*VLOOKUP('Metoda Dezagregata'!$C$19,'Valorile Parametrilor'!$B$163:$M$188,3,FALSE))</f>
        <v>0</v>
      </c>
      <c r="Q87" s="20">
        <f>IF(D87=0,0,D87*VLOOKUP('Metoda Dezagregata'!$D99,'Valorile Parametrilor'!$B$37:$M$152,3)*'Valorile Parametrilor'!$D$9*VLOOKUP('Metoda Dezagregata'!$C$19,'Valorile Parametrilor'!$B$163:$M$188,3,FALSE))</f>
        <v>0</v>
      </c>
      <c r="R87" s="20">
        <f>IF(E87=0,0,E87*VLOOKUP('Metoda Dezagregata'!D99,'Valorile Parametrilor'!$B$37:$M$152,4)*VLOOKUP('Metoda Dezagregata'!$C$19,'Valorile Parametrilor'!$B$163:$M$188,4,FALSE))</f>
        <v>0</v>
      </c>
      <c r="S87" s="20">
        <f>IF(F87=0,0,F87*VLOOKUP('Metoda Dezagregata'!D99,'Valorile Parametrilor'!$B$37:$M$152,12)*VLOOKUP('Metoda Dezagregata'!$C$19,'Valorile Parametrilor'!$B$163:$M$188,12,FALSE))</f>
        <v>0</v>
      </c>
      <c r="T87" s="20">
        <f>IF(G87=0,0,G87*VLOOKUP('Metoda Dezagregata'!D99,'Valorile Parametrilor'!$B$37:$M$152,5)*'Valorile Parametrilor'!$C$7*VLOOKUP('Metoda Dezagregata'!$C$19,'Valorile Parametrilor'!$B$163:$M$188,5,FALSE))</f>
        <v>0</v>
      </c>
      <c r="U87" s="20">
        <f>IF(G87=0,0,G87*VLOOKUP('Metoda Dezagregata'!D99,'Valorile Parametrilor'!$B$37:$M$152,6)*'Valorile Parametrilor'!$D$7*VLOOKUP('Metoda Dezagregata'!$C$19,'Valorile Parametrilor'!$B$163:$M$188,6,FALSE))</f>
        <v>0</v>
      </c>
      <c r="V87" s="20">
        <f>IF(H87=0,0,H87*VLOOKUP('Metoda Dezagregata'!D99,'Valorile Parametrilor'!$B$37:$M$152,7)*'Valorile Parametrilor'!$C$8*VLOOKUP('Metoda Dezagregata'!$C$19,'Valorile Parametrilor'!$B$163:$M$188,7,FALSE))</f>
        <v>0</v>
      </c>
      <c r="W87" s="20">
        <f>IF(H87=0,0,H87*VLOOKUP('Metoda Dezagregata'!D99,'Valorile Parametrilor'!$B$37:$M$152,8)*'Valorile Parametrilor'!$D$8*VLOOKUP('Metoda Dezagregata'!$C$19,'Valorile Parametrilor'!$B$163:$M$188,8,FALSE))</f>
        <v>0</v>
      </c>
      <c r="X87" s="20">
        <f>IF(I87=0,0,I87*VLOOKUP('Metoda Dezagregata'!D99,'Valorile Parametrilor'!$B$37:$M$152,9)*VLOOKUP('Metoda Dezagregata'!$C$19,'Valorile Parametrilor'!$B$163:$M$188,9,FALSE))</f>
        <v>0</v>
      </c>
      <c r="Y87" s="20">
        <f>IF(J87=0,0,J87*VLOOKUP('Metoda Dezagregata'!D99,'Valorile Parametrilor'!$B$37:$M$152,10)*VLOOKUP('Metoda Dezagregata'!$C$19,'Valorile Parametrilor'!$B$163:$M$188,10,FALSE))</f>
        <v>0</v>
      </c>
      <c r="Z87" s="20">
        <f>IF(K87=0,0,K87*VLOOKUP('Metoda Dezagregata'!D99,'Valorile Parametrilor'!$B$37:$M$152,11)*VLOOKUP('Metoda Dezagregata'!$C$19,'Valorile Parametrilor'!$B$163:$N$188,11,FALSE))</f>
        <v>0</v>
      </c>
      <c r="AA87" s="20">
        <f>IF(L87=0,0,L87*VLOOKUP('Metoda Dezagregata'!D99,'Valorile Parametrilor'!$B$37:$P$152,13)*VLOOKUP('Metoda Dezagregata'!$C$19,'Valorile Parametrilor'!$B$163:$O$188,13,FALSE))</f>
        <v>0</v>
      </c>
      <c r="AB87" s="20">
        <f>IF(M87=0,0,M87*VLOOKUP('Metoda Dezagregata'!D99,'Valorile Parametrilor'!$B$37:$P$152,14)*VLOOKUP('Metoda Dezagregata'!$C$19,'Valorile Parametrilor'!$B$163:$P$188,14,FALSE))</f>
        <v>0</v>
      </c>
      <c r="AC87" s="20">
        <f>IF(N87=0,0,N87*VLOOKUP('Metoda Dezagregata'!D99,'Valorile Parametrilor'!$B$37:$P$152,15)*VLOOKUP('Metoda Dezagregata'!$C$19,'Valorile Parametrilor'!$B$163:$P$188,15,FALSE))</f>
        <v>0</v>
      </c>
      <c r="AD87" s="20"/>
      <c r="AE87" s="20">
        <f>P87*'Valorile Parametrilor'!$C$200</f>
        <v>0</v>
      </c>
      <c r="AF87" s="20">
        <f>Q87*'Valorile Parametrilor'!$D$200</f>
        <v>0</v>
      </c>
      <c r="AG87" s="20">
        <f>R87*'Valorile Parametrilor'!$D$200</f>
        <v>0</v>
      </c>
      <c r="AH87" s="20">
        <f>S87*'Valorile Parametrilor'!$C$207</f>
        <v>0</v>
      </c>
      <c r="AI87" s="20">
        <f>T87*'Valorile Parametrilor'!$C$200</f>
        <v>0</v>
      </c>
      <c r="AJ87" s="20">
        <f>U87*'Valorile Parametrilor'!$D$200</f>
        <v>0</v>
      </c>
      <c r="AK87" s="20">
        <f>V87*'Valorile Parametrilor'!$C$200</f>
        <v>0</v>
      </c>
      <c r="AL87" s="20">
        <f>W87*'Valorile Parametrilor'!$D$200</f>
        <v>0</v>
      </c>
      <c r="AM87" s="20">
        <f>X87*'Valorile Parametrilor'!$D$200</f>
        <v>0</v>
      </c>
      <c r="AN87" s="20">
        <f>Y87*'Valorile Parametrilor'!$D$200</f>
        <v>0</v>
      </c>
      <c r="AO87" s="20">
        <f>Z87*'Valorile Parametrilor'!$D$200</f>
        <v>0</v>
      </c>
      <c r="AP87" s="20">
        <f>AA87*'Valorile Parametrilor'!$C$207</f>
        <v>0</v>
      </c>
      <c r="AQ87" s="20">
        <f>AB87*'Valorile Parametrilor'!$C$207</f>
        <v>0</v>
      </c>
      <c r="AR87" s="20">
        <f>AC87*'Valorile Parametrilor'!$C$207</f>
        <v>0</v>
      </c>
      <c r="AS87" s="25">
        <f t="shared" si="2"/>
        <v>0</v>
      </c>
    </row>
    <row r="88" spans="2:45" x14ac:dyDescent="0.25">
      <c r="B88" s="18">
        <f>'Metoda Dezagregata'!B100</f>
        <v>0</v>
      </c>
      <c r="C88" s="18"/>
      <c r="D88" s="20">
        <f>'Metoda Dezagregata'!$C100*'Metoda Dezagregata'!$E100*'Metoda Dezagregata'!F100</f>
        <v>0</v>
      </c>
      <c r="E88" s="20">
        <f>'Metoda Dezagregata'!$C100*'Metoda Dezagregata'!$E100*'Metoda Dezagregata'!G100</f>
        <v>0</v>
      </c>
      <c r="F88" s="20">
        <f>'Metoda Dezagregata'!$C100*'Metoda Dezagregata'!$E100*'Metoda Dezagregata'!M100</f>
        <v>0</v>
      </c>
      <c r="G88" s="20">
        <f>'Metoda Dezagregata'!$C100*'Metoda Dezagregata'!$E100*'Metoda Dezagregata'!H100</f>
        <v>0</v>
      </c>
      <c r="H88" s="20">
        <f>'Metoda Dezagregata'!$C100*'Metoda Dezagregata'!$E100*'Metoda Dezagregata'!I100</f>
        <v>0</v>
      </c>
      <c r="I88" s="20">
        <f>'Metoda Dezagregata'!$C100*'Metoda Dezagregata'!$E100*'Metoda Dezagregata'!J100</f>
        <v>0</v>
      </c>
      <c r="J88" s="20">
        <f>'Metoda Dezagregata'!$C100*'Metoda Dezagregata'!$E100*'Metoda Dezagregata'!K100</f>
        <v>0</v>
      </c>
      <c r="K88" s="20">
        <f>'Metoda Dezagregata'!$C100*'Metoda Dezagregata'!$E100*'Metoda Dezagregata'!L100</f>
        <v>0</v>
      </c>
      <c r="L88" s="20">
        <f>'Metoda Dezagregata'!$C100*'Metoda Dezagregata'!$E100*'Metoda Dezagregata'!N100</f>
        <v>0</v>
      </c>
      <c r="M88" s="20">
        <f>'Metoda Dezagregata'!$C100*'Metoda Dezagregata'!$E100*'Metoda Dezagregata'!O100</f>
        <v>0</v>
      </c>
      <c r="N88" s="20">
        <f>'Metoda Dezagregata'!$C100*'Metoda Dezagregata'!$E100*'Metoda Dezagregata'!P100</f>
        <v>0</v>
      </c>
      <c r="O88" s="20"/>
      <c r="P88" s="20">
        <f>IF(D88=0,0,D88*VLOOKUP('Metoda Dezagregata'!$D100,'Valorile Parametrilor'!$B$37:$M$152,3)*'Valorile Parametrilor'!$C$9*VLOOKUP('Metoda Dezagregata'!$C$19,'Valorile Parametrilor'!$B$163:$M$188,3,FALSE))</f>
        <v>0</v>
      </c>
      <c r="Q88" s="20">
        <f>IF(D88=0,0,D88*VLOOKUP('Metoda Dezagregata'!$D100,'Valorile Parametrilor'!$B$37:$M$152,3)*'Valorile Parametrilor'!$D$9*VLOOKUP('Metoda Dezagregata'!$C$19,'Valorile Parametrilor'!$B$163:$M$188,3,FALSE))</f>
        <v>0</v>
      </c>
      <c r="R88" s="20">
        <f>IF(E88=0,0,E88*VLOOKUP('Metoda Dezagregata'!D100,'Valorile Parametrilor'!$B$37:$M$152,4)*VLOOKUP('Metoda Dezagregata'!$C$19,'Valorile Parametrilor'!$B$163:$M$188,4,FALSE))</f>
        <v>0</v>
      </c>
      <c r="S88" s="20">
        <f>IF(F88=0,0,F88*VLOOKUP('Metoda Dezagregata'!D100,'Valorile Parametrilor'!$B$37:$M$152,12)*VLOOKUP('Metoda Dezagregata'!$C$19,'Valorile Parametrilor'!$B$163:$M$188,12,FALSE))</f>
        <v>0</v>
      </c>
      <c r="T88" s="20">
        <f>IF(G88=0,0,G88*VLOOKUP('Metoda Dezagregata'!D100,'Valorile Parametrilor'!$B$37:$M$152,5)*'Valorile Parametrilor'!$C$7*VLOOKUP('Metoda Dezagregata'!$C$19,'Valorile Parametrilor'!$B$163:$M$188,5,FALSE))</f>
        <v>0</v>
      </c>
      <c r="U88" s="20">
        <f>IF(G88=0,0,G88*VLOOKUP('Metoda Dezagregata'!D100,'Valorile Parametrilor'!$B$37:$M$152,6)*'Valorile Parametrilor'!$D$7*VLOOKUP('Metoda Dezagregata'!$C$19,'Valorile Parametrilor'!$B$163:$M$188,6,FALSE))</f>
        <v>0</v>
      </c>
      <c r="V88" s="20">
        <f>IF(H88=0,0,H88*VLOOKUP('Metoda Dezagregata'!D100,'Valorile Parametrilor'!$B$37:$M$152,7)*'Valorile Parametrilor'!$C$8*VLOOKUP('Metoda Dezagregata'!$C$19,'Valorile Parametrilor'!$B$163:$M$188,7,FALSE))</f>
        <v>0</v>
      </c>
      <c r="W88" s="20">
        <f>IF(H88=0,0,H88*VLOOKUP('Metoda Dezagregata'!D100,'Valorile Parametrilor'!$B$37:$M$152,8)*'Valorile Parametrilor'!$D$8*VLOOKUP('Metoda Dezagregata'!$C$19,'Valorile Parametrilor'!$B$163:$M$188,8,FALSE))</f>
        <v>0</v>
      </c>
      <c r="X88" s="20">
        <f>IF(I88=0,0,I88*VLOOKUP('Metoda Dezagregata'!D100,'Valorile Parametrilor'!$B$37:$M$152,9)*VLOOKUP('Metoda Dezagregata'!$C$19,'Valorile Parametrilor'!$B$163:$M$188,9,FALSE))</f>
        <v>0</v>
      </c>
      <c r="Y88" s="20">
        <f>IF(J88=0,0,J88*VLOOKUP('Metoda Dezagregata'!D100,'Valorile Parametrilor'!$B$37:$M$152,10)*VLOOKUP('Metoda Dezagregata'!$C$19,'Valorile Parametrilor'!$B$163:$M$188,10,FALSE))</f>
        <v>0</v>
      </c>
      <c r="Z88" s="20">
        <f>IF(K88=0,0,K88*VLOOKUP('Metoda Dezagregata'!D100,'Valorile Parametrilor'!$B$37:$M$152,11)*VLOOKUP('Metoda Dezagregata'!$C$19,'Valorile Parametrilor'!$B$163:$N$188,11,FALSE))</f>
        <v>0</v>
      </c>
      <c r="AA88" s="20">
        <f>IF(L88=0,0,L88*VLOOKUP('Metoda Dezagregata'!D100,'Valorile Parametrilor'!$B$37:$P$152,13)*VLOOKUP('Metoda Dezagregata'!$C$19,'Valorile Parametrilor'!$B$163:$O$188,13,FALSE))</f>
        <v>0</v>
      </c>
      <c r="AB88" s="20">
        <f>IF(M88=0,0,M88*VLOOKUP('Metoda Dezagregata'!D100,'Valorile Parametrilor'!$B$37:$P$152,14)*VLOOKUP('Metoda Dezagregata'!$C$19,'Valorile Parametrilor'!$B$163:$P$188,14,FALSE))</f>
        <v>0</v>
      </c>
      <c r="AC88" s="20">
        <f>IF(N88=0,0,N88*VLOOKUP('Metoda Dezagregata'!D100,'Valorile Parametrilor'!$B$37:$P$152,15)*VLOOKUP('Metoda Dezagregata'!$C$19,'Valorile Parametrilor'!$B$163:$P$188,15,FALSE))</f>
        <v>0</v>
      </c>
      <c r="AD88" s="20"/>
      <c r="AE88" s="20">
        <f>P88*'Valorile Parametrilor'!$C$200</f>
        <v>0</v>
      </c>
      <c r="AF88" s="20">
        <f>Q88*'Valorile Parametrilor'!$D$200</f>
        <v>0</v>
      </c>
      <c r="AG88" s="20">
        <f>R88*'Valorile Parametrilor'!$D$200</f>
        <v>0</v>
      </c>
      <c r="AH88" s="20">
        <f>S88*'Valorile Parametrilor'!$C$207</f>
        <v>0</v>
      </c>
      <c r="AI88" s="20">
        <f>T88*'Valorile Parametrilor'!$C$200</f>
        <v>0</v>
      </c>
      <c r="AJ88" s="20">
        <f>U88*'Valorile Parametrilor'!$D$200</f>
        <v>0</v>
      </c>
      <c r="AK88" s="20">
        <f>V88*'Valorile Parametrilor'!$C$200</f>
        <v>0</v>
      </c>
      <c r="AL88" s="20">
        <f>W88*'Valorile Parametrilor'!$D$200</f>
        <v>0</v>
      </c>
      <c r="AM88" s="20">
        <f>X88*'Valorile Parametrilor'!$D$200</f>
        <v>0</v>
      </c>
      <c r="AN88" s="20">
        <f>Y88*'Valorile Parametrilor'!$D$200</f>
        <v>0</v>
      </c>
      <c r="AO88" s="20">
        <f>Z88*'Valorile Parametrilor'!$D$200</f>
        <v>0</v>
      </c>
      <c r="AP88" s="20">
        <f>AA88*'Valorile Parametrilor'!$C$207</f>
        <v>0</v>
      </c>
      <c r="AQ88" s="20">
        <f>AB88*'Valorile Parametrilor'!$C$207</f>
        <v>0</v>
      </c>
      <c r="AR88" s="20">
        <f>AC88*'Valorile Parametrilor'!$C$207</f>
        <v>0</v>
      </c>
      <c r="AS88" s="25">
        <f t="shared" si="2"/>
        <v>0</v>
      </c>
    </row>
    <row r="89" spans="2:45" x14ac:dyDescent="0.25">
      <c r="B89" s="18">
        <f>'Metoda Dezagregata'!B101</f>
        <v>0</v>
      </c>
      <c r="C89" s="18"/>
      <c r="D89" s="20">
        <f>'Metoda Dezagregata'!$C101*'Metoda Dezagregata'!$E101*'Metoda Dezagregata'!F101</f>
        <v>0</v>
      </c>
      <c r="E89" s="20">
        <f>'Metoda Dezagregata'!$C101*'Metoda Dezagregata'!$E101*'Metoda Dezagregata'!G101</f>
        <v>0</v>
      </c>
      <c r="F89" s="20">
        <f>'Metoda Dezagregata'!$C101*'Metoda Dezagregata'!$E101*'Metoda Dezagregata'!M101</f>
        <v>0</v>
      </c>
      <c r="G89" s="20">
        <f>'Metoda Dezagregata'!$C101*'Metoda Dezagregata'!$E101*'Metoda Dezagregata'!H101</f>
        <v>0</v>
      </c>
      <c r="H89" s="20">
        <f>'Metoda Dezagregata'!$C101*'Metoda Dezagregata'!$E101*'Metoda Dezagregata'!I101</f>
        <v>0</v>
      </c>
      <c r="I89" s="20">
        <f>'Metoda Dezagregata'!$C101*'Metoda Dezagregata'!$E101*'Metoda Dezagregata'!J101</f>
        <v>0</v>
      </c>
      <c r="J89" s="20">
        <f>'Metoda Dezagregata'!$C101*'Metoda Dezagregata'!$E101*'Metoda Dezagregata'!K101</f>
        <v>0</v>
      </c>
      <c r="K89" s="20">
        <f>'Metoda Dezagregata'!$C101*'Metoda Dezagregata'!$E101*'Metoda Dezagregata'!L101</f>
        <v>0</v>
      </c>
      <c r="L89" s="20">
        <f>'Metoda Dezagregata'!$C101*'Metoda Dezagregata'!$E101*'Metoda Dezagregata'!N101</f>
        <v>0</v>
      </c>
      <c r="M89" s="20">
        <f>'Metoda Dezagregata'!$C101*'Metoda Dezagregata'!$E101*'Metoda Dezagregata'!O101</f>
        <v>0</v>
      </c>
      <c r="N89" s="20">
        <f>'Metoda Dezagregata'!$C101*'Metoda Dezagregata'!$E101*'Metoda Dezagregata'!P101</f>
        <v>0</v>
      </c>
      <c r="O89" s="20"/>
      <c r="P89" s="20">
        <f>IF(D89=0,0,D89*VLOOKUP('Metoda Dezagregata'!$D101,'Valorile Parametrilor'!$B$37:$M$152,3)*'Valorile Parametrilor'!$C$9*VLOOKUP('Metoda Dezagregata'!$C$19,'Valorile Parametrilor'!$B$163:$M$188,3,FALSE))</f>
        <v>0</v>
      </c>
      <c r="Q89" s="20">
        <f>IF(D89=0,0,D89*VLOOKUP('Metoda Dezagregata'!$D101,'Valorile Parametrilor'!$B$37:$M$152,3)*'Valorile Parametrilor'!$D$9*VLOOKUP('Metoda Dezagregata'!$C$19,'Valorile Parametrilor'!$B$163:$M$188,3,FALSE))</f>
        <v>0</v>
      </c>
      <c r="R89" s="20">
        <f>IF(E89=0,0,E89*VLOOKUP('Metoda Dezagregata'!D101,'Valorile Parametrilor'!$B$37:$M$152,4)*VLOOKUP('Metoda Dezagregata'!$C$19,'Valorile Parametrilor'!$B$163:$M$188,4,FALSE))</f>
        <v>0</v>
      </c>
      <c r="S89" s="20">
        <f>IF(F89=0,0,F89*VLOOKUP('Metoda Dezagregata'!D101,'Valorile Parametrilor'!$B$37:$M$152,12)*VLOOKUP('Metoda Dezagregata'!$C$19,'Valorile Parametrilor'!$B$163:$M$188,12,FALSE))</f>
        <v>0</v>
      </c>
      <c r="T89" s="20">
        <f>IF(G89=0,0,G89*VLOOKUP('Metoda Dezagregata'!D101,'Valorile Parametrilor'!$B$37:$M$152,5)*'Valorile Parametrilor'!$C$7*VLOOKUP('Metoda Dezagregata'!$C$19,'Valorile Parametrilor'!$B$163:$M$188,5,FALSE))</f>
        <v>0</v>
      </c>
      <c r="U89" s="20">
        <f>IF(G89=0,0,G89*VLOOKUP('Metoda Dezagregata'!D101,'Valorile Parametrilor'!$B$37:$M$152,6)*'Valorile Parametrilor'!$D$7*VLOOKUP('Metoda Dezagregata'!$C$19,'Valorile Parametrilor'!$B$163:$M$188,6,FALSE))</f>
        <v>0</v>
      </c>
      <c r="V89" s="20">
        <f>IF(H89=0,0,H89*VLOOKUP('Metoda Dezagregata'!D101,'Valorile Parametrilor'!$B$37:$M$152,7)*'Valorile Parametrilor'!$C$8*VLOOKUP('Metoda Dezagregata'!$C$19,'Valorile Parametrilor'!$B$163:$M$188,7,FALSE))</f>
        <v>0</v>
      </c>
      <c r="W89" s="20">
        <f>IF(H89=0,0,H89*VLOOKUP('Metoda Dezagregata'!D101,'Valorile Parametrilor'!$B$37:$M$152,8)*'Valorile Parametrilor'!$D$8*VLOOKUP('Metoda Dezagregata'!$C$19,'Valorile Parametrilor'!$B$163:$M$188,8,FALSE))</f>
        <v>0</v>
      </c>
      <c r="X89" s="20">
        <f>IF(I89=0,0,I89*VLOOKUP('Metoda Dezagregata'!D101,'Valorile Parametrilor'!$B$37:$M$152,9)*VLOOKUP('Metoda Dezagregata'!$C$19,'Valorile Parametrilor'!$B$163:$M$188,9,FALSE))</f>
        <v>0</v>
      </c>
      <c r="Y89" s="20">
        <f>IF(J89=0,0,J89*VLOOKUP('Metoda Dezagregata'!D101,'Valorile Parametrilor'!$B$37:$M$152,10)*VLOOKUP('Metoda Dezagregata'!$C$19,'Valorile Parametrilor'!$B$163:$M$188,10,FALSE))</f>
        <v>0</v>
      </c>
      <c r="Z89" s="20">
        <f>IF(K89=0,0,K89*VLOOKUP('Metoda Dezagregata'!D101,'Valorile Parametrilor'!$B$37:$M$152,11)*VLOOKUP('Metoda Dezagregata'!$C$19,'Valorile Parametrilor'!$B$163:$N$188,11,FALSE))</f>
        <v>0</v>
      </c>
      <c r="AA89" s="20">
        <f>IF(L89=0,0,L89*VLOOKUP('Metoda Dezagregata'!D101,'Valorile Parametrilor'!$B$37:$P$152,13)*VLOOKUP('Metoda Dezagregata'!$C$19,'Valorile Parametrilor'!$B$163:$O$188,13,FALSE))</f>
        <v>0</v>
      </c>
      <c r="AB89" s="20">
        <f>IF(M89=0,0,M89*VLOOKUP('Metoda Dezagregata'!D101,'Valorile Parametrilor'!$B$37:$P$152,14)*VLOOKUP('Metoda Dezagregata'!$C$19,'Valorile Parametrilor'!$B$163:$P$188,14,FALSE))</f>
        <v>0</v>
      </c>
      <c r="AC89" s="20">
        <f>IF(N89=0,0,N89*VLOOKUP('Metoda Dezagregata'!D101,'Valorile Parametrilor'!$B$37:$P$152,15)*VLOOKUP('Metoda Dezagregata'!$C$19,'Valorile Parametrilor'!$B$163:$P$188,15,FALSE))</f>
        <v>0</v>
      </c>
      <c r="AD89" s="20"/>
      <c r="AE89" s="20">
        <f>P89*'Valorile Parametrilor'!$C$200</f>
        <v>0</v>
      </c>
      <c r="AF89" s="20">
        <f>Q89*'Valorile Parametrilor'!$D$200</f>
        <v>0</v>
      </c>
      <c r="AG89" s="20">
        <f>R89*'Valorile Parametrilor'!$D$200</f>
        <v>0</v>
      </c>
      <c r="AH89" s="20">
        <f>S89*'Valorile Parametrilor'!$C$207</f>
        <v>0</v>
      </c>
      <c r="AI89" s="20">
        <f>T89*'Valorile Parametrilor'!$C$200</f>
        <v>0</v>
      </c>
      <c r="AJ89" s="20">
        <f>U89*'Valorile Parametrilor'!$D$200</f>
        <v>0</v>
      </c>
      <c r="AK89" s="20">
        <f>V89*'Valorile Parametrilor'!$C$200</f>
        <v>0</v>
      </c>
      <c r="AL89" s="20">
        <f>W89*'Valorile Parametrilor'!$D$200</f>
        <v>0</v>
      </c>
      <c r="AM89" s="20">
        <f>X89*'Valorile Parametrilor'!$D$200</f>
        <v>0</v>
      </c>
      <c r="AN89" s="20">
        <f>Y89*'Valorile Parametrilor'!$D$200</f>
        <v>0</v>
      </c>
      <c r="AO89" s="20">
        <f>Z89*'Valorile Parametrilor'!$D$200</f>
        <v>0</v>
      </c>
      <c r="AP89" s="20">
        <f>AA89*'Valorile Parametrilor'!$C$207</f>
        <v>0</v>
      </c>
      <c r="AQ89" s="20">
        <f>AB89*'Valorile Parametrilor'!$C$207</f>
        <v>0</v>
      </c>
      <c r="AR89" s="20">
        <f>AC89*'Valorile Parametrilor'!$C$207</f>
        <v>0</v>
      </c>
      <c r="AS89" s="25">
        <f t="shared" si="2"/>
        <v>0</v>
      </c>
    </row>
    <row r="90" spans="2:45" x14ac:dyDescent="0.25">
      <c r="B90" s="18">
        <f>'Metoda Dezagregata'!B102</f>
        <v>0</v>
      </c>
      <c r="C90" s="18"/>
      <c r="D90" s="20">
        <f>'Metoda Dezagregata'!$C102*'Metoda Dezagregata'!$E102*'Metoda Dezagregata'!F102</f>
        <v>0</v>
      </c>
      <c r="E90" s="20">
        <f>'Metoda Dezagregata'!$C102*'Metoda Dezagregata'!$E102*'Metoda Dezagregata'!G102</f>
        <v>0</v>
      </c>
      <c r="F90" s="20">
        <f>'Metoda Dezagregata'!$C102*'Metoda Dezagregata'!$E102*'Metoda Dezagregata'!M102</f>
        <v>0</v>
      </c>
      <c r="G90" s="20">
        <f>'Metoda Dezagregata'!$C102*'Metoda Dezagregata'!$E102*'Metoda Dezagregata'!H102</f>
        <v>0</v>
      </c>
      <c r="H90" s="20">
        <f>'Metoda Dezagregata'!$C102*'Metoda Dezagregata'!$E102*'Metoda Dezagregata'!I102</f>
        <v>0</v>
      </c>
      <c r="I90" s="20">
        <f>'Metoda Dezagregata'!$C102*'Metoda Dezagregata'!$E102*'Metoda Dezagregata'!J102</f>
        <v>0</v>
      </c>
      <c r="J90" s="20">
        <f>'Metoda Dezagregata'!$C102*'Metoda Dezagregata'!$E102*'Metoda Dezagregata'!K102</f>
        <v>0</v>
      </c>
      <c r="K90" s="20">
        <f>'Metoda Dezagregata'!$C102*'Metoda Dezagregata'!$E102*'Metoda Dezagregata'!L102</f>
        <v>0</v>
      </c>
      <c r="L90" s="20">
        <f>'Metoda Dezagregata'!$C102*'Metoda Dezagregata'!$E102*'Metoda Dezagregata'!N102</f>
        <v>0</v>
      </c>
      <c r="M90" s="20">
        <f>'Metoda Dezagregata'!$C102*'Metoda Dezagregata'!$E102*'Metoda Dezagregata'!O102</f>
        <v>0</v>
      </c>
      <c r="N90" s="20">
        <f>'Metoda Dezagregata'!$C102*'Metoda Dezagregata'!$E102*'Metoda Dezagregata'!P102</f>
        <v>0</v>
      </c>
      <c r="O90" s="20"/>
      <c r="P90" s="20">
        <f>IF(D90=0,0,D90*VLOOKUP('Metoda Dezagregata'!$D102,'Valorile Parametrilor'!$B$37:$M$152,3)*'Valorile Parametrilor'!$C$9*VLOOKUP('Metoda Dezagregata'!$C$19,'Valorile Parametrilor'!$B$163:$M$188,3,FALSE))</f>
        <v>0</v>
      </c>
      <c r="Q90" s="20">
        <f>IF(D90=0,0,D90*VLOOKUP('Metoda Dezagregata'!$D102,'Valorile Parametrilor'!$B$37:$M$152,3)*'Valorile Parametrilor'!$D$9*VLOOKUP('Metoda Dezagregata'!$C$19,'Valorile Parametrilor'!$B$163:$M$188,3,FALSE))</f>
        <v>0</v>
      </c>
      <c r="R90" s="20">
        <f>IF(E90=0,0,E90*VLOOKUP('Metoda Dezagregata'!D102,'Valorile Parametrilor'!$B$37:$M$152,4)*VLOOKUP('Metoda Dezagregata'!$C$19,'Valorile Parametrilor'!$B$163:$M$188,4,FALSE))</f>
        <v>0</v>
      </c>
      <c r="S90" s="20">
        <f>IF(F90=0,0,F90*VLOOKUP('Metoda Dezagregata'!D102,'Valorile Parametrilor'!$B$37:$M$152,12)*VLOOKUP('Metoda Dezagregata'!$C$19,'Valorile Parametrilor'!$B$163:$M$188,12,FALSE))</f>
        <v>0</v>
      </c>
      <c r="T90" s="20">
        <f>IF(G90=0,0,G90*VLOOKUP('Metoda Dezagregata'!D102,'Valorile Parametrilor'!$B$37:$M$152,5)*'Valorile Parametrilor'!$C$7*VLOOKUP('Metoda Dezagregata'!$C$19,'Valorile Parametrilor'!$B$163:$M$188,5,FALSE))</f>
        <v>0</v>
      </c>
      <c r="U90" s="20">
        <f>IF(G90=0,0,G90*VLOOKUP('Metoda Dezagregata'!D102,'Valorile Parametrilor'!$B$37:$M$152,6)*'Valorile Parametrilor'!$D$7*VLOOKUP('Metoda Dezagregata'!$C$19,'Valorile Parametrilor'!$B$163:$M$188,6,FALSE))</f>
        <v>0</v>
      </c>
      <c r="V90" s="20">
        <f>IF(H90=0,0,H90*VLOOKUP('Metoda Dezagregata'!D102,'Valorile Parametrilor'!$B$37:$M$152,7)*'Valorile Parametrilor'!$C$8*VLOOKUP('Metoda Dezagregata'!$C$19,'Valorile Parametrilor'!$B$163:$M$188,7,FALSE))</f>
        <v>0</v>
      </c>
      <c r="W90" s="20">
        <f>IF(H90=0,0,H90*VLOOKUP('Metoda Dezagregata'!D102,'Valorile Parametrilor'!$B$37:$M$152,8)*'Valorile Parametrilor'!$D$8*VLOOKUP('Metoda Dezagregata'!$C$19,'Valorile Parametrilor'!$B$163:$M$188,8,FALSE))</f>
        <v>0</v>
      </c>
      <c r="X90" s="20">
        <f>IF(I90=0,0,I90*VLOOKUP('Metoda Dezagregata'!D102,'Valorile Parametrilor'!$B$37:$M$152,9)*VLOOKUP('Metoda Dezagregata'!$C$19,'Valorile Parametrilor'!$B$163:$M$188,9,FALSE))</f>
        <v>0</v>
      </c>
      <c r="Y90" s="20">
        <f>IF(J90=0,0,J90*VLOOKUP('Metoda Dezagregata'!D102,'Valorile Parametrilor'!$B$37:$M$152,10)*VLOOKUP('Metoda Dezagregata'!$C$19,'Valorile Parametrilor'!$B$163:$M$188,10,FALSE))</f>
        <v>0</v>
      </c>
      <c r="Z90" s="20">
        <f>IF(K90=0,0,K90*VLOOKUP('Metoda Dezagregata'!D102,'Valorile Parametrilor'!$B$37:$M$152,11)*VLOOKUP('Metoda Dezagregata'!$C$19,'Valorile Parametrilor'!$B$163:$N$188,11,FALSE))</f>
        <v>0</v>
      </c>
      <c r="AA90" s="20">
        <f>IF(L90=0,0,L90*VLOOKUP('Metoda Dezagregata'!D102,'Valorile Parametrilor'!$B$37:$P$152,13)*VLOOKUP('Metoda Dezagregata'!$C$19,'Valorile Parametrilor'!$B$163:$O$188,13,FALSE))</f>
        <v>0</v>
      </c>
      <c r="AB90" s="20">
        <f>IF(M90=0,0,M90*VLOOKUP('Metoda Dezagregata'!D102,'Valorile Parametrilor'!$B$37:$P$152,14)*VLOOKUP('Metoda Dezagregata'!$C$19,'Valorile Parametrilor'!$B$163:$P$188,14,FALSE))</f>
        <v>0</v>
      </c>
      <c r="AC90" s="20">
        <f>IF(N90=0,0,N90*VLOOKUP('Metoda Dezagregata'!D102,'Valorile Parametrilor'!$B$37:$P$152,15)*VLOOKUP('Metoda Dezagregata'!$C$19,'Valorile Parametrilor'!$B$163:$P$188,15,FALSE))</f>
        <v>0</v>
      </c>
      <c r="AD90" s="20"/>
      <c r="AE90" s="20">
        <f>P90*'Valorile Parametrilor'!$C$200</f>
        <v>0</v>
      </c>
      <c r="AF90" s="20">
        <f>Q90*'Valorile Parametrilor'!$D$200</f>
        <v>0</v>
      </c>
      <c r="AG90" s="20">
        <f>R90*'Valorile Parametrilor'!$D$200</f>
        <v>0</v>
      </c>
      <c r="AH90" s="20">
        <f>S90*'Valorile Parametrilor'!$C$207</f>
        <v>0</v>
      </c>
      <c r="AI90" s="20">
        <f>T90*'Valorile Parametrilor'!$C$200</f>
        <v>0</v>
      </c>
      <c r="AJ90" s="20">
        <f>U90*'Valorile Parametrilor'!$D$200</f>
        <v>0</v>
      </c>
      <c r="AK90" s="20">
        <f>V90*'Valorile Parametrilor'!$C$200</f>
        <v>0</v>
      </c>
      <c r="AL90" s="20">
        <f>W90*'Valorile Parametrilor'!$D$200</f>
        <v>0</v>
      </c>
      <c r="AM90" s="20">
        <f>X90*'Valorile Parametrilor'!$D$200</f>
        <v>0</v>
      </c>
      <c r="AN90" s="20">
        <f>Y90*'Valorile Parametrilor'!$D$200</f>
        <v>0</v>
      </c>
      <c r="AO90" s="20">
        <f>Z90*'Valorile Parametrilor'!$D$200</f>
        <v>0</v>
      </c>
      <c r="AP90" s="20">
        <f>AA90*'Valorile Parametrilor'!$C$207</f>
        <v>0</v>
      </c>
      <c r="AQ90" s="20">
        <f>AB90*'Valorile Parametrilor'!$C$207</f>
        <v>0</v>
      </c>
      <c r="AR90" s="20">
        <f>AC90*'Valorile Parametrilor'!$C$207</f>
        <v>0</v>
      </c>
      <c r="AS90" s="25">
        <f t="shared" si="2"/>
        <v>0</v>
      </c>
    </row>
    <row r="91" spans="2:45" x14ac:dyDescent="0.25">
      <c r="B91" s="18">
        <f>'Metoda Dezagregata'!B103</f>
        <v>0</v>
      </c>
      <c r="C91" s="18"/>
      <c r="D91" s="20">
        <f>'Metoda Dezagregata'!$C103*'Metoda Dezagregata'!$E103*'Metoda Dezagregata'!F103</f>
        <v>0</v>
      </c>
      <c r="E91" s="20">
        <f>'Metoda Dezagregata'!$C103*'Metoda Dezagregata'!$E103*'Metoda Dezagregata'!G103</f>
        <v>0</v>
      </c>
      <c r="F91" s="20">
        <f>'Metoda Dezagregata'!$C103*'Metoda Dezagregata'!$E103*'Metoda Dezagregata'!M103</f>
        <v>0</v>
      </c>
      <c r="G91" s="20">
        <f>'Metoda Dezagregata'!$C103*'Metoda Dezagregata'!$E103*'Metoda Dezagregata'!H103</f>
        <v>0</v>
      </c>
      <c r="H91" s="20">
        <f>'Metoda Dezagregata'!$C103*'Metoda Dezagregata'!$E103*'Metoda Dezagregata'!I103</f>
        <v>0</v>
      </c>
      <c r="I91" s="20">
        <f>'Metoda Dezagregata'!$C103*'Metoda Dezagregata'!$E103*'Metoda Dezagregata'!J103</f>
        <v>0</v>
      </c>
      <c r="J91" s="20">
        <f>'Metoda Dezagregata'!$C103*'Metoda Dezagregata'!$E103*'Metoda Dezagregata'!K103</f>
        <v>0</v>
      </c>
      <c r="K91" s="20">
        <f>'Metoda Dezagregata'!$C103*'Metoda Dezagregata'!$E103*'Metoda Dezagregata'!L103</f>
        <v>0</v>
      </c>
      <c r="L91" s="20">
        <f>'Metoda Dezagregata'!$C103*'Metoda Dezagregata'!$E103*'Metoda Dezagregata'!N103</f>
        <v>0</v>
      </c>
      <c r="M91" s="20">
        <f>'Metoda Dezagregata'!$C103*'Metoda Dezagregata'!$E103*'Metoda Dezagregata'!O103</f>
        <v>0</v>
      </c>
      <c r="N91" s="20">
        <f>'Metoda Dezagregata'!$C103*'Metoda Dezagregata'!$E103*'Metoda Dezagregata'!P103</f>
        <v>0</v>
      </c>
      <c r="O91" s="20"/>
      <c r="P91" s="20">
        <f>IF(D91=0,0,D91*VLOOKUP('Metoda Dezagregata'!$D103,'Valorile Parametrilor'!$B$37:$M$152,3)*'Valorile Parametrilor'!$C$9*VLOOKUP('Metoda Dezagregata'!$C$19,'Valorile Parametrilor'!$B$163:$M$188,3,FALSE))</f>
        <v>0</v>
      </c>
      <c r="Q91" s="20">
        <f>IF(D91=0,0,D91*VLOOKUP('Metoda Dezagregata'!$D103,'Valorile Parametrilor'!$B$37:$M$152,3)*'Valorile Parametrilor'!$D$9*VLOOKUP('Metoda Dezagregata'!$C$19,'Valorile Parametrilor'!$B$163:$M$188,3,FALSE))</f>
        <v>0</v>
      </c>
      <c r="R91" s="20">
        <f>IF(E91=0,0,E91*VLOOKUP('Metoda Dezagregata'!D103,'Valorile Parametrilor'!$B$37:$M$152,4)*VLOOKUP('Metoda Dezagregata'!$C$19,'Valorile Parametrilor'!$B$163:$M$188,4,FALSE))</f>
        <v>0</v>
      </c>
      <c r="S91" s="20">
        <f>IF(F91=0,0,F91*VLOOKUP('Metoda Dezagregata'!D103,'Valorile Parametrilor'!$B$37:$M$152,12)*VLOOKUP('Metoda Dezagregata'!$C$19,'Valorile Parametrilor'!$B$163:$M$188,12,FALSE))</f>
        <v>0</v>
      </c>
      <c r="T91" s="20">
        <f>IF(G91=0,0,G91*VLOOKUP('Metoda Dezagregata'!D103,'Valorile Parametrilor'!$B$37:$M$152,5)*'Valorile Parametrilor'!$C$7*VLOOKUP('Metoda Dezagregata'!$C$19,'Valorile Parametrilor'!$B$163:$M$188,5,FALSE))</f>
        <v>0</v>
      </c>
      <c r="U91" s="20">
        <f>IF(G91=0,0,G91*VLOOKUP('Metoda Dezagregata'!D103,'Valorile Parametrilor'!$B$37:$M$152,6)*'Valorile Parametrilor'!$D$7*VLOOKUP('Metoda Dezagregata'!$C$19,'Valorile Parametrilor'!$B$163:$M$188,6,FALSE))</f>
        <v>0</v>
      </c>
      <c r="V91" s="20">
        <f>IF(H91=0,0,H91*VLOOKUP('Metoda Dezagregata'!D103,'Valorile Parametrilor'!$B$37:$M$152,7)*'Valorile Parametrilor'!$C$8*VLOOKUP('Metoda Dezagregata'!$C$19,'Valorile Parametrilor'!$B$163:$M$188,7,FALSE))</f>
        <v>0</v>
      </c>
      <c r="W91" s="20">
        <f>IF(H91=0,0,H91*VLOOKUP('Metoda Dezagregata'!D103,'Valorile Parametrilor'!$B$37:$M$152,8)*'Valorile Parametrilor'!$D$8*VLOOKUP('Metoda Dezagregata'!$C$19,'Valorile Parametrilor'!$B$163:$M$188,8,FALSE))</f>
        <v>0</v>
      </c>
      <c r="X91" s="20">
        <f>IF(I91=0,0,I91*VLOOKUP('Metoda Dezagregata'!D103,'Valorile Parametrilor'!$B$37:$M$152,9)*VLOOKUP('Metoda Dezagregata'!$C$19,'Valorile Parametrilor'!$B$163:$M$188,9,FALSE))</f>
        <v>0</v>
      </c>
      <c r="Y91" s="20">
        <f>IF(J91=0,0,J91*VLOOKUP('Metoda Dezagregata'!D103,'Valorile Parametrilor'!$B$37:$M$152,10)*VLOOKUP('Metoda Dezagregata'!$C$19,'Valorile Parametrilor'!$B$163:$M$188,10,FALSE))</f>
        <v>0</v>
      </c>
      <c r="Z91" s="20">
        <f>IF(K91=0,0,K91*VLOOKUP('Metoda Dezagregata'!D103,'Valorile Parametrilor'!$B$37:$M$152,11)*VLOOKUP('Metoda Dezagregata'!$C$19,'Valorile Parametrilor'!$B$163:$N$188,11,FALSE))</f>
        <v>0</v>
      </c>
      <c r="AA91" s="20">
        <f>IF(L91=0,0,L91*VLOOKUP('Metoda Dezagregata'!D103,'Valorile Parametrilor'!$B$37:$P$152,13)*VLOOKUP('Metoda Dezagregata'!$C$19,'Valorile Parametrilor'!$B$163:$O$188,13,FALSE))</f>
        <v>0</v>
      </c>
      <c r="AB91" s="20">
        <f>IF(M91=0,0,M91*VLOOKUP('Metoda Dezagregata'!D103,'Valorile Parametrilor'!$B$37:$P$152,14)*VLOOKUP('Metoda Dezagregata'!$C$19,'Valorile Parametrilor'!$B$163:$P$188,14,FALSE))</f>
        <v>0</v>
      </c>
      <c r="AC91" s="20">
        <f>IF(N91=0,0,N91*VLOOKUP('Metoda Dezagregata'!D103,'Valorile Parametrilor'!$B$37:$P$152,15)*VLOOKUP('Metoda Dezagregata'!$C$19,'Valorile Parametrilor'!$B$163:$P$188,15,FALSE))</f>
        <v>0</v>
      </c>
      <c r="AD91" s="20"/>
      <c r="AE91" s="20">
        <f>P91*'Valorile Parametrilor'!$C$200</f>
        <v>0</v>
      </c>
      <c r="AF91" s="20">
        <f>Q91*'Valorile Parametrilor'!$D$200</f>
        <v>0</v>
      </c>
      <c r="AG91" s="20">
        <f>R91*'Valorile Parametrilor'!$D$200</f>
        <v>0</v>
      </c>
      <c r="AH91" s="20">
        <f>S91*'Valorile Parametrilor'!$C$207</f>
        <v>0</v>
      </c>
      <c r="AI91" s="20">
        <f>T91*'Valorile Parametrilor'!$C$200</f>
        <v>0</v>
      </c>
      <c r="AJ91" s="20">
        <f>U91*'Valorile Parametrilor'!$D$200</f>
        <v>0</v>
      </c>
      <c r="AK91" s="20">
        <f>V91*'Valorile Parametrilor'!$C$200</f>
        <v>0</v>
      </c>
      <c r="AL91" s="20">
        <f>W91*'Valorile Parametrilor'!$D$200</f>
        <v>0</v>
      </c>
      <c r="AM91" s="20">
        <f>X91*'Valorile Parametrilor'!$D$200</f>
        <v>0</v>
      </c>
      <c r="AN91" s="20">
        <f>Y91*'Valorile Parametrilor'!$D$200</f>
        <v>0</v>
      </c>
      <c r="AO91" s="20">
        <f>Z91*'Valorile Parametrilor'!$D$200</f>
        <v>0</v>
      </c>
      <c r="AP91" s="20">
        <f>AA91*'Valorile Parametrilor'!$C$207</f>
        <v>0</v>
      </c>
      <c r="AQ91" s="20">
        <f>AB91*'Valorile Parametrilor'!$C$207</f>
        <v>0</v>
      </c>
      <c r="AR91" s="20">
        <f>AC91*'Valorile Parametrilor'!$C$207</f>
        <v>0</v>
      </c>
      <c r="AS91" s="25">
        <f t="shared" si="2"/>
        <v>0</v>
      </c>
    </row>
    <row r="92" spans="2:45" x14ac:dyDescent="0.25">
      <c r="B92" s="18">
        <f>'Metoda Dezagregata'!B104</f>
        <v>0</v>
      </c>
      <c r="C92" s="18"/>
      <c r="D92" s="20">
        <f>'Metoda Dezagregata'!$C104*'Metoda Dezagregata'!$E104*'Metoda Dezagregata'!F104</f>
        <v>0</v>
      </c>
      <c r="E92" s="20">
        <f>'Metoda Dezagregata'!$C104*'Metoda Dezagregata'!$E104*'Metoda Dezagregata'!G104</f>
        <v>0</v>
      </c>
      <c r="F92" s="20">
        <f>'Metoda Dezagregata'!$C104*'Metoda Dezagregata'!$E104*'Metoda Dezagregata'!M104</f>
        <v>0</v>
      </c>
      <c r="G92" s="20">
        <f>'Metoda Dezagregata'!$C104*'Metoda Dezagregata'!$E104*'Metoda Dezagregata'!H104</f>
        <v>0</v>
      </c>
      <c r="H92" s="20">
        <f>'Metoda Dezagregata'!$C104*'Metoda Dezagregata'!$E104*'Metoda Dezagregata'!I104</f>
        <v>0</v>
      </c>
      <c r="I92" s="20">
        <f>'Metoda Dezagregata'!$C104*'Metoda Dezagregata'!$E104*'Metoda Dezagregata'!J104</f>
        <v>0</v>
      </c>
      <c r="J92" s="20">
        <f>'Metoda Dezagregata'!$C104*'Metoda Dezagregata'!$E104*'Metoda Dezagregata'!K104</f>
        <v>0</v>
      </c>
      <c r="K92" s="20">
        <f>'Metoda Dezagregata'!$C104*'Metoda Dezagregata'!$E104*'Metoda Dezagregata'!L104</f>
        <v>0</v>
      </c>
      <c r="L92" s="20">
        <f>'Metoda Dezagregata'!$C104*'Metoda Dezagregata'!$E104*'Metoda Dezagregata'!N104</f>
        <v>0</v>
      </c>
      <c r="M92" s="20">
        <f>'Metoda Dezagregata'!$C104*'Metoda Dezagregata'!$E104*'Metoda Dezagregata'!O104</f>
        <v>0</v>
      </c>
      <c r="N92" s="20">
        <f>'Metoda Dezagregata'!$C104*'Metoda Dezagregata'!$E104*'Metoda Dezagregata'!P104</f>
        <v>0</v>
      </c>
      <c r="O92" s="20"/>
      <c r="P92" s="20">
        <f>IF(D92=0,0,D92*VLOOKUP('Metoda Dezagregata'!$D104,'Valorile Parametrilor'!$B$37:$M$152,3)*'Valorile Parametrilor'!$C$9*VLOOKUP('Metoda Dezagregata'!$C$19,'Valorile Parametrilor'!$B$163:$M$188,3,FALSE))</f>
        <v>0</v>
      </c>
      <c r="Q92" s="20">
        <f>IF(D92=0,0,D92*VLOOKUP('Metoda Dezagregata'!$D104,'Valorile Parametrilor'!$B$37:$M$152,3)*'Valorile Parametrilor'!$D$9*VLOOKUP('Metoda Dezagregata'!$C$19,'Valorile Parametrilor'!$B$163:$M$188,3,FALSE))</f>
        <v>0</v>
      </c>
      <c r="R92" s="20">
        <f>IF(E92=0,0,E92*VLOOKUP('Metoda Dezagregata'!D104,'Valorile Parametrilor'!$B$37:$M$152,4)*VLOOKUP('Metoda Dezagregata'!$C$19,'Valorile Parametrilor'!$B$163:$M$188,4,FALSE))</f>
        <v>0</v>
      </c>
      <c r="S92" s="20">
        <f>IF(F92=0,0,F92*VLOOKUP('Metoda Dezagregata'!D104,'Valorile Parametrilor'!$B$37:$M$152,12)*VLOOKUP('Metoda Dezagregata'!$C$19,'Valorile Parametrilor'!$B$163:$M$188,12,FALSE))</f>
        <v>0</v>
      </c>
      <c r="T92" s="20">
        <f>IF(G92=0,0,G92*VLOOKUP('Metoda Dezagregata'!D104,'Valorile Parametrilor'!$B$37:$M$152,5)*'Valorile Parametrilor'!$C$7*VLOOKUP('Metoda Dezagregata'!$C$19,'Valorile Parametrilor'!$B$163:$M$188,5,FALSE))</f>
        <v>0</v>
      </c>
      <c r="U92" s="20">
        <f>IF(G92=0,0,G92*VLOOKUP('Metoda Dezagregata'!D104,'Valorile Parametrilor'!$B$37:$M$152,6)*'Valorile Parametrilor'!$D$7*VLOOKUP('Metoda Dezagregata'!$C$19,'Valorile Parametrilor'!$B$163:$M$188,6,FALSE))</f>
        <v>0</v>
      </c>
      <c r="V92" s="20">
        <f>IF(H92=0,0,H92*VLOOKUP('Metoda Dezagregata'!D104,'Valorile Parametrilor'!$B$37:$M$152,7)*'Valorile Parametrilor'!$C$8*VLOOKUP('Metoda Dezagregata'!$C$19,'Valorile Parametrilor'!$B$163:$M$188,7,FALSE))</f>
        <v>0</v>
      </c>
      <c r="W92" s="20">
        <f>IF(H92=0,0,H92*VLOOKUP('Metoda Dezagregata'!D104,'Valorile Parametrilor'!$B$37:$M$152,8)*'Valorile Parametrilor'!$D$8*VLOOKUP('Metoda Dezagregata'!$C$19,'Valorile Parametrilor'!$B$163:$M$188,8,FALSE))</f>
        <v>0</v>
      </c>
      <c r="X92" s="20">
        <f>IF(I92=0,0,I92*VLOOKUP('Metoda Dezagregata'!D104,'Valorile Parametrilor'!$B$37:$M$152,9)*VLOOKUP('Metoda Dezagregata'!$C$19,'Valorile Parametrilor'!$B$163:$M$188,9,FALSE))</f>
        <v>0</v>
      </c>
      <c r="Y92" s="20">
        <f>IF(J92=0,0,J92*VLOOKUP('Metoda Dezagregata'!D104,'Valorile Parametrilor'!$B$37:$M$152,10)*VLOOKUP('Metoda Dezagregata'!$C$19,'Valorile Parametrilor'!$B$163:$M$188,10,FALSE))</f>
        <v>0</v>
      </c>
      <c r="Z92" s="20">
        <f>IF(K92=0,0,K92*VLOOKUP('Metoda Dezagregata'!D104,'Valorile Parametrilor'!$B$37:$M$152,11)*VLOOKUP('Metoda Dezagregata'!$C$19,'Valorile Parametrilor'!$B$163:$N$188,11,FALSE))</f>
        <v>0</v>
      </c>
      <c r="AA92" s="20">
        <f>IF(L92=0,0,L92*VLOOKUP('Metoda Dezagregata'!D104,'Valorile Parametrilor'!$B$37:$P$152,13)*VLOOKUP('Metoda Dezagregata'!$C$19,'Valorile Parametrilor'!$B$163:$O$188,13,FALSE))</f>
        <v>0</v>
      </c>
      <c r="AB92" s="20">
        <f>IF(M92=0,0,M92*VLOOKUP('Metoda Dezagregata'!D104,'Valorile Parametrilor'!$B$37:$P$152,14)*VLOOKUP('Metoda Dezagregata'!$C$19,'Valorile Parametrilor'!$B$163:$P$188,14,FALSE))</f>
        <v>0</v>
      </c>
      <c r="AC92" s="20">
        <f>IF(N92=0,0,N92*VLOOKUP('Metoda Dezagregata'!D104,'Valorile Parametrilor'!$B$37:$P$152,15)*VLOOKUP('Metoda Dezagregata'!$C$19,'Valorile Parametrilor'!$B$163:$P$188,15,FALSE))</f>
        <v>0</v>
      </c>
      <c r="AD92" s="20"/>
      <c r="AE92" s="20">
        <f>P92*'Valorile Parametrilor'!$C$200</f>
        <v>0</v>
      </c>
      <c r="AF92" s="20">
        <f>Q92*'Valorile Parametrilor'!$D$200</f>
        <v>0</v>
      </c>
      <c r="AG92" s="20">
        <f>R92*'Valorile Parametrilor'!$D$200</f>
        <v>0</v>
      </c>
      <c r="AH92" s="20">
        <f>S92*'Valorile Parametrilor'!$C$207</f>
        <v>0</v>
      </c>
      <c r="AI92" s="20">
        <f>T92*'Valorile Parametrilor'!$C$200</f>
        <v>0</v>
      </c>
      <c r="AJ92" s="20">
        <f>U92*'Valorile Parametrilor'!$D$200</f>
        <v>0</v>
      </c>
      <c r="AK92" s="20">
        <f>V92*'Valorile Parametrilor'!$C$200</f>
        <v>0</v>
      </c>
      <c r="AL92" s="20">
        <f>W92*'Valorile Parametrilor'!$D$200</f>
        <v>0</v>
      </c>
      <c r="AM92" s="20">
        <f>X92*'Valorile Parametrilor'!$D$200</f>
        <v>0</v>
      </c>
      <c r="AN92" s="20">
        <f>Y92*'Valorile Parametrilor'!$D$200</f>
        <v>0</v>
      </c>
      <c r="AO92" s="20">
        <f>Z92*'Valorile Parametrilor'!$D$200</f>
        <v>0</v>
      </c>
      <c r="AP92" s="20">
        <f>AA92*'Valorile Parametrilor'!$C$207</f>
        <v>0</v>
      </c>
      <c r="AQ92" s="20">
        <f>AB92*'Valorile Parametrilor'!$C$207</f>
        <v>0</v>
      </c>
      <c r="AR92" s="20">
        <f>AC92*'Valorile Parametrilor'!$C$207</f>
        <v>0</v>
      </c>
      <c r="AS92" s="25">
        <f t="shared" si="2"/>
        <v>0</v>
      </c>
    </row>
    <row r="93" spans="2:45" x14ac:dyDescent="0.25">
      <c r="B93" s="18">
        <f>'Metoda Dezagregata'!B105</f>
        <v>0</v>
      </c>
      <c r="C93" s="18"/>
      <c r="D93" s="20">
        <f>'Metoda Dezagregata'!$C105*'Metoda Dezagregata'!$E105*'Metoda Dezagregata'!F105</f>
        <v>0</v>
      </c>
      <c r="E93" s="20">
        <f>'Metoda Dezagregata'!$C105*'Metoda Dezagregata'!$E105*'Metoda Dezagregata'!G105</f>
        <v>0</v>
      </c>
      <c r="F93" s="20">
        <f>'Metoda Dezagregata'!$C105*'Metoda Dezagregata'!$E105*'Metoda Dezagregata'!M105</f>
        <v>0</v>
      </c>
      <c r="G93" s="20">
        <f>'Metoda Dezagregata'!$C105*'Metoda Dezagregata'!$E105*'Metoda Dezagregata'!H105</f>
        <v>0</v>
      </c>
      <c r="H93" s="20">
        <f>'Metoda Dezagregata'!$C105*'Metoda Dezagregata'!$E105*'Metoda Dezagregata'!I105</f>
        <v>0</v>
      </c>
      <c r="I93" s="20">
        <f>'Metoda Dezagregata'!$C105*'Metoda Dezagregata'!$E105*'Metoda Dezagregata'!J105</f>
        <v>0</v>
      </c>
      <c r="J93" s="20">
        <f>'Metoda Dezagregata'!$C105*'Metoda Dezagregata'!$E105*'Metoda Dezagregata'!K105</f>
        <v>0</v>
      </c>
      <c r="K93" s="20">
        <f>'Metoda Dezagregata'!$C105*'Metoda Dezagregata'!$E105*'Metoda Dezagregata'!L105</f>
        <v>0</v>
      </c>
      <c r="L93" s="20">
        <f>'Metoda Dezagregata'!$C105*'Metoda Dezagregata'!$E105*'Metoda Dezagregata'!N105</f>
        <v>0</v>
      </c>
      <c r="M93" s="20">
        <f>'Metoda Dezagregata'!$C105*'Metoda Dezagregata'!$E105*'Metoda Dezagregata'!O105</f>
        <v>0</v>
      </c>
      <c r="N93" s="20">
        <f>'Metoda Dezagregata'!$C105*'Metoda Dezagregata'!$E105*'Metoda Dezagregata'!P105</f>
        <v>0</v>
      </c>
      <c r="O93" s="20"/>
      <c r="P93" s="20">
        <f>IF(D93=0,0,D93*VLOOKUP('Metoda Dezagregata'!$D105,'Valorile Parametrilor'!$B$37:$M$152,3)*'Valorile Parametrilor'!$C$9*VLOOKUP('Metoda Dezagregata'!$C$19,'Valorile Parametrilor'!$B$163:$M$188,3,FALSE))</f>
        <v>0</v>
      </c>
      <c r="Q93" s="20">
        <f>IF(D93=0,0,D93*VLOOKUP('Metoda Dezagregata'!$D105,'Valorile Parametrilor'!$B$37:$M$152,3)*'Valorile Parametrilor'!$D$9*VLOOKUP('Metoda Dezagregata'!$C$19,'Valorile Parametrilor'!$B$163:$M$188,3,FALSE))</f>
        <v>0</v>
      </c>
      <c r="R93" s="20">
        <f>IF(E93=0,0,E93*VLOOKUP('Metoda Dezagregata'!D105,'Valorile Parametrilor'!$B$37:$M$152,4)*VLOOKUP('Metoda Dezagregata'!$C$19,'Valorile Parametrilor'!$B$163:$M$188,4,FALSE))</f>
        <v>0</v>
      </c>
      <c r="S93" s="20">
        <f>IF(F93=0,0,F93*VLOOKUP('Metoda Dezagregata'!D105,'Valorile Parametrilor'!$B$37:$M$152,12)*VLOOKUP('Metoda Dezagregata'!$C$19,'Valorile Parametrilor'!$B$163:$M$188,12,FALSE))</f>
        <v>0</v>
      </c>
      <c r="T93" s="20">
        <f>IF(G93=0,0,G93*VLOOKUP('Metoda Dezagregata'!D105,'Valorile Parametrilor'!$B$37:$M$152,5)*'Valorile Parametrilor'!$C$7*VLOOKUP('Metoda Dezagregata'!$C$19,'Valorile Parametrilor'!$B$163:$M$188,5,FALSE))</f>
        <v>0</v>
      </c>
      <c r="U93" s="20">
        <f>IF(G93=0,0,G93*VLOOKUP('Metoda Dezagregata'!D105,'Valorile Parametrilor'!$B$37:$M$152,6)*'Valorile Parametrilor'!$D$7*VLOOKUP('Metoda Dezagregata'!$C$19,'Valorile Parametrilor'!$B$163:$M$188,6,FALSE))</f>
        <v>0</v>
      </c>
      <c r="V93" s="20">
        <f>IF(H93=0,0,H93*VLOOKUP('Metoda Dezagregata'!D105,'Valorile Parametrilor'!$B$37:$M$152,7)*'Valorile Parametrilor'!$C$8*VLOOKUP('Metoda Dezagregata'!$C$19,'Valorile Parametrilor'!$B$163:$M$188,7,FALSE))</f>
        <v>0</v>
      </c>
      <c r="W93" s="20">
        <f>IF(H93=0,0,H93*VLOOKUP('Metoda Dezagregata'!D105,'Valorile Parametrilor'!$B$37:$M$152,8)*'Valorile Parametrilor'!$D$8*VLOOKUP('Metoda Dezagregata'!$C$19,'Valorile Parametrilor'!$B$163:$M$188,8,FALSE))</f>
        <v>0</v>
      </c>
      <c r="X93" s="20">
        <f>IF(I93=0,0,I93*VLOOKUP('Metoda Dezagregata'!D105,'Valorile Parametrilor'!$B$37:$M$152,9)*VLOOKUP('Metoda Dezagregata'!$C$19,'Valorile Parametrilor'!$B$163:$M$188,9,FALSE))</f>
        <v>0</v>
      </c>
      <c r="Y93" s="20">
        <f>IF(J93=0,0,J93*VLOOKUP('Metoda Dezagregata'!D105,'Valorile Parametrilor'!$B$37:$M$152,10)*VLOOKUP('Metoda Dezagregata'!$C$19,'Valorile Parametrilor'!$B$163:$M$188,10,FALSE))</f>
        <v>0</v>
      </c>
      <c r="Z93" s="20">
        <f>IF(K93=0,0,K93*VLOOKUP('Metoda Dezagregata'!D105,'Valorile Parametrilor'!$B$37:$M$152,11)*VLOOKUP('Metoda Dezagregata'!$C$19,'Valorile Parametrilor'!$B$163:$N$188,11,FALSE))</f>
        <v>0</v>
      </c>
      <c r="AA93" s="20">
        <f>IF(L93=0,0,L93*VLOOKUP('Metoda Dezagregata'!D105,'Valorile Parametrilor'!$B$37:$P$152,13)*VLOOKUP('Metoda Dezagregata'!$C$19,'Valorile Parametrilor'!$B$163:$O$188,13,FALSE))</f>
        <v>0</v>
      </c>
      <c r="AB93" s="20">
        <f>IF(M93=0,0,M93*VLOOKUP('Metoda Dezagregata'!D105,'Valorile Parametrilor'!$B$37:$P$152,14)*VLOOKUP('Metoda Dezagregata'!$C$19,'Valorile Parametrilor'!$B$163:$P$188,14,FALSE))</f>
        <v>0</v>
      </c>
      <c r="AC93" s="20">
        <f>IF(N93=0,0,N93*VLOOKUP('Metoda Dezagregata'!D105,'Valorile Parametrilor'!$B$37:$P$152,15)*VLOOKUP('Metoda Dezagregata'!$C$19,'Valorile Parametrilor'!$B$163:$P$188,15,FALSE))</f>
        <v>0</v>
      </c>
      <c r="AD93" s="20"/>
      <c r="AE93" s="20">
        <f>P93*'Valorile Parametrilor'!$C$200</f>
        <v>0</v>
      </c>
      <c r="AF93" s="20">
        <f>Q93*'Valorile Parametrilor'!$D$200</f>
        <v>0</v>
      </c>
      <c r="AG93" s="20">
        <f>R93*'Valorile Parametrilor'!$D$200</f>
        <v>0</v>
      </c>
      <c r="AH93" s="20">
        <f>S93*'Valorile Parametrilor'!$C$207</f>
        <v>0</v>
      </c>
      <c r="AI93" s="20">
        <f>T93*'Valorile Parametrilor'!$C$200</f>
        <v>0</v>
      </c>
      <c r="AJ93" s="20">
        <f>U93*'Valorile Parametrilor'!$D$200</f>
        <v>0</v>
      </c>
      <c r="AK93" s="20">
        <f>V93*'Valorile Parametrilor'!$C$200</f>
        <v>0</v>
      </c>
      <c r="AL93" s="20">
        <f>W93*'Valorile Parametrilor'!$D$200</f>
        <v>0</v>
      </c>
      <c r="AM93" s="20">
        <f>X93*'Valorile Parametrilor'!$D$200</f>
        <v>0</v>
      </c>
      <c r="AN93" s="20">
        <f>Y93*'Valorile Parametrilor'!$D$200</f>
        <v>0</v>
      </c>
      <c r="AO93" s="20">
        <f>Z93*'Valorile Parametrilor'!$D$200</f>
        <v>0</v>
      </c>
      <c r="AP93" s="20">
        <f>AA93*'Valorile Parametrilor'!$C$207</f>
        <v>0</v>
      </c>
      <c r="AQ93" s="20">
        <f>AB93*'Valorile Parametrilor'!$C$207</f>
        <v>0</v>
      </c>
      <c r="AR93" s="20">
        <f>AC93*'Valorile Parametrilor'!$C$207</f>
        <v>0</v>
      </c>
      <c r="AS93" s="25">
        <f t="shared" si="2"/>
        <v>0</v>
      </c>
    </row>
    <row r="94" spans="2:45" x14ac:dyDescent="0.25">
      <c r="B94" s="18">
        <f>'Metoda Dezagregata'!B106</f>
        <v>0</v>
      </c>
      <c r="C94" s="18"/>
      <c r="D94" s="20">
        <f>'Metoda Dezagregata'!$C106*'Metoda Dezagregata'!$E106*'Metoda Dezagregata'!F106</f>
        <v>0</v>
      </c>
      <c r="E94" s="20">
        <f>'Metoda Dezagregata'!$C106*'Metoda Dezagregata'!$E106*'Metoda Dezagregata'!G106</f>
        <v>0</v>
      </c>
      <c r="F94" s="20">
        <f>'Metoda Dezagregata'!$C106*'Metoda Dezagregata'!$E106*'Metoda Dezagregata'!M106</f>
        <v>0</v>
      </c>
      <c r="G94" s="20">
        <f>'Metoda Dezagregata'!$C106*'Metoda Dezagregata'!$E106*'Metoda Dezagregata'!H106</f>
        <v>0</v>
      </c>
      <c r="H94" s="20">
        <f>'Metoda Dezagregata'!$C106*'Metoda Dezagregata'!$E106*'Metoda Dezagregata'!I106</f>
        <v>0</v>
      </c>
      <c r="I94" s="20">
        <f>'Metoda Dezagregata'!$C106*'Metoda Dezagregata'!$E106*'Metoda Dezagregata'!J106</f>
        <v>0</v>
      </c>
      <c r="J94" s="20">
        <f>'Metoda Dezagregata'!$C106*'Metoda Dezagregata'!$E106*'Metoda Dezagregata'!K106</f>
        <v>0</v>
      </c>
      <c r="K94" s="20">
        <f>'Metoda Dezagregata'!$C106*'Metoda Dezagregata'!$E106*'Metoda Dezagregata'!L106</f>
        <v>0</v>
      </c>
      <c r="L94" s="20">
        <f>'Metoda Dezagregata'!$C106*'Metoda Dezagregata'!$E106*'Metoda Dezagregata'!N106</f>
        <v>0</v>
      </c>
      <c r="M94" s="20">
        <f>'Metoda Dezagregata'!$C106*'Metoda Dezagregata'!$E106*'Metoda Dezagregata'!O106</f>
        <v>0</v>
      </c>
      <c r="N94" s="20">
        <f>'Metoda Dezagregata'!$C106*'Metoda Dezagregata'!$E106*'Metoda Dezagregata'!P106</f>
        <v>0</v>
      </c>
      <c r="O94" s="20"/>
      <c r="P94" s="20">
        <f>IF(D94=0,0,D94*VLOOKUP('Metoda Dezagregata'!$D106,'Valorile Parametrilor'!$B$37:$M$152,3)*'Valorile Parametrilor'!$C$9*VLOOKUP('Metoda Dezagregata'!$C$19,'Valorile Parametrilor'!$B$163:$M$188,3,FALSE))</f>
        <v>0</v>
      </c>
      <c r="Q94" s="20">
        <f>IF(D94=0,0,D94*VLOOKUP('Metoda Dezagregata'!$D106,'Valorile Parametrilor'!$B$37:$M$152,3)*'Valorile Parametrilor'!$D$9*VLOOKUP('Metoda Dezagregata'!$C$19,'Valorile Parametrilor'!$B$163:$M$188,3,FALSE))</f>
        <v>0</v>
      </c>
      <c r="R94" s="20">
        <f>IF(E94=0,0,E94*VLOOKUP('Metoda Dezagregata'!D106,'Valorile Parametrilor'!$B$37:$M$152,4)*VLOOKUP('Metoda Dezagregata'!$C$19,'Valorile Parametrilor'!$B$163:$M$188,4,FALSE))</f>
        <v>0</v>
      </c>
      <c r="S94" s="20">
        <f>IF(F94=0,0,F94*VLOOKUP('Metoda Dezagregata'!D106,'Valorile Parametrilor'!$B$37:$M$152,12)*VLOOKUP('Metoda Dezagregata'!$C$19,'Valorile Parametrilor'!$B$163:$M$188,12,FALSE))</f>
        <v>0</v>
      </c>
      <c r="T94" s="20">
        <f>IF(G94=0,0,G94*VLOOKUP('Metoda Dezagregata'!D106,'Valorile Parametrilor'!$B$37:$M$152,5)*'Valorile Parametrilor'!$C$7*VLOOKUP('Metoda Dezagregata'!$C$19,'Valorile Parametrilor'!$B$163:$M$188,5,FALSE))</f>
        <v>0</v>
      </c>
      <c r="U94" s="20">
        <f>IF(G94=0,0,G94*VLOOKUP('Metoda Dezagregata'!D106,'Valorile Parametrilor'!$B$37:$M$152,6)*'Valorile Parametrilor'!$D$7*VLOOKUP('Metoda Dezagregata'!$C$19,'Valorile Parametrilor'!$B$163:$M$188,6,FALSE))</f>
        <v>0</v>
      </c>
      <c r="V94" s="20">
        <f>IF(H94=0,0,H94*VLOOKUP('Metoda Dezagregata'!D106,'Valorile Parametrilor'!$B$37:$M$152,7)*'Valorile Parametrilor'!$C$8*VLOOKUP('Metoda Dezagregata'!$C$19,'Valorile Parametrilor'!$B$163:$M$188,7,FALSE))</f>
        <v>0</v>
      </c>
      <c r="W94" s="20">
        <f>IF(H94=0,0,H94*VLOOKUP('Metoda Dezagregata'!D106,'Valorile Parametrilor'!$B$37:$M$152,8)*'Valorile Parametrilor'!$D$8*VLOOKUP('Metoda Dezagregata'!$C$19,'Valorile Parametrilor'!$B$163:$M$188,8,FALSE))</f>
        <v>0</v>
      </c>
      <c r="X94" s="20">
        <f>IF(I94=0,0,I94*VLOOKUP('Metoda Dezagregata'!D106,'Valorile Parametrilor'!$B$37:$M$152,9)*VLOOKUP('Metoda Dezagregata'!$C$19,'Valorile Parametrilor'!$B$163:$M$188,9,FALSE))</f>
        <v>0</v>
      </c>
      <c r="Y94" s="20">
        <f>IF(J94=0,0,J94*VLOOKUP('Metoda Dezagregata'!D106,'Valorile Parametrilor'!$B$37:$M$152,10)*VLOOKUP('Metoda Dezagregata'!$C$19,'Valorile Parametrilor'!$B$163:$M$188,10,FALSE))</f>
        <v>0</v>
      </c>
      <c r="Z94" s="20">
        <f>IF(K94=0,0,K94*VLOOKUP('Metoda Dezagregata'!D106,'Valorile Parametrilor'!$B$37:$M$152,11)*VLOOKUP('Metoda Dezagregata'!$C$19,'Valorile Parametrilor'!$B$163:$N$188,11,FALSE))</f>
        <v>0</v>
      </c>
      <c r="AA94" s="20">
        <f>IF(L94=0,0,L94*VLOOKUP('Metoda Dezagregata'!D106,'Valorile Parametrilor'!$B$37:$P$152,13)*VLOOKUP('Metoda Dezagregata'!$C$19,'Valorile Parametrilor'!$B$163:$O$188,13,FALSE))</f>
        <v>0</v>
      </c>
      <c r="AB94" s="20">
        <f>IF(M94=0,0,M94*VLOOKUP('Metoda Dezagregata'!D106,'Valorile Parametrilor'!$B$37:$P$152,14)*VLOOKUP('Metoda Dezagregata'!$C$19,'Valorile Parametrilor'!$B$163:$P$188,14,FALSE))</f>
        <v>0</v>
      </c>
      <c r="AC94" s="20">
        <f>IF(N94=0,0,N94*VLOOKUP('Metoda Dezagregata'!D106,'Valorile Parametrilor'!$B$37:$P$152,15)*VLOOKUP('Metoda Dezagregata'!$C$19,'Valorile Parametrilor'!$B$163:$P$188,15,FALSE))</f>
        <v>0</v>
      </c>
      <c r="AD94" s="20"/>
      <c r="AE94" s="20">
        <f>P94*'Valorile Parametrilor'!$C$200</f>
        <v>0</v>
      </c>
      <c r="AF94" s="20">
        <f>Q94*'Valorile Parametrilor'!$D$200</f>
        <v>0</v>
      </c>
      <c r="AG94" s="20">
        <f>R94*'Valorile Parametrilor'!$D$200</f>
        <v>0</v>
      </c>
      <c r="AH94" s="20">
        <f>S94*'Valorile Parametrilor'!$C$207</f>
        <v>0</v>
      </c>
      <c r="AI94" s="20">
        <f>T94*'Valorile Parametrilor'!$C$200</f>
        <v>0</v>
      </c>
      <c r="AJ94" s="20">
        <f>U94*'Valorile Parametrilor'!$D$200</f>
        <v>0</v>
      </c>
      <c r="AK94" s="20">
        <f>V94*'Valorile Parametrilor'!$C$200</f>
        <v>0</v>
      </c>
      <c r="AL94" s="20">
        <f>W94*'Valorile Parametrilor'!$D$200</f>
        <v>0</v>
      </c>
      <c r="AM94" s="20">
        <f>X94*'Valorile Parametrilor'!$D$200</f>
        <v>0</v>
      </c>
      <c r="AN94" s="20">
        <f>Y94*'Valorile Parametrilor'!$D$200</f>
        <v>0</v>
      </c>
      <c r="AO94" s="20">
        <f>Z94*'Valorile Parametrilor'!$D$200</f>
        <v>0</v>
      </c>
      <c r="AP94" s="20">
        <f>AA94*'Valorile Parametrilor'!$C$207</f>
        <v>0</v>
      </c>
      <c r="AQ94" s="20">
        <f>AB94*'Valorile Parametrilor'!$C$207</f>
        <v>0</v>
      </c>
      <c r="AR94" s="20">
        <f>AC94*'Valorile Parametrilor'!$C$207</f>
        <v>0</v>
      </c>
      <c r="AS94" s="25">
        <f t="shared" si="2"/>
        <v>0</v>
      </c>
    </row>
    <row r="95" spans="2:45" x14ac:dyDescent="0.25">
      <c r="B95" s="18">
        <f>'Metoda Dezagregata'!B107</f>
        <v>0</v>
      </c>
      <c r="C95" s="18"/>
      <c r="D95" s="20">
        <f>'Metoda Dezagregata'!$C107*'Metoda Dezagregata'!$E107*'Metoda Dezagregata'!F107</f>
        <v>0</v>
      </c>
      <c r="E95" s="20">
        <f>'Metoda Dezagregata'!$C107*'Metoda Dezagregata'!$E107*'Metoda Dezagregata'!G107</f>
        <v>0</v>
      </c>
      <c r="F95" s="20">
        <f>'Metoda Dezagregata'!$C107*'Metoda Dezagregata'!$E107*'Metoda Dezagregata'!M107</f>
        <v>0</v>
      </c>
      <c r="G95" s="20">
        <f>'Metoda Dezagregata'!$C107*'Metoda Dezagregata'!$E107*'Metoda Dezagregata'!H107</f>
        <v>0</v>
      </c>
      <c r="H95" s="20">
        <f>'Metoda Dezagregata'!$C107*'Metoda Dezagregata'!$E107*'Metoda Dezagregata'!I107</f>
        <v>0</v>
      </c>
      <c r="I95" s="20">
        <f>'Metoda Dezagregata'!$C107*'Metoda Dezagregata'!$E107*'Metoda Dezagregata'!J107</f>
        <v>0</v>
      </c>
      <c r="J95" s="20">
        <f>'Metoda Dezagregata'!$C107*'Metoda Dezagregata'!$E107*'Metoda Dezagregata'!K107</f>
        <v>0</v>
      </c>
      <c r="K95" s="20">
        <f>'Metoda Dezagregata'!$C107*'Metoda Dezagregata'!$E107*'Metoda Dezagregata'!L107</f>
        <v>0</v>
      </c>
      <c r="L95" s="20">
        <f>'Metoda Dezagregata'!$C107*'Metoda Dezagregata'!$E107*'Metoda Dezagregata'!N107</f>
        <v>0</v>
      </c>
      <c r="M95" s="20">
        <f>'Metoda Dezagregata'!$C107*'Metoda Dezagregata'!$E107*'Metoda Dezagregata'!O107</f>
        <v>0</v>
      </c>
      <c r="N95" s="20">
        <f>'Metoda Dezagregata'!$C107*'Metoda Dezagregata'!$E107*'Metoda Dezagregata'!P107</f>
        <v>0</v>
      </c>
      <c r="O95" s="20"/>
      <c r="P95" s="20">
        <f>IF(D95=0,0,D95*VLOOKUP('Metoda Dezagregata'!$D107,'Valorile Parametrilor'!$B$37:$M$152,3)*'Valorile Parametrilor'!$C$9*VLOOKUP('Metoda Dezagregata'!$C$19,'Valorile Parametrilor'!$B$163:$M$188,3,FALSE))</f>
        <v>0</v>
      </c>
      <c r="Q95" s="20">
        <f>IF(D95=0,0,D95*VLOOKUP('Metoda Dezagregata'!$D107,'Valorile Parametrilor'!$B$37:$M$152,3)*'Valorile Parametrilor'!$D$9*VLOOKUP('Metoda Dezagregata'!$C$19,'Valorile Parametrilor'!$B$163:$M$188,3,FALSE))</f>
        <v>0</v>
      </c>
      <c r="R95" s="20">
        <f>IF(E95=0,0,E95*VLOOKUP('Metoda Dezagregata'!D107,'Valorile Parametrilor'!$B$37:$M$152,4)*VLOOKUP('Metoda Dezagregata'!$C$19,'Valorile Parametrilor'!$B$163:$M$188,4,FALSE))</f>
        <v>0</v>
      </c>
      <c r="S95" s="20">
        <f>IF(F95=0,0,F95*VLOOKUP('Metoda Dezagregata'!D107,'Valorile Parametrilor'!$B$37:$M$152,12)*VLOOKUP('Metoda Dezagregata'!$C$19,'Valorile Parametrilor'!$B$163:$M$188,12,FALSE))</f>
        <v>0</v>
      </c>
      <c r="T95" s="20">
        <f>IF(G95=0,0,G95*VLOOKUP('Metoda Dezagregata'!D107,'Valorile Parametrilor'!$B$37:$M$152,5)*'Valorile Parametrilor'!$C$7*VLOOKUP('Metoda Dezagregata'!$C$19,'Valorile Parametrilor'!$B$163:$M$188,5,FALSE))</f>
        <v>0</v>
      </c>
      <c r="U95" s="20">
        <f>IF(G95=0,0,G95*VLOOKUP('Metoda Dezagregata'!D107,'Valorile Parametrilor'!$B$37:$M$152,6)*'Valorile Parametrilor'!$D$7*VLOOKUP('Metoda Dezagregata'!$C$19,'Valorile Parametrilor'!$B$163:$M$188,6,FALSE))</f>
        <v>0</v>
      </c>
      <c r="V95" s="20">
        <f>IF(H95=0,0,H95*VLOOKUP('Metoda Dezagregata'!D107,'Valorile Parametrilor'!$B$37:$M$152,7)*'Valorile Parametrilor'!$C$8*VLOOKUP('Metoda Dezagregata'!$C$19,'Valorile Parametrilor'!$B$163:$M$188,7,FALSE))</f>
        <v>0</v>
      </c>
      <c r="W95" s="20">
        <f>IF(H95=0,0,H95*VLOOKUP('Metoda Dezagregata'!D107,'Valorile Parametrilor'!$B$37:$M$152,8)*'Valorile Parametrilor'!$D$8*VLOOKUP('Metoda Dezagregata'!$C$19,'Valorile Parametrilor'!$B$163:$M$188,8,FALSE))</f>
        <v>0</v>
      </c>
      <c r="X95" s="20">
        <f>IF(I95=0,0,I95*VLOOKUP('Metoda Dezagregata'!D107,'Valorile Parametrilor'!$B$37:$M$152,9)*VLOOKUP('Metoda Dezagregata'!$C$19,'Valorile Parametrilor'!$B$163:$M$188,9,FALSE))</f>
        <v>0</v>
      </c>
      <c r="Y95" s="20">
        <f>IF(J95=0,0,J95*VLOOKUP('Metoda Dezagregata'!D107,'Valorile Parametrilor'!$B$37:$M$152,10)*VLOOKUP('Metoda Dezagregata'!$C$19,'Valorile Parametrilor'!$B$163:$M$188,10,FALSE))</f>
        <v>0</v>
      </c>
      <c r="Z95" s="20">
        <f>IF(K95=0,0,K95*VLOOKUP('Metoda Dezagregata'!D107,'Valorile Parametrilor'!$B$37:$M$152,11)*VLOOKUP('Metoda Dezagregata'!$C$19,'Valorile Parametrilor'!$B$163:$N$188,11,FALSE))</f>
        <v>0</v>
      </c>
      <c r="AA95" s="20">
        <f>IF(L95=0,0,L95*VLOOKUP('Metoda Dezagregata'!D107,'Valorile Parametrilor'!$B$37:$P$152,13)*VLOOKUP('Metoda Dezagregata'!$C$19,'Valorile Parametrilor'!$B$163:$O$188,13,FALSE))</f>
        <v>0</v>
      </c>
      <c r="AB95" s="20">
        <f>IF(M95=0,0,M95*VLOOKUP('Metoda Dezagregata'!D107,'Valorile Parametrilor'!$B$37:$P$152,14)*VLOOKUP('Metoda Dezagregata'!$C$19,'Valorile Parametrilor'!$B$163:$P$188,14,FALSE))</f>
        <v>0</v>
      </c>
      <c r="AC95" s="20">
        <f>IF(N95=0,0,N95*VLOOKUP('Metoda Dezagregata'!D107,'Valorile Parametrilor'!$B$37:$P$152,15)*VLOOKUP('Metoda Dezagregata'!$C$19,'Valorile Parametrilor'!$B$163:$P$188,15,FALSE))</f>
        <v>0</v>
      </c>
      <c r="AD95" s="20"/>
      <c r="AE95" s="20">
        <f>P95*'Valorile Parametrilor'!$C$200</f>
        <v>0</v>
      </c>
      <c r="AF95" s="20">
        <f>Q95*'Valorile Parametrilor'!$D$200</f>
        <v>0</v>
      </c>
      <c r="AG95" s="20">
        <f>R95*'Valorile Parametrilor'!$D$200</f>
        <v>0</v>
      </c>
      <c r="AH95" s="20">
        <f>S95*'Valorile Parametrilor'!$C$207</f>
        <v>0</v>
      </c>
      <c r="AI95" s="20">
        <f>T95*'Valorile Parametrilor'!$C$200</f>
        <v>0</v>
      </c>
      <c r="AJ95" s="20">
        <f>U95*'Valorile Parametrilor'!$D$200</f>
        <v>0</v>
      </c>
      <c r="AK95" s="20">
        <f>V95*'Valorile Parametrilor'!$C$200</f>
        <v>0</v>
      </c>
      <c r="AL95" s="20">
        <f>W95*'Valorile Parametrilor'!$D$200</f>
        <v>0</v>
      </c>
      <c r="AM95" s="20">
        <f>X95*'Valorile Parametrilor'!$D$200</f>
        <v>0</v>
      </c>
      <c r="AN95" s="20">
        <f>Y95*'Valorile Parametrilor'!$D$200</f>
        <v>0</v>
      </c>
      <c r="AO95" s="20">
        <f>Z95*'Valorile Parametrilor'!$D$200</f>
        <v>0</v>
      </c>
      <c r="AP95" s="20">
        <f>AA95*'Valorile Parametrilor'!$C$207</f>
        <v>0</v>
      </c>
      <c r="AQ95" s="20">
        <f>AB95*'Valorile Parametrilor'!$C$207</f>
        <v>0</v>
      </c>
      <c r="AR95" s="20">
        <f>AC95*'Valorile Parametrilor'!$C$207</f>
        <v>0</v>
      </c>
      <c r="AS95" s="25">
        <f t="shared" si="2"/>
        <v>0</v>
      </c>
    </row>
    <row r="96" spans="2:45" x14ac:dyDescent="0.25">
      <c r="B96" s="18">
        <f>'Metoda Dezagregata'!B108</f>
        <v>0</v>
      </c>
      <c r="C96" s="18"/>
      <c r="D96" s="20">
        <f>'Metoda Dezagregata'!$C108*'Metoda Dezagregata'!$E108*'Metoda Dezagregata'!F108</f>
        <v>0</v>
      </c>
      <c r="E96" s="20">
        <f>'Metoda Dezagregata'!$C108*'Metoda Dezagregata'!$E108*'Metoda Dezagregata'!G108</f>
        <v>0</v>
      </c>
      <c r="F96" s="20">
        <f>'Metoda Dezagregata'!$C108*'Metoda Dezagregata'!$E108*'Metoda Dezagregata'!M108</f>
        <v>0</v>
      </c>
      <c r="G96" s="20">
        <f>'Metoda Dezagregata'!$C108*'Metoda Dezagregata'!$E108*'Metoda Dezagregata'!H108</f>
        <v>0</v>
      </c>
      <c r="H96" s="20">
        <f>'Metoda Dezagregata'!$C108*'Metoda Dezagregata'!$E108*'Metoda Dezagregata'!I108</f>
        <v>0</v>
      </c>
      <c r="I96" s="20">
        <f>'Metoda Dezagregata'!$C108*'Metoda Dezagregata'!$E108*'Metoda Dezagregata'!J108</f>
        <v>0</v>
      </c>
      <c r="J96" s="20">
        <f>'Metoda Dezagregata'!$C108*'Metoda Dezagregata'!$E108*'Metoda Dezagregata'!K108</f>
        <v>0</v>
      </c>
      <c r="K96" s="20">
        <f>'Metoda Dezagregata'!$C108*'Metoda Dezagregata'!$E108*'Metoda Dezagregata'!L108</f>
        <v>0</v>
      </c>
      <c r="L96" s="20">
        <f>'Metoda Dezagregata'!$C108*'Metoda Dezagregata'!$E108*'Metoda Dezagregata'!N108</f>
        <v>0</v>
      </c>
      <c r="M96" s="20">
        <f>'Metoda Dezagregata'!$C108*'Metoda Dezagregata'!$E108*'Metoda Dezagregata'!O108</f>
        <v>0</v>
      </c>
      <c r="N96" s="20">
        <f>'Metoda Dezagregata'!$C108*'Metoda Dezagregata'!$E108*'Metoda Dezagregata'!P108</f>
        <v>0</v>
      </c>
      <c r="O96" s="20"/>
      <c r="P96" s="20">
        <f>IF(D96=0,0,D96*VLOOKUP('Metoda Dezagregata'!$D108,'Valorile Parametrilor'!$B$37:$M$152,3)*'Valorile Parametrilor'!$C$9*VLOOKUP('Metoda Dezagregata'!$C$19,'Valorile Parametrilor'!$B$163:$M$188,3,FALSE))</f>
        <v>0</v>
      </c>
      <c r="Q96" s="20">
        <f>IF(D96=0,0,D96*VLOOKUP('Metoda Dezagregata'!$D108,'Valorile Parametrilor'!$B$37:$M$152,3)*'Valorile Parametrilor'!$D$9*VLOOKUP('Metoda Dezagregata'!$C$19,'Valorile Parametrilor'!$B$163:$M$188,3,FALSE))</f>
        <v>0</v>
      </c>
      <c r="R96" s="20">
        <f>IF(E96=0,0,E96*VLOOKUP('Metoda Dezagregata'!D108,'Valorile Parametrilor'!$B$37:$M$152,4)*VLOOKUP('Metoda Dezagregata'!$C$19,'Valorile Parametrilor'!$B$163:$M$188,4,FALSE))</f>
        <v>0</v>
      </c>
      <c r="S96" s="20">
        <f>IF(F96=0,0,F96*VLOOKUP('Metoda Dezagregata'!D108,'Valorile Parametrilor'!$B$37:$M$152,12)*VLOOKUP('Metoda Dezagregata'!$C$19,'Valorile Parametrilor'!$B$163:$M$188,12,FALSE))</f>
        <v>0</v>
      </c>
      <c r="T96" s="20">
        <f>IF(G96=0,0,G96*VLOOKUP('Metoda Dezagregata'!D108,'Valorile Parametrilor'!$B$37:$M$152,5)*'Valorile Parametrilor'!$C$7*VLOOKUP('Metoda Dezagregata'!$C$19,'Valorile Parametrilor'!$B$163:$M$188,5,FALSE))</f>
        <v>0</v>
      </c>
      <c r="U96" s="20">
        <f>IF(G96=0,0,G96*VLOOKUP('Metoda Dezagregata'!D108,'Valorile Parametrilor'!$B$37:$M$152,6)*'Valorile Parametrilor'!$D$7*VLOOKUP('Metoda Dezagregata'!$C$19,'Valorile Parametrilor'!$B$163:$M$188,6,FALSE))</f>
        <v>0</v>
      </c>
      <c r="V96" s="20">
        <f>IF(H96=0,0,H96*VLOOKUP('Metoda Dezagregata'!D108,'Valorile Parametrilor'!$B$37:$M$152,7)*'Valorile Parametrilor'!$C$8*VLOOKUP('Metoda Dezagregata'!$C$19,'Valorile Parametrilor'!$B$163:$M$188,7,FALSE))</f>
        <v>0</v>
      </c>
      <c r="W96" s="20">
        <f>IF(H96=0,0,H96*VLOOKUP('Metoda Dezagregata'!D108,'Valorile Parametrilor'!$B$37:$M$152,8)*'Valorile Parametrilor'!$D$8*VLOOKUP('Metoda Dezagregata'!$C$19,'Valorile Parametrilor'!$B$163:$M$188,8,FALSE))</f>
        <v>0</v>
      </c>
      <c r="X96" s="20">
        <f>IF(I96=0,0,I96*VLOOKUP('Metoda Dezagregata'!D108,'Valorile Parametrilor'!$B$37:$M$152,9)*VLOOKUP('Metoda Dezagregata'!$C$19,'Valorile Parametrilor'!$B$163:$M$188,9,FALSE))</f>
        <v>0</v>
      </c>
      <c r="Y96" s="20">
        <f>IF(J96=0,0,J96*VLOOKUP('Metoda Dezagregata'!D108,'Valorile Parametrilor'!$B$37:$M$152,10)*VLOOKUP('Metoda Dezagregata'!$C$19,'Valorile Parametrilor'!$B$163:$M$188,10,FALSE))</f>
        <v>0</v>
      </c>
      <c r="Z96" s="20">
        <f>IF(K96=0,0,K96*VLOOKUP('Metoda Dezagregata'!D108,'Valorile Parametrilor'!$B$37:$M$152,11)*VLOOKUP('Metoda Dezagregata'!$C$19,'Valorile Parametrilor'!$B$163:$N$188,11,FALSE))</f>
        <v>0</v>
      </c>
      <c r="AA96" s="20">
        <f>IF(L96=0,0,L96*VLOOKUP('Metoda Dezagregata'!D108,'Valorile Parametrilor'!$B$37:$P$152,13)*VLOOKUP('Metoda Dezagregata'!$C$19,'Valorile Parametrilor'!$B$163:$O$188,13,FALSE))</f>
        <v>0</v>
      </c>
      <c r="AB96" s="20">
        <f>IF(M96=0,0,M96*VLOOKUP('Metoda Dezagregata'!D108,'Valorile Parametrilor'!$B$37:$P$152,14)*VLOOKUP('Metoda Dezagregata'!$C$19,'Valorile Parametrilor'!$B$163:$P$188,14,FALSE))</f>
        <v>0</v>
      </c>
      <c r="AC96" s="20">
        <f>IF(N96=0,0,N96*VLOOKUP('Metoda Dezagregata'!D108,'Valorile Parametrilor'!$B$37:$P$152,15)*VLOOKUP('Metoda Dezagregata'!$C$19,'Valorile Parametrilor'!$B$163:$P$188,15,FALSE))</f>
        <v>0</v>
      </c>
      <c r="AD96" s="20"/>
      <c r="AE96" s="20">
        <f>P96*'Valorile Parametrilor'!$C$200</f>
        <v>0</v>
      </c>
      <c r="AF96" s="20">
        <f>Q96*'Valorile Parametrilor'!$D$200</f>
        <v>0</v>
      </c>
      <c r="AG96" s="20">
        <f>R96*'Valorile Parametrilor'!$D$200</f>
        <v>0</v>
      </c>
      <c r="AH96" s="20">
        <f>S96*'Valorile Parametrilor'!$C$207</f>
        <v>0</v>
      </c>
      <c r="AI96" s="20">
        <f>T96*'Valorile Parametrilor'!$C$200</f>
        <v>0</v>
      </c>
      <c r="AJ96" s="20">
        <f>U96*'Valorile Parametrilor'!$D$200</f>
        <v>0</v>
      </c>
      <c r="AK96" s="20">
        <f>V96*'Valorile Parametrilor'!$C$200</f>
        <v>0</v>
      </c>
      <c r="AL96" s="20">
        <f>W96*'Valorile Parametrilor'!$D$200</f>
        <v>0</v>
      </c>
      <c r="AM96" s="20">
        <f>X96*'Valorile Parametrilor'!$D$200</f>
        <v>0</v>
      </c>
      <c r="AN96" s="20">
        <f>Y96*'Valorile Parametrilor'!$D$200</f>
        <v>0</v>
      </c>
      <c r="AO96" s="20">
        <f>Z96*'Valorile Parametrilor'!$D$200</f>
        <v>0</v>
      </c>
      <c r="AP96" s="20">
        <f>AA96*'Valorile Parametrilor'!$C$207</f>
        <v>0</v>
      </c>
      <c r="AQ96" s="20">
        <f>AB96*'Valorile Parametrilor'!$C$207</f>
        <v>0</v>
      </c>
      <c r="AR96" s="20">
        <f>AC96*'Valorile Parametrilor'!$C$207</f>
        <v>0</v>
      </c>
      <c r="AS96" s="25">
        <f t="shared" si="2"/>
        <v>0</v>
      </c>
    </row>
    <row r="97" spans="2:45" x14ac:dyDescent="0.25">
      <c r="B97" s="18">
        <f>'Metoda Dezagregata'!B109</f>
        <v>0</v>
      </c>
      <c r="C97" s="18"/>
      <c r="D97" s="20">
        <f>'Metoda Dezagregata'!$C109*'Metoda Dezagregata'!$E109*'Metoda Dezagregata'!F109</f>
        <v>0</v>
      </c>
      <c r="E97" s="20">
        <f>'Metoda Dezagregata'!$C109*'Metoda Dezagregata'!$E109*'Metoda Dezagregata'!G109</f>
        <v>0</v>
      </c>
      <c r="F97" s="20">
        <f>'Metoda Dezagregata'!$C109*'Metoda Dezagregata'!$E109*'Metoda Dezagregata'!M109</f>
        <v>0</v>
      </c>
      <c r="G97" s="20">
        <f>'Metoda Dezagregata'!$C109*'Metoda Dezagregata'!$E109*'Metoda Dezagregata'!H109</f>
        <v>0</v>
      </c>
      <c r="H97" s="20">
        <f>'Metoda Dezagregata'!$C109*'Metoda Dezagregata'!$E109*'Metoda Dezagregata'!I109</f>
        <v>0</v>
      </c>
      <c r="I97" s="20">
        <f>'Metoda Dezagregata'!$C109*'Metoda Dezagregata'!$E109*'Metoda Dezagregata'!J109</f>
        <v>0</v>
      </c>
      <c r="J97" s="20">
        <f>'Metoda Dezagregata'!$C109*'Metoda Dezagregata'!$E109*'Metoda Dezagregata'!K109</f>
        <v>0</v>
      </c>
      <c r="K97" s="20">
        <f>'Metoda Dezagregata'!$C109*'Metoda Dezagregata'!$E109*'Metoda Dezagregata'!L109</f>
        <v>0</v>
      </c>
      <c r="L97" s="20">
        <f>'Metoda Dezagregata'!$C109*'Metoda Dezagregata'!$E109*'Metoda Dezagregata'!N109</f>
        <v>0</v>
      </c>
      <c r="M97" s="20">
        <f>'Metoda Dezagregata'!$C109*'Metoda Dezagregata'!$E109*'Metoda Dezagregata'!O109</f>
        <v>0</v>
      </c>
      <c r="N97" s="20">
        <f>'Metoda Dezagregata'!$C109*'Metoda Dezagregata'!$E109*'Metoda Dezagregata'!P109</f>
        <v>0</v>
      </c>
      <c r="O97" s="20"/>
      <c r="P97" s="20">
        <f>IF(D97=0,0,D97*VLOOKUP('Metoda Dezagregata'!$D109,'Valorile Parametrilor'!$B$37:$M$152,3)*'Valorile Parametrilor'!$C$9*VLOOKUP('Metoda Dezagregata'!$C$19,'Valorile Parametrilor'!$B$163:$M$188,3,FALSE))</f>
        <v>0</v>
      </c>
      <c r="Q97" s="20">
        <f>IF(D97=0,0,D97*VLOOKUP('Metoda Dezagregata'!$D109,'Valorile Parametrilor'!$B$37:$M$152,3)*'Valorile Parametrilor'!$D$9*VLOOKUP('Metoda Dezagregata'!$C$19,'Valorile Parametrilor'!$B$163:$M$188,3,FALSE))</f>
        <v>0</v>
      </c>
      <c r="R97" s="20">
        <f>IF(E97=0,0,E97*VLOOKUP('Metoda Dezagregata'!D109,'Valorile Parametrilor'!$B$37:$M$152,4)*VLOOKUP('Metoda Dezagregata'!$C$19,'Valorile Parametrilor'!$B$163:$M$188,4,FALSE))</f>
        <v>0</v>
      </c>
      <c r="S97" s="20">
        <f>IF(F97=0,0,F97*VLOOKUP('Metoda Dezagregata'!D109,'Valorile Parametrilor'!$B$37:$M$152,12)*VLOOKUP('Metoda Dezagregata'!$C$19,'Valorile Parametrilor'!$B$163:$M$188,12,FALSE))</f>
        <v>0</v>
      </c>
      <c r="T97" s="20">
        <f>IF(G97=0,0,G97*VLOOKUP('Metoda Dezagregata'!D109,'Valorile Parametrilor'!$B$37:$M$152,5)*'Valorile Parametrilor'!$C$7*VLOOKUP('Metoda Dezagregata'!$C$19,'Valorile Parametrilor'!$B$163:$M$188,5,FALSE))</f>
        <v>0</v>
      </c>
      <c r="U97" s="20">
        <f>IF(G97=0,0,G97*VLOOKUP('Metoda Dezagregata'!D109,'Valorile Parametrilor'!$B$37:$M$152,6)*'Valorile Parametrilor'!$D$7*VLOOKUP('Metoda Dezagregata'!$C$19,'Valorile Parametrilor'!$B$163:$M$188,6,FALSE))</f>
        <v>0</v>
      </c>
      <c r="V97" s="20">
        <f>IF(H97=0,0,H97*VLOOKUP('Metoda Dezagregata'!D109,'Valorile Parametrilor'!$B$37:$M$152,7)*'Valorile Parametrilor'!$C$8*VLOOKUP('Metoda Dezagregata'!$C$19,'Valorile Parametrilor'!$B$163:$M$188,7,FALSE))</f>
        <v>0</v>
      </c>
      <c r="W97" s="20">
        <f>IF(H97=0,0,H97*VLOOKUP('Metoda Dezagregata'!D109,'Valorile Parametrilor'!$B$37:$M$152,8)*'Valorile Parametrilor'!$D$8*VLOOKUP('Metoda Dezagregata'!$C$19,'Valorile Parametrilor'!$B$163:$M$188,8,FALSE))</f>
        <v>0</v>
      </c>
      <c r="X97" s="20">
        <f>IF(I97=0,0,I97*VLOOKUP('Metoda Dezagregata'!D109,'Valorile Parametrilor'!$B$37:$M$152,9)*VLOOKUP('Metoda Dezagregata'!$C$19,'Valorile Parametrilor'!$B$163:$M$188,9,FALSE))</f>
        <v>0</v>
      </c>
      <c r="Y97" s="20">
        <f>IF(J97=0,0,J97*VLOOKUP('Metoda Dezagregata'!D109,'Valorile Parametrilor'!$B$37:$M$152,10)*VLOOKUP('Metoda Dezagregata'!$C$19,'Valorile Parametrilor'!$B$163:$M$188,10,FALSE))</f>
        <v>0</v>
      </c>
      <c r="Z97" s="20">
        <f>IF(K97=0,0,K97*VLOOKUP('Metoda Dezagregata'!D109,'Valorile Parametrilor'!$B$37:$M$152,11)*VLOOKUP('Metoda Dezagregata'!$C$19,'Valorile Parametrilor'!$B$163:$N$188,11,FALSE))</f>
        <v>0</v>
      </c>
      <c r="AA97" s="20">
        <f>IF(L97=0,0,L97*VLOOKUP('Metoda Dezagregata'!D109,'Valorile Parametrilor'!$B$37:$P$152,13)*VLOOKUP('Metoda Dezagregata'!$C$19,'Valorile Parametrilor'!$B$163:$O$188,13,FALSE))</f>
        <v>0</v>
      </c>
      <c r="AB97" s="20">
        <f>IF(M97=0,0,M97*VLOOKUP('Metoda Dezagregata'!D109,'Valorile Parametrilor'!$B$37:$P$152,14)*VLOOKUP('Metoda Dezagregata'!$C$19,'Valorile Parametrilor'!$B$163:$P$188,14,FALSE))</f>
        <v>0</v>
      </c>
      <c r="AC97" s="20">
        <f>IF(N97=0,0,N97*VLOOKUP('Metoda Dezagregata'!D109,'Valorile Parametrilor'!$B$37:$P$152,15)*VLOOKUP('Metoda Dezagregata'!$C$19,'Valorile Parametrilor'!$B$163:$P$188,15,FALSE))</f>
        <v>0</v>
      </c>
      <c r="AD97" s="20"/>
      <c r="AE97" s="20">
        <f>P97*'Valorile Parametrilor'!$C$200</f>
        <v>0</v>
      </c>
      <c r="AF97" s="20">
        <f>Q97*'Valorile Parametrilor'!$D$200</f>
        <v>0</v>
      </c>
      <c r="AG97" s="20">
        <f>R97*'Valorile Parametrilor'!$D$200</f>
        <v>0</v>
      </c>
      <c r="AH97" s="20">
        <f>S97*'Valorile Parametrilor'!$C$207</f>
        <v>0</v>
      </c>
      <c r="AI97" s="20">
        <f>T97*'Valorile Parametrilor'!$C$200</f>
        <v>0</v>
      </c>
      <c r="AJ97" s="20">
        <f>U97*'Valorile Parametrilor'!$D$200</f>
        <v>0</v>
      </c>
      <c r="AK97" s="20">
        <f>V97*'Valorile Parametrilor'!$C$200</f>
        <v>0</v>
      </c>
      <c r="AL97" s="20">
        <f>W97*'Valorile Parametrilor'!$D$200</f>
        <v>0</v>
      </c>
      <c r="AM97" s="20">
        <f>X97*'Valorile Parametrilor'!$D$200</f>
        <v>0</v>
      </c>
      <c r="AN97" s="20">
        <f>Y97*'Valorile Parametrilor'!$D$200</f>
        <v>0</v>
      </c>
      <c r="AO97" s="20">
        <f>Z97*'Valorile Parametrilor'!$D$200</f>
        <v>0</v>
      </c>
      <c r="AP97" s="20">
        <f>AA97*'Valorile Parametrilor'!$C$207</f>
        <v>0</v>
      </c>
      <c r="AQ97" s="20">
        <f>AB97*'Valorile Parametrilor'!$C$207</f>
        <v>0</v>
      </c>
      <c r="AR97" s="20">
        <f>AC97*'Valorile Parametrilor'!$C$207</f>
        <v>0</v>
      </c>
      <c r="AS97" s="25">
        <f t="shared" si="2"/>
        <v>0</v>
      </c>
    </row>
    <row r="98" spans="2:45" x14ac:dyDescent="0.25">
      <c r="B98" s="18">
        <f>'Metoda Dezagregata'!B110</f>
        <v>0</v>
      </c>
      <c r="C98" s="18"/>
      <c r="D98" s="20">
        <f>'Metoda Dezagregata'!$C110*'Metoda Dezagregata'!$E110*'Metoda Dezagregata'!F110</f>
        <v>0</v>
      </c>
      <c r="E98" s="20">
        <f>'Metoda Dezagregata'!$C110*'Metoda Dezagregata'!$E110*'Metoda Dezagregata'!G110</f>
        <v>0</v>
      </c>
      <c r="F98" s="20">
        <f>'Metoda Dezagregata'!$C110*'Metoda Dezagregata'!$E110*'Metoda Dezagregata'!M110</f>
        <v>0</v>
      </c>
      <c r="G98" s="20">
        <f>'Metoda Dezagregata'!$C110*'Metoda Dezagregata'!$E110*'Metoda Dezagregata'!H110</f>
        <v>0</v>
      </c>
      <c r="H98" s="20">
        <f>'Metoda Dezagregata'!$C110*'Metoda Dezagregata'!$E110*'Metoda Dezagregata'!I110</f>
        <v>0</v>
      </c>
      <c r="I98" s="20">
        <f>'Metoda Dezagregata'!$C110*'Metoda Dezagregata'!$E110*'Metoda Dezagregata'!J110</f>
        <v>0</v>
      </c>
      <c r="J98" s="20">
        <f>'Metoda Dezagregata'!$C110*'Metoda Dezagregata'!$E110*'Metoda Dezagregata'!K110</f>
        <v>0</v>
      </c>
      <c r="K98" s="20">
        <f>'Metoda Dezagregata'!$C110*'Metoda Dezagregata'!$E110*'Metoda Dezagregata'!L110</f>
        <v>0</v>
      </c>
      <c r="L98" s="20">
        <f>'Metoda Dezagregata'!$C110*'Metoda Dezagregata'!$E110*'Metoda Dezagregata'!N110</f>
        <v>0</v>
      </c>
      <c r="M98" s="20">
        <f>'Metoda Dezagregata'!$C110*'Metoda Dezagregata'!$E110*'Metoda Dezagregata'!O110</f>
        <v>0</v>
      </c>
      <c r="N98" s="20">
        <f>'Metoda Dezagregata'!$C110*'Metoda Dezagregata'!$E110*'Metoda Dezagregata'!P110</f>
        <v>0</v>
      </c>
      <c r="O98" s="20"/>
      <c r="P98" s="20">
        <f>IF(D98=0,0,D98*VLOOKUP('Metoda Dezagregata'!$D110,'Valorile Parametrilor'!$B$37:$M$152,3)*'Valorile Parametrilor'!$C$9*VLOOKUP('Metoda Dezagregata'!$C$19,'Valorile Parametrilor'!$B$163:$M$188,3,FALSE))</f>
        <v>0</v>
      </c>
      <c r="Q98" s="20">
        <f>IF(D98=0,0,D98*VLOOKUP('Metoda Dezagregata'!$D110,'Valorile Parametrilor'!$B$37:$M$152,3)*'Valorile Parametrilor'!$D$9*VLOOKUP('Metoda Dezagregata'!$C$19,'Valorile Parametrilor'!$B$163:$M$188,3,FALSE))</f>
        <v>0</v>
      </c>
      <c r="R98" s="20">
        <f>IF(E98=0,0,E98*VLOOKUP('Metoda Dezagregata'!D110,'Valorile Parametrilor'!$B$37:$M$152,4)*VLOOKUP('Metoda Dezagregata'!$C$19,'Valorile Parametrilor'!$B$163:$M$188,4,FALSE))</f>
        <v>0</v>
      </c>
      <c r="S98" s="20">
        <f>IF(F98=0,0,F98*VLOOKUP('Metoda Dezagregata'!D110,'Valorile Parametrilor'!$B$37:$M$152,12)*VLOOKUP('Metoda Dezagregata'!$C$19,'Valorile Parametrilor'!$B$163:$M$188,12,FALSE))</f>
        <v>0</v>
      </c>
      <c r="T98" s="20">
        <f>IF(G98=0,0,G98*VLOOKUP('Metoda Dezagregata'!D110,'Valorile Parametrilor'!$B$37:$M$152,5)*'Valorile Parametrilor'!$C$7*VLOOKUP('Metoda Dezagregata'!$C$19,'Valorile Parametrilor'!$B$163:$M$188,5,FALSE))</f>
        <v>0</v>
      </c>
      <c r="U98" s="20">
        <f>IF(G98=0,0,G98*VLOOKUP('Metoda Dezagregata'!D110,'Valorile Parametrilor'!$B$37:$M$152,6)*'Valorile Parametrilor'!$D$7*VLOOKUP('Metoda Dezagregata'!$C$19,'Valorile Parametrilor'!$B$163:$M$188,6,FALSE))</f>
        <v>0</v>
      </c>
      <c r="V98" s="20">
        <f>IF(H98=0,0,H98*VLOOKUP('Metoda Dezagregata'!D110,'Valorile Parametrilor'!$B$37:$M$152,7)*'Valorile Parametrilor'!$C$8*VLOOKUP('Metoda Dezagregata'!$C$19,'Valorile Parametrilor'!$B$163:$M$188,7,FALSE))</f>
        <v>0</v>
      </c>
      <c r="W98" s="20">
        <f>IF(H98=0,0,H98*VLOOKUP('Metoda Dezagregata'!D110,'Valorile Parametrilor'!$B$37:$M$152,8)*'Valorile Parametrilor'!$D$8*VLOOKUP('Metoda Dezagregata'!$C$19,'Valorile Parametrilor'!$B$163:$M$188,8,FALSE))</f>
        <v>0</v>
      </c>
      <c r="X98" s="20">
        <f>IF(I98=0,0,I98*VLOOKUP('Metoda Dezagregata'!D110,'Valorile Parametrilor'!$B$37:$M$152,9)*VLOOKUP('Metoda Dezagregata'!$C$19,'Valorile Parametrilor'!$B$163:$M$188,9,FALSE))</f>
        <v>0</v>
      </c>
      <c r="Y98" s="20">
        <f>IF(J98=0,0,J98*VLOOKUP('Metoda Dezagregata'!D110,'Valorile Parametrilor'!$B$37:$M$152,10)*VLOOKUP('Metoda Dezagregata'!$C$19,'Valorile Parametrilor'!$B$163:$M$188,10,FALSE))</f>
        <v>0</v>
      </c>
      <c r="Z98" s="20">
        <f>IF(K98=0,0,K98*VLOOKUP('Metoda Dezagregata'!D110,'Valorile Parametrilor'!$B$37:$M$152,11)*VLOOKUP('Metoda Dezagregata'!$C$19,'Valorile Parametrilor'!$B$163:$N$188,11,FALSE))</f>
        <v>0</v>
      </c>
      <c r="AA98" s="20">
        <f>IF(L98=0,0,L98*VLOOKUP('Metoda Dezagregata'!D110,'Valorile Parametrilor'!$B$37:$P$152,13)*VLOOKUP('Metoda Dezagregata'!$C$19,'Valorile Parametrilor'!$B$163:$O$188,13,FALSE))</f>
        <v>0</v>
      </c>
      <c r="AB98" s="20">
        <f>IF(M98=0,0,M98*VLOOKUP('Metoda Dezagregata'!D110,'Valorile Parametrilor'!$B$37:$P$152,14)*VLOOKUP('Metoda Dezagregata'!$C$19,'Valorile Parametrilor'!$B$163:$P$188,14,FALSE))</f>
        <v>0</v>
      </c>
      <c r="AC98" s="20">
        <f>IF(N98=0,0,N98*VLOOKUP('Metoda Dezagregata'!D110,'Valorile Parametrilor'!$B$37:$P$152,15)*VLOOKUP('Metoda Dezagregata'!$C$19,'Valorile Parametrilor'!$B$163:$P$188,15,FALSE))</f>
        <v>0</v>
      </c>
      <c r="AD98" s="20"/>
      <c r="AE98" s="20">
        <f>P98*'Valorile Parametrilor'!$C$200</f>
        <v>0</v>
      </c>
      <c r="AF98" s="20">
        <f>Q98*'Valorile Parametrilor'!$D$200</f>
        <v>0</v>
      </c>
      <c r="AG98" s="20">
        <f>R98*'Valorile Parametrilor'!$D$200</f>
        <v>0</v>
      </c>
      <c r="AH98" s="20">
        <f>S98*'Valorile Parametrilor'!$C$207</f>
        <v>0</v>
      </c>
      <c r="AI98" s="20">
        <f>T98*'Valorile Parametrilor'!$C$200</f>
        <v>0</v>
      </c>
      <c r="AJ98" s="20">
        <f>U98*'Valorile Parametrilor'!$D$200</f>
        <v>0</v>
      </c>
      <c r="AK98" s="20">
        <f>V98*'Valorile Parametrilor'!$C$200</f>
        <v>0</v>
      </c>
      <c r="AL98" s="20">
        <f>W98*'Valorile Parametrilor'!$D$200</f>
        <v>0</v>
      </c>
      <c r="AM98" s="20">
        <f>X98*'Valorile Parametrilor'!$D$200</f>
        <v>0</v>
      </c>
      <c r="AN98" s="20">
        <f>Y98*'Valorile Parametrilor'!$D$200</f>
        <v>0</v>
      </c>
      <c r="AO98" s="20">
        <f>Z98*'Valorile Parametrilor'!$D$200</f>
        <v>0</v>
      </c>
      <c r="AP98" s="20">
        <f>AA98*'Valorile Parametrilor'!$C$207</f>
        <v>0</v>
      </c>
      <c r="AQ98" s="20">
        <f>AB98*'Valorile Parametrilor'!$C$207</f>
        <v>0</v>
      </c>
      <c r="AR98" s="20">
        <f>AC98*'Valorile Parametrilor'!$C$207</f>
        <v>0</v>
      </c>
      <c r="AS98" s="25">
        <f t="shared" si="2"/>
        <v>0</v>
      </c>
    </row>
    <row r="99" spans="2:45" x14ac:dyDescent="0.25">
      <c r="B99" s="18">
        <f>'Metoda Dezagregata'!B111</f>
        <v>0</v>
      </c>
      <c r="C99" s="18"/>
      <c r="D99" s="20">
        <f>'Metoda Dezagregata'!$C111*'Metoda Dezagregata'!$E111*'Metoda Dezagregata'!F111</f>
        <v>0</v>
      </c>
      <c r="E99" s="20">
        <f>'Metoda Dezagregata'!$C111*'Metoda Dezagregata'!$E111*'Metoda Dezagregata'!G111</f>
        <v>0</v>
      </c>
      <c r="F99" s="20">
        <f>'Metoda Dezagregata'!$C111*'Metoda Dezagregata'!$E111*'Metoda Dezagregata'!M111</f>
        <v>0</v>
      </c>
      <c r="G99" s="20">
        <f>'Metoda Dezagregata'!$C111*'Metoda Dezagregata'!$E111*'Metoda Dezagregata'!H111</f>
        <v>0</v>
      </c>
      <c r="H99" s="20">
        <f>'Metoda Dezagregata'!$C111*'Metoda Dezagregata'!$E111*'Metoda Dezagregata'!I111</f>
        <v>0</v>
      </c>
      <c r="I99" s="20">
        <f>'Metoda Dezagregata'!$C111*'Metoda Dezagregata'!$E111*'Metoda Dezagregata'!J111</f>
        <v>0</v>
      </c>
      <c r="J99" s="20">
        <f>'Metoda Dezagregata'!$C111*'Metoda Dezagregata'!$E111*'Metoda Dezagregata'!K111</f>
        <v>0</v>
      </c>
      <c r="K99" s="20">
        <f>'Metoda Dezagregata'!$C111*'Metoda Dezagregata'!$E111*'Metoda Dezagregata'!L111</f>
        <v>0</v>
      </c>
      <c r="L99" s="20">
        <f>'Metoda Dezagregata'!$C111*'Metoda Dezagregata'!$E111*'Metoda Dezagregata'!N111</f>
        <v>0</v>
      </c>
      <c r="M99" s="20">
        <f>'Metoda Dezagregata'!$C111*'Metoda Dezagregata'!$E111*'Metoda Dezagregata'!O111</f>
        <v>0</v>
      </c>
      <c r="N99" s="20">
        <f>'Metoda Dezagregata'!$C111*'Metoda Dezagregata'!$E111*'Metoda Dezagregata'!P111</f>
        <v>0</v>
      </c>
      <c r="O99" s="20"/>
      <c r="P99" s="20">
        <f>IF(D99=0,0,D99*VLOOKUP('Metoda Dezagregata'!$D111,'Valorile Parametrilor'!$B$37:$M$152,3)*'Valorile Parametrilor'!$C$9*VLOOKUP('Metoda Dezagregata'!$C$19,'Valorile Parametrilor'!$B$163:$M$188,3,FALSE))</f>
        <v>0</v>
      </c>
      <c r="Q99" s="20">
        <f>IF(D99=0,0,D99*VLOOKUP('Metoda Dezagregata'!$D111,'Valorile Parametrilor'!$B$37:$M$152,3)*'Valorile Parametrilor'!$D$9*VLOOKUP('Metoda Dezagregata'!$C$19,'Valorile Parametrilor'!$B$163:$M$188,3,FALSE))</f>
        <v>0</v>
      </c>
      <c r="R99" s="20">
        <f>IF(E99=0,0,E99*VLOOKUP('Metoda Dezagregata'!D111,'Valorile Parametrilor'!$B$37:$M$152,4)*VLOOKUP('Metoda Dezagregata'!$C$19,'Valorile Parametrilor'!$B$163:$M$188,4,FALSE))</f>
        <v>0</v>
      </c>
      <c r="S99" s="20">
        <f>IF(F99=0,0,F99*VLOOKUP('Metoda Dezagregata'!D111,'Valorile Parametrilor'!$B$37:$M$152,12)*VLOOKUP('Metoda Dezagregata'!$C$19,'Valorile Parametrilor'!$B$163:$M$188,12,FALSE))</f>
        <v>0</v>
      </c>
      <c r="T99" s="20">
        <f>IF(G99=0,0,G99*VLOOKUP('Metoda Dezagregata'!D111,'Valorile Parametrilor'!$B$37:$M$152,5)*'Valorile Parametrilor'!$C$7*VLOOKUP('Metoda Dezagregata'!$C$19,'Valorile Parametrilor'!$B$163:$M$188,5,FALSE))</f>
        <v>0</v>
      </c>
      <c r="U99" s="20">
        <f>IF(G99=0,0,G99*VLOOKUP('Metoda Dezagregata'!D111,'Valorile Parametrilor'!$B$37:$M$152,6)*'Valorile Parametrilor'!$D$7*VLOOKUP('Metoda Dezagregata'!$C$19,'Valorile Parametrilor'!$B$163:$M$188,6,FALSE))</f>
        <v>0</v>
      </c>
      <c r="V99" s="20">
        <f>IF(H99=0,0,H99*VLOOKUP('Metoda Dezagregata'!D111,'Valorile Parametrilor'!$B$37:$M$152,7)*'Valorile Parametrilor'!$C$8*VLOOKUP('Metoda Dezagregata'!$C$19,'Valorile Parametrilor'!$B$163:$M$188,7,FALSE))</f>
        <v>0</v>
      </c>
      <c r="W99" s="20">
        <f>IF(H99=0,0,H99*VLOOKUP('Metoda Dezagregata'!D111,'Valorile Parametrilor'!$B$37:$M$152,8)*'Valorile Parametrilor'!$D$8*VLOOKUP('Metoda Dezagregata'!$C$19,'Valorile Parametrilor'!$B$163:$M$188,8,FALSE))</f>
        <v>0</v>
      </c>
      <c r="X99" s="20">
        <f>IF(I99=0,0,I99*VLOOKUP('Metoda Dezagregata'!D111,'Valorile Parametrilor'!$B$37:$M$152,9)*VLOOKUP('Metoda Dezagregata'!$C$19,'Valorile Parametrilor'!$B$163:$M$188,9,FALSE))</f>
        <v>0</v>
      </c>
      <c r="Y99" s="20">
        <f>IF(J99=0,0,J99*VLOOKUP('Metoda Dezagregata'!D111,'Valorile Parametrilor'!$B$37:$M$152,10)*VLOOKUP('Metoda Dezagregata'!$C$19,'Valorile Parametrilor'!$B$163:$M$188,10,FALSE))</f>
        <v>0</v>
      </c>
      <c r="Z99" s="20">
        <f>IF(K99=0,0,K99*VLOOKUP('Metoda Dezagregata'!D111,'Valorile Parametrilor'!$B$37:$M$152,11)*VLOOKUP('Metoda Dezagregata'!$C$19,'Valorile Parametrilor'!$B$163:$N$188,11,FALSE))</f>
        <v>0</v>
      </c>
      <c r="AA99" s="20">
        <f>IF(L99=0,0,L99*VLOOKUP('Metoda Dezagregata'!D111,'Valorile Parametrilor'!$B$37:$P$152,13)*VLOOKUP('Metoda Dezagregata'!$C$19,'Valorile Parametrilor'!$B$163:$O$188,13,FALSE))</f>
        <v>0</v>
      </c>
      <c r="AB99" s="20">
        <f>IF(M99=0,0,M99*VLOOKUP('Metoda Dezagregata'!D111,'Valorile Parametrilor'!$B$37:$P$152,14)*VLOOKUP('Metoda Dezagregata'!$C$19,'Valorile Parametrilor'!$B$163:$P$188,14,FALSE))</f>
        <v>0</v>
      </c>
      <c r="AC99" s="20">
        <f>IF(N99=0,0,N99*VLOOKUP('Metoda Dezagregata'!D111,'Valorile Parametrilor'!$B$37:$P$152,15)*VLOOKUP('Metoda Dezagregata'!$C$19,'Valorile Parametrilor'!$B$163:$P$188,15,FALSE))</f>
        <v>0</v>
      </c>
      <c r="AD99" s="20"/>
      <c r="AE99" s="20">
        <f>P99*'Valorile Parametrilor'!$C$200</f>
        <v>0</v>
      </c>
      <c r="AF99" s="20">
        <f>Q99*'Valorile Parametrilor'!$D$200</f>
        <v>0</v>
      </c>
      <c r="AG99" s="20">
        <f>R99*'Valorile Parametrilor'!$D$200</f>
        <v>0</v>
      </c>
      <c r="AH99" s="20">
        <f>S99*'Valorile Parametrilor'!$C$207</f>
        <v>0</v>
      </c>
      <c r="AI99" s="20">
        <f>T99*'Valorile Parametrilor'!$C$200</f>
        <v>0</v>
      </c>
      <c r="AJ99" s="20">
        <f>U99*'Valorile Parametrilor'!$D$200</f>
        <v>0</v>
      </c>
      <c r="AK99" s="20">
        <f>V99*'Valorile Parametrilor'!$C$200</f>
        <v>0</v>
      </c>
      <c r="AL99" s="20">
        <f>W99*'Valorile Parametrilor'!$D$200</f>
        <v>0</v>
      </c>
      <c r="AM99" s="20">
        <f>X99*'Valorile Parametrilor'!$D$200</f>
        <v>0</v>
      </c>
      <c r="AN99" s="20">
        <f>Y99*'Valorile Parametrilor'!$D$200</f>
        <v>0</v>
      </c>
      <c r="AO99" s="20">
        <f>Z99*'Valorile Parametrilor'!$D$200</f>
        <v>0</v>
      </c>
      <c r="AP99" s="20">
        <f>AA99*'Valorile Parametrilor'!$C$207</f>
        <v>0</v>
      </c>
      <c r="AQ99" s="20">
        <f>AB99*'Valorile Parametrilor'!$C$207</f>
        <v>0</v>
      </c>
      <c r="AR99" s="20">
        <f>AC99*'Valorile Parametrilor'!$C$207</f>
        <v>0</v>
      </c>
      <c r="AS99" s="25">
        <f t="shared" si="2"/>
        <v>0</v>
      </c>
    </row>
    <row r="100" spans="2:45" x14ac:dyDescent="0.25">
      <c r="B100" s="18">
        <f>'Metoda Dezagregata'!B112</f>
        <v>0</v>
      </c>
      <c r="C100" s="18"/>
      <c r="D100" s="20">
        <f>'Metoda Dezagregata'!$C112*'Metoda Dezagregata'!$E112*'Metoda Dezagregata'!F112</f>
        <v>0</v>
      </c>
      <c r="E100" s="20">
        <f>'Metoda Dezagregata'!$C112*'Metoda Dezagregata'!$E112*'Metoda Dezagregata'!G112</f>
        <v>0</v>
      </c>
      <c r="F100" s="20">
        <f>'Metoda Dezagregata'!$C112*'Metoda Dezagregata'!$E112*'Metoda Dezagregata'!M112</f>
        <v>0</v>
      </c>
      <c r="G100" s="20">
        <f>'Metoda Dezagregata'!$C112*'Metoda Dezagregata'!$E112*'Metoda Dezagregata'!H112</f>
        <v>0</v>
      </c>
      <c r="H100" s="20">
        <f>'Metoda Dezagregata'!$C112*'Metoda Dezagregata'!$E112*'Metoda Dezagregata'!I112</f>
        <v>0</v>
      </c>
      <c r="I100" s="20">
        <f>'Metoda Dezagregata'!$C112*'Metoda Dezagregata'!$E112*'Metoda Dezagregata'!J112</f>
        <v>0</v>
      </c>
      <c r="J100" s="20">
        <f>'Metoda Dezagregata'!$C112*'Metoda Dezagregata'!$E112*'Metoda Dezagregata'!K112</f>
        <v>0</v>
      </c>
      <c r="K100" s="20">
        <f>'Metoda Dezagregata'!$C112*'Metoda Dezagregata'!$E112*'Metoda Dezagregata'!L112</f>
        <v>0</v>
      </c>
      <c r="L100" s="20">
        <f>'Metoda Dezagregata'!$C112*'Metoda Dezagregata'!$E112*'Metoda Dezagregata'!N112</f>
        <v>0</v>
      </c>
      <c r="M100" s="20">
        <f>'Metoda Dezagregata'!$C112*'Metoda Dezagregata'!$E112*'Metoda Dezagregata'!O112</f>
        <v>0</v>
      </c>
      <c r="N100" s="20">
        <f>'Metoda Dezagregata'!$C112*'Metoda Dezagregata'!$E112*'Metoda Dezagregata'!P112</f>
        <v>0</v>
      </c>
      <c r="O100" s="20"/>
      <c r="P100" s="20">
        <f>IF(D100=0,0,D100*VLOOKUP('Metoda Dezagregata'!$D112,'Valorile Parametrilor'!$B$37:$M$152,3)*'Valorile Parametrilor'!$C$9*VLOOKUP('Metoda Dezagregata'!$C$19,'Valorile Parametrilor'!$B$163:$M$188,3,FALSE))</f>
        <v>0</v>
      </c>
      <c r="Q100" s="20">
        <f>IF(D100=0,0,D100*VLOOKUP('Metoda Dezagregata'!$D112,'Valorile Parametrilor'!$B$37:$M$152,3)*'Valorile Parametrilor'!$D$9*VLOOKUP('Metoda Dezagregata'!$C$19,'Valorile Parametrilor'!$B$163:$M$188,3,FALSE))</f>
        <v>0</v>
      </c>
      <c r="R100" s="20">
        <f>IF(E100=0,0,E100*VLOOKUP('Metoda Dezagregata'!D112,'Valorile Parametrilor'!$B$37:$M$152,4)*VLOOKUP('Metoda Dezagregata'!$C$19,'Valorile Parametrilor'!$B$163:$M$188,4,FALSE))</f>
        <v>0</v>
      </c>
      <c r="S100" s="20">
        <f>IF(F100=0,0,F100*VLOOKUP('Metoda Dezagregata'!D112,'Valorile Parametrilor'!$B$37:$M$152,12)*VLOOKUP('Metoda Dezagregata'!$C$19,'Valorile Parametrilor'!$B$163:$M$188,12,FALSE))</f>
        <v>0</v>
      </c>
      <c r="T100" s="20">
        <f>IF(G100=0,0,G100*VLOOKUP('Metoda Dezagregata'!D112,'Valorile Parametrilor'!$B$37:$M$152,5)*'Valorile Parametrilor'!$C$7*VLOOKUP('Metoda Dezagregata'!$C$19,'Valorile Parametrilor'!$B$163:$M$188,5,FALSE))</f>
        <v>0</v>
      </c>
      <c r="U100" s="20">
        <f>IF(G100=0,0,G100*VLOOKUP('Metoda Dezagregata'!D112,'Valorile Parametrilor'!$B$37:$M$152,6)*'Valorile Parametrilor'!$D$7*VLOOKUP('Metoda Dezagregata'!$C$19,'Valorile Parametrilor'!$B$163:$M$188,6,FALSE))</f>
        <v>0</v>
      </c>
      <c r="V100" s="20">
        <f>IF(H100=0,0,H100*VLOOKUP('Metoda Dezagregata'!D112,'Valorile Parametrilor'!$B$37:$M$152,7)*'Valorile Parametrilor'!$C$8*VLOOKUP('Metoda Dezagregata'!$C$19,'Valorile Parametrilor'!$B$163:$M$188,7,FALSE))</f>
        <v>0</v>
      </c>
      <c r="W100" s="20">
        <f>IF(H100=0,0,H100*VLOOKUP('Metoda Dezagregata'!D112,'Valorile Parametrilor'!$B$37:$M$152,8)*'Valorile Parametrilor'!$D$8*VLOOKUP('Metoda Dezagregata'!$C$19,'Valorile Parametrilor'!$B$163:$M$188,8,FALSE))</f>
        <v>0</v>
      </c>
      <c r="X100" s="20">
        <f>IF(I100=0,0,I100*VLOOKUP('Metoda Dezagregata'!D112,'Valorile Parametrilor'!$B$37:$M$152,9)*VLOOKUP('Metoda Dezagregata'!$C$19,'Valorile Parametrilor'!$B$163:$M$188,9,FALSE))</f>
        <v>0</v>
      </c>
      <c r="Y100" s="20">
        <f>IF(J100=0,0,J100*VLOOKUP('Metoda Dezagregata'!D112,'Valorile Parametrilor'!$B$37:$M$152,10)*VLOOKUP('Metoda Dezagregata'!$C$19,'Valorile Parametrilor'!$B$163:$M$188,10,FALSE))</f>
        <v>0</v>
      </c>
      <c r="Z100" s="20">
        <f>IF(K100=0,0,K100*VLOOKUP('Metoda Dezagregata'!D112,'Valorile Parametrilor'!$B$37:$M$152,11)*VLOOKUP('Metoda Dezagregata'!$C$19,'Valorile Parametrilor'!$B$163:$N$188,11,FALSE))</f>
        <v>0</v>
      </c>
      <c r="AA100" s="20">
        <f>IF(L100=0,0,L100*VLOOKUP('Metoda Dezagregata'!D112,'Valorile Parametrilor'!$B$37:$P$152,13)*VLOOKUP('Metoda Dezagregata'!$C$19,'Valorile Parametrilor'!$B$163:$O$188,13,FALSE))</f>
        <v>0</v>
      </c>
      <c r="AB100" s="20">
        <f>IF(M100=0,0,M100*VLOOKUP('Metoda Dezagregata'!D112,'Valorile Parametrilor'!$B$37:$P$152,14)*VLOOKUP('Metoda Dezagregata'!$C$19,'Valorile Parametrilor'!$B$163:$P$188,14,FALSE))</f>
        <v>0</v>
      </c>
      <c r="AC100" s="20">
        <f>IF(N100=0,0,N100*VLOOKUP('Metoda Dezagregata'!D112,'Valorile Parametrilor'!$B$37:$P$152,15)*VLOOKUP('Metoda Dezagregata'!$C$19,'Valorile Parametrilor'!$B$163:$P$188,15,FALSE))</f>
        <v>0</v>
      </c>
      <c r="AD100" s="20"/>
      <c r="AE100" s="20">
        <f>P100*'Valorile Parametrilor'!$C$200</f>
        <v>0</v>
      </c>
      <c r="AF100" s="20">
        <f>Q100*'Valorile Parametrilor'!$D$200</f>
        <v>0</v>
      </c>
      <c r="AG100" s="20">
        <f>R100*'Valorile Parametrilor'!$D$200</f>
        <v>0</v>
      </c>
      <c r="AH100" s="20">
        <f>S100*'Valorile Parametrilor'!$C$207</f>
        <v>0</v>
      </c>
      <c r="AI100" s="20">
        <f>T100*'Valorile Parametrilor'!$C$200</f>
        <v>0</v>
      </c>
      <c r="AJ100" s="20">
        <f>U100*'Valorile Parametrilor'!$D$200</f>
        <v>0</v>
      </c>
      <c r="AK100" s="20">
        <f>V100*'Valorile Parametrilor'!$C$200</f>
        <v>0</v>
      </c>
      <c r="AL100" s="20">
        <f>W100*'Valorile Parametrilor'!$D$200</f>
        <v>0</v>
      </c>
      <c r="AM100" s="20">
        <f>X100*'Valorile Parametrilor'!$D$200</f>
        <v>0</v>
      </c>
      <c r="AN100" s="20">
        <f>Y100*'Valorile Parametrilor'!$D$200</f>
        <v>0</v>
      </c>
      <c r="AO100" s="20">
        <f>Z100*'Valorile Parametrilor'!$D$200</f>
        <v>0</v>
      </c>
      <c r="AP100" s="20">
        <f>AA100*'Valorile Parametrilor'!$C$207</f>
        <v>0</v>
      </c>
      <c r="AQ100" s="20">
        <f>AB100*'Valorile Parametrilor'!$C$207</f>
        <v>0</v>
      </c>
      <c r="AR100" s="20">
        <f>AC100*'Valorile Parametrilor'!$C$207</f>
        <v>0</v>
      </c>
      <c r="AS100" s="25">
        <f t="shared" si="2"/>
        <v>0</v>
      </c>
    </row>
    <row r="101" spans="2:45" x14ac:dyDescent="0.25">
      <c r="B101" s="18">
        <f>'Metoda Dezagregata'!B113</f>
        <v>0</v>
      </c>
      <c r="C101" s="18"/>
      <c r="D101" s="20">
        <f>'Metoda Dezagregata'!$C113*'Metoda Dezagregata'!$E113*'Metoda Dezagregata'!F113</f>
        <v>0</v>
      </c>
      <c r="E101" s="20">
        <f>'Metoda Dezagregata'!$C113*'Metoda Dezagregata'!$E113*'Metoda Dezagregata'!G113</f>
        <v>0</v>
      </c>
      <c r="F101" s="20">
        <f>'Metoda Dezagregata'!$C113*'Metoda Dezagregata'!$E113*'Metoda Dezagregata'!M113</f>
        <v>0</v>
      </c>
      <c r="G101" s="20">
        <f>'Metoda Dezagregata'!$C113*'Metoda Dezagregata'!$E113*'Metoda Dezagregata'!H113</f>
        <v>0</v>
      </c>
      <c r="H101" s="20">
        <f>'Metoda Dezagregata'!$C113*'Metoda Dezagregata'!$E113*'Metoda Dezagregata'!I113</f>
        <v>0</v>
      </c>
      <c r="I101" s="20">
        <f>'Metoda Dezagregata'!$C113*'Metoda Dezagregata'!$E113*'Metoda Dezagregata'!J113</f>
        <v>0</v>
      </c>
      <c r="J101" s="20">
        <f>'Metoda Dezagregata'!$C113*'Metoda Dezagregata'!$E113*'Metoda Dezagregata'!K113</f>
        <v>0</v>
      </c>
      <c r="K101" s="20">
        <f>'Metoda Dezagregata'!$C113*'Metoda Dezagregata'!$E113*'Metoda Dezagregata'!L113</f>
        <v>0</v>
      </c>
      <c r="L101" s="20">
        <f>'Metoda Dezagregata'!$C113*'Metoda Dezagregata'!$E113*'Metoda Dezagregata'!N113</f>
        <v>0</v>
      </c>
      <c r="M101" s="20">
        <f>'Metoda Dezagregata'!$C113*'Metoda Dezagregata'!$E113*'Metoda Dezagregata'!O113</f>
        <v>0</v>
      </c>
      <c r="N101" s="20">
        <f>'Metoda Dezagregata'!$C113*'Metoda Dezagregata'!$E113*'Metoda Dezagregata'!P113</f>
        <v>0</v>
      </c>
      <c r="O101" s="20"/>
      <c r="P101" s="20">
        <f>IF(D101=0,0,D101*VLOOKUP('Metoda Dezagregata'!$D113,'Valorile Parametrilor'!$B$37:$M$152,3)*'Valorile Parametrilor'!$C$9*VLOOKUP('Metoda Dezagregata'!$C$19,'Valorile Parametrilor'!$B$163:$M$188,3,FALSE))</f>
        <v>0</v>
      </c>
      <c r="Q101" s="20">
        <f>IF(D101=0,0,D101*VLOOKUP('Metoda Dezagregata'!$D113,'Valorile Parametrilor'!$B$37:$M$152,3)*'Valorile Parametrilor'!$D$9*VLOOKUP('Metoda Dezagregata'!$C$19,'Valorile Parametrilor'!$B$163:$M$188,3,FALSE))</f>
        <v>0</v>
      </c>
      <c r="R101" s="20">
        <f>IF(E101=0,0,E101*VLOOKUP('Metoda Dezagregata'!D113,'Valorile Parametrilor'!$B$37:$M$152,4)*VLOOKUP('Metoda Dezagregata'!$C$19,'Valorile Parametrilor'!$B$163:$M$188,4,FALSE))</f>
        <v>0</v>
      </c>
      <c r="S101" s="20">
        <f>IF(F101=0,0,F101*VLOOKUP('Metoda Dezagregata'!D113,'Valorile Parametrilor'!$B$37:$M$152,12)*VLOOKUP('Metoda Dezagregata'!$C$19,'Valorile Parametrilor'!$B$163:$M$188,12,FALSE))</f>
        <v>0</v>
      </c>
      <c r="T101" s="20">
        <f>IF(G101=0,0,G101*VLOOKUP('Metoda Dezagregata'!D113,'Valorile Parametrilor'!$B$37:$M$152,5)*'Valorile Parametrilor'!$C$7*VLOOKUP('Metoda Dezagregata'!$C$19,'Valorile Parametrilor'!$B$163:$M$188,5,FALSE))</f>
        <v>0</v>
      </c>
      <c r="U101" s="20">
        <f>IF(G101=0,0,G101*VLOOKUP('Metoda Dezagregata'!D113,'Valorile Parametrilor'!$B$37:$M$152,6)*'Valorile Parametrilor'!$D$7*VLOOKUP('Metoda Dezagregata'!$C$19,'Valorile Parametrilor'!$B$163:$M$188,6,FALSE))</f>
        <v>0</v>
      </c>
      <c r="V101" s="20">
        <f>IF(H101=0,0,H101*VLOOKUP('Metoda Dezagregata'!D113,'Valorile Parametrilor'!$B$37:$M$152,7)*'Valorile Parametrilor'!$C$8*VLOOKUP('Metoda Dezagregata'!$C$19,'Valorile Parametrilor'!$B$163:$M$188,7,FALSE))</f>
        <v>0</v>
      </c>
      <c r="W101" s="20">
        <f>IF(H101=0,0,H101*VLOOKUP('Metoda Dezagregata'!D113,'Valorile Parametrilor'!$B$37:$M$152,8)*'Valorile Parametrilor'!$D$8*VLOOKUP('Metoda Dezagregata'!$C$19,'Valorile Parametrilor'!$B$163:$M$188,8,FALSE))</f>
        <v>0</v>
      </c>
      <c r="X101" s="20">
        <f>IF(I101=0,0,I101*VLOOKUP('Metoda Dezagregata'!D113,'Valorile Parametrilor'!$B$37:$M$152,9)*VLOOKUP('Metoda Dezagregata'!$C$19,'Valorile Parametrilor'!$B$163:$M$188,9,FALSE))</f>
        <v>0</v>
      </c>
      <c r="Y101" s="20">
        <f>IF(J101=0,0,J101*VLOOKUP('Metoda Dezagregata'!D113,'Valorile Parametrilor'!$B$37:$M$152,10)*VLOOKUP('Metoda Dezagregata'!$C$19,'Valorile Parametrilor'!$B$163:$M$188,10,FALSE))</f>
        <v>0</v>
      </c>
      <c r="Z101" s="20">
        <f>IF(K101=0,0,K101*VLOOKUP('Metoda Dezagregata'!D113,'Valorile Parametrilor'!$B$37:$M$152,11)*VLOOKUP('Metoda Dezagregata'!$C$19,'Valorile Parametrilor'!$B$163:$N$188,11,FALSE))</f>
        <v>0</v>
      </c>
      <c r="AA101" s="20">
        <f>IF(L101=0,0,L101*VLOOKUP('Metoda Dezagregata'!D113,'Valorile Parametrilor'!$B$37:$P$152,13)*VLOOKUP('Metoda Dezagregata'!$C$19,'Valorile Parametrilor'!$B$163:$O$188,13,FALSE))</f>
        <v>0</v>
      </c>
      <c r="AB101" s="20">
        <f>IF(M101=0,0,M101*VLOOKUP('Metoda Dezagregata'!D113,'Valorile Parametrilor'!$B$37:$P$152,14)*VLOOKUP('Metoda Dezagregata'!$C$19,'Valorile Parametrilor'!$B$163:$P$188,14,FALSE))</f>
        <v>0</v>
      </c>
      <c r="AC101" s="20">
        <f>IF(N101=0,0,N101*VLOOKUP('Metoda Dezagregata'!D113,'Valorile Parametrilor'!$B$37:$P$152,15)*VLOOKUP('Metoda Dezagregata'!$C$19,'Valorile Parametrilor'!$B$163:$P$188,15,FALSE))</f>
        <v>0</v>
      </c>
      <c r="AD101" s="20"/>
      <c r="AE101" s="20">
        <f>P101*'Valorile Parametrilor'!$C$200</f>
        <v>0</v>
      </c>
      <c r="AF101" s="20">
        <f>Q101*'Valorile Parametrilor'!$D$200</f>
        <v>0</v>
      </c>
      <c r="AG101" s="20">
        <f>R101*'Valorile Parametrilor'!$D$200</f>
        <v>0</v>
      </c>
      <c r="AH101" s="20">
        <f>S101*'Valorile Parametrilor'!$C$207</f>
        <v>0</v>
      </c>
      <c r="AI101" s="20">
        <f>T101*'Valorile Parametrilor'!$C$200</f>
        <v>0</v>
      </c>
      <c r="AJ101" s="20">
        <f>U101*'Valorile Parametrilor'!$D$200</f>
        <v>0</v>
      </c>
      <c r="AK101" s="20">
        <f>V101*'Valorile Parametrilor'!$C$200</f>
        <v>0</v>
      </c>
      <c r="AL101" s="20">
        <f>W101*'Valorile Parametrilor'!$D$200</f>
        <v>0</v>
      </c>
      <c r="AM101" s="20">
        <f>X101*'Valorile Parametrilor'!$D$200</f>
        <v>0</v>
      </c>
      <c r="AN101" s="20">
        <f>Y101*'Valorile Parametrilor'!$D$200</f>
        <v>0</v>
      </c>
      <c r="AO101" s="20">
        <f>Z101*'Valorile Parametrilor'!$D$200</f>
        <v>0</v>
      </c>
      <c r="AP101" s="20">
        <f>AA101*'Valorile Parametrilor'!$C$207</f>
        <v>0</v>
      </c>
      <c r="AQ101" s="20">
        <f>AB101*'Valorile Parametrilor'!$C$207</f>
        <v>0</v>
      </c>
      <c r="AR101" s="20">
        <f>AC101*'Valorile Parametrilor'!$C$207</f>
        <v>0</v>
      </c>
      <c r="AS101" s="25">
        <f t="shared" si="2"/>
        <v>0</v>
      </c>
    </row>
    <row r="102" spans="2:45" x14ac:dyDescent="0.25">
      <c r="B102" s="18">
        <f>'Metoda Dezagregata'!B114</f>
        <v>0</v>
      </c>
      <c r="C102" s="18"/>
      <c r="D102" s="20">
        <f>'Metoda Dezagregata'!$C114*'Metoda Dezagregata'!$E114*'Metoda Dezagregata'!F114</f>
        <v>0</v>
      </c>
      <c r="E102" s="20">
        <f>'Metoda Dezagregata'!$C114*'Metoda Dezagregata'!$E114*'Metoda Dezagregata'!G114</f>
        <v>0</v>
      </c>
      <c r="F102" s="20">
        <f>'Metoda Dezagregata'!$C114*'Metoda Dezagregata'!$E114*'Metoda Dezagregata'!M114</f>
        <v>0</v>
      </c>
      <c r="G102" s="20">
        <f>'Metoda Dezagregata'!$C114*'Metoda Dezagregata'!$E114*'Metoda Dezagregata'!H114</f>
        <v>0</v>
      </c>
      <c r="H102" s="20">
        <f>'Metoda Dezagregata'!$C114*'Metoda Dezagregata'!$E114*'Metoda Dezagregata'!I114</f>
        <v>0</v>
      </c>
      <c r="I102" s="20">
        <f>'Metoda Dezagregata'!$C114*'Metoda Dezagregata'!$E114*'Metoda Dezagregata'!J114</f>
        <v>0</v>
      </c>
      <c r="J102" s="20">
        <f>'Metoda Dezagregata'!$C114*'Metoda Dezagregata'!$E114*'Metoda Dezagregata'!K114</f>
        <v>0</v>
      </c>
      <c r="K102" s="20">
        <f>'Metoda Dezagregata'!$C114*'Metoda Dezagregata'!$E114*'Metoda Dezagregata'!L114</f>
        <v>0</v>
      </c>
      <c r="L102" s="20">
        <f>'Metoda Dezagregata'!$C114*'Metoda Dezagregata'!$E114*'Metoda Dezagregata'!N114</f>
        <v>0</v>
      </c>
      <c r="M102" s="20">
        <f>'Metoda Dezagregata'!$C114*'Metoda Dezagregata'!$E114*'Metoda Dezagregata'!O114</f>
        <v>0</v>
      </c>
      <c r="N102" s="20">
        <f>'Metoda Dezagregata'!$C114*'Metoda Dezagregata'!$E114*'Metoda Dezagregata'!P114</f>
        <v>0</v>
      </c>
      <c r="O102" s="20"/>
      <c r="P102" s="20">
        <f>IF(D102=0,0,D102*VLOOKUP('Metoda Dezagregata'!$D114,'Valorile Parametrilor'!$B$37:$M$152,3)*'Valorile Parametrilor'!$C$9*VLOOKUP('Metoda Dezagregata'!$C$19,'Valorile Parametrilor'!$B$163:$M$188,3,FALSE))</f>
        <v>0</v>
      </c>
      <c r="Q102" s="20">
        <f>IF(D102=0,0,D102*VLOOKUP('Metoda Dezagregata'!$D114,'Valorile Parametrilor'!$B$37:$M$152,3)*'Valorile Parametrilor'!$D$9*VLOOKUP('Metoda Dezagregata'!$C$19,'Valorile Parametrilor'!$B$163:$M$188,3,FALSE))</f>
        <v>0</v>
      </c>
      <c r="R102" s="20">
        <f>IF(E102=0,0,E102*VLOOKUP('Metoda Dezagregata'!D114,'Valorile Parametrilor'!$B$37:$M$152,4)*VLOOKUP('Metoda Dezagregata'!$C$19,'Valorile Parametrilor'!$B$163:$M$188,4,FALSE))</f>
        <v>0</v>
      </c>
      <c r="S102" s="20">
        <f>IF(F102=0,0,F102*VLOOKUP('Metoda Dezagregata'!D114,'Valorile Parametrilor'!$B$37:$M$152,12)*VLOOKUP('Metoda Dezagregata'!$C$19,'Valorile Parametrilor'!$B$163:$M$188,12,FALSE))</f>
        <v>0</v>
      </c>
      <c r="T102" s="20">
        <f>IF(G102=0,0,G102*VLOOKUP('Metoda Dezagregata'!D114,'Valorile Parametrilor'!$B$37:$M$152,5)*'Valorile Parametrilor'!$C$7*VLOOKUP('Metoda Dezagregata'!$C$19,'Valorile Parametrilor'!$B$163:$M$188,5,FALSE))</f>
        <v>0</v>
      </c>
      <c r="U102" s="20">
        <f>IF(G102=0,0,G102*VLOOKUP('Metoda Dezagregata'!D114,'Valorile Parametrilor'!$B$37:$M$152,6)*'Valorile Parametrilor'!$D$7*VLOOKUP('Metoda Dezagregata'!$C$19,'Valorile Parametrilor'!$B$163:$M$188,6,FALSE))</f>
        <v>0</v>
      </c>
      <c r="V102" s="20">
        <f>IF(H102=0,0,H102*VLOOKUP('Metoda Dezagregata'!D114,'Valorile Parametrilor'!$B$37:$M$152,7)*'Valorile Parametrilor'!$C$8*VLOOKUP('Metoda Dezagregata'!$C$19,'Valorile Parametrilor'!$B$163:$M$188,7,FALSE))</f>
        <v>0</v>
      </c>
      <c r="W102" s="20">
        <f>IF(H102=0,0,H102*VLOOKUP('Metoda Dezagregata'!D114,'Valorile Parametrilor'!$B$37:$M$152,8)*'Valorile Parametrilor'!$D$8*VLOOKUP('Metoda Dezagregata'!$C$19,'Valorile Parametrilor'!$B$163:$M$188,8,FALSE))</f>
        <v>0</v>
      </c>
      <c r="X102" s="20">
        <f>IF(I102=0,0,I102*VLOOKUP('Metoda Dezagregata'!D114,'Valorile Parametrilor'!$B$37:$M$152,9)*VLOOKUP('Metoda Dezagregata'!$C$19,'Valorile Parametrilor'!$B$163:$M$188,9,FALSE))</f>
        <v>0</v>
      </c>
      <c r="Y102" s="20">
        <f>IF(J102=0,0,J102*VLOOKUP('Metoda Dezagregata'!D114,'Valorile Parametrilor'!$B$37:$M$152,10)*VLOOKUP('Metoda Dezagregata'!$C$19,'Valorile Parametrilor'!$B$163:$M$188,10,FALSE))</f>
        <v>0</v>
      </c>
      <c r="Z102" s="20">
        <f>IF(K102=0,0,K102*VLOOKUP('Metoda Dezagregata'!D114,'Valorile Parametrilor'!$B$37:$M$152,11)*VLOOKUP('Metoda Dezagregata'!$C$19,'Valorile Parametrilor'!$B$163:$N$188,11,FALSE))</f>
        <v>0</v>
      </c>
      <c r="AA102" s="20">
        <f>IF(L102=0,0,L102*VLOOKUP('Metoda Dezagregata'!D114,'Valorile Parametrilor'!$B$37:$P$152,13)*VLOOKUP('Metoda Dezagregata'!$C$19,'Valorile Parametrilor'!$B$163:$O$188,13,FALSE))</f>
        <v>0</v>
      </c>
      <c r="AB102" s="20">
        <f>IF(M102=0,0,M102*VLOOKUP('Metoda Dezagregata'!D114,'Valorile Parametrilor'!$B$37:$P$152,14)*VLOOKUP('Metoda Dezagregata'!$C$19,'Valorile Parametrilor'!$B$163:$P$188,14,FALSE))</f>
        <v>0</v>
      </c>
      <c r="AC102" s="20">
        <f>IF(N102=0,0,N102*VLOOKUP('Metoda Dezagregata'!D114,'Valorile Parametrilor'!$B$37:$P$152,15)*VLOOKUP('Metoda Dezagregata'!$C$19,'Valorile Parametrilor'!$B$163:$P$188,15,FALSE))</f>
        <v>0</v>
      </c>
      <c r="AD102" s="20"/>
      <c r="AE102" s="20">
        <f>P102*'Valorile Parametrilor'!$C$200</f>
        <v>0</v>
      </c>
      <c r="AF102" s="20">
        <f>Q102*'Valorile Parametrilor'!$D$200</f>
        <v>0</v>
      </c>
      <c r="AG102" s="20">
        <f>R102*'Valorile Parametrilor'!$D$200</f>
        <v>0</v>
      </c>
      <c r="AH102" s="20">
        <f>S102*'Valorile Parametrilor'!$C$207</f>
        <v>0</v>
      </c>
      <c r="AI102" s="20">
        <f>T102*'Valorile Parametrilor'!$C$200</f>
        <v>0</v>
      </c>
      <c r="AJ102" s="20">
        <f>U102*'Valorile Parametrilor'!$D$200</f>
        <v>0</v>
      </c>
      <c r="AK102" s="20">
        <f>V102*'Valorile Parametrilor'!$C$200</f>
        <v>0</v>
      </c>
      <c r="AL102" s="20">
        <f>W102*'Valorile Parametrilor'!$D$200</f>
        <v>0</v>
      </c>
      <c r="AM102" s="20">
        <f>X102*'Valorile Parametrilor'!$D$200</f>
        <v>0</v>
      </c>
      <c r="AN102" s="20">
        <f>Y102*'Valorile Parametrilor'!$D$200</f>
        <v>0</v>
      </c>
      <c r="AO102" s="20">
        <f>Z102*'Valorile Parametrilor'!$D$200</f>
        <v>0</v>
      </c>
      <c r="AP102" s="20">
        <f>AA102*'Valorile Parametrilor'!$C$207</f>
        <v>0</v>
      </c>
      <c r="AQ102" s="20">
        <f>AB102*'Valorile Parametrilor'!$C$207</f>
        <v>0</v>
      </c>
      <c r="AR102" s="20">
        <f>AC102*'Valorile Parametrilor'!$C$207</f>
        <v>0</v>
      </c>
      <c r="AS102" s="25">
        <f t="shared" si="2"/>
        <v>0</v>
      </c>
    </row>
    <row r="103" spans="2:45" x14ac:dyDescent="0.25">
      <c r="B103" s="18">
        <f>'Metoda Dezagregata'!B115</f>
        <v>0</v>
      </c>
      <c r="C103" s="18"/>
      <c r="D103" s="20">
        <f>'Metoda Dezagregata'!$C115*'Metoda Dezagregata'!$E115*'Metoda Dezagregata'!F115</f>
        <v>0</v>
      </c>
      <c r="E103" s="20">
        <f>'Metoda Dezagregata'!$C115*'Metoda Dezagregata'!$E115*'Metoda Dezagregata'!G115</f>
        <v>0</v>
      </c>
      <c r="F103" s="20">
        <f>'Metoda Dezagregata'!$C115*'Metoda Dezagregata'!$E115*'Metoda Dezagregata'!M115</f>
        <v>0</v>
      </c>
      <c r="G103" s="20">
        <f>'Metoda Dezagregata'!$C115*'Metoda Dezagregata'!$E115*'Metoda Dezagregata'!H115</f>
        <v>0</v>
      </c>
      <c r="H103" s="20">
        <f>'Metoda Dezagregata'!$C115*'Metoda Dezagregata'!$E115*'Metoda Dezagregata'!I115</f>
        <v>0</v>
      </c>
      <c r="I103" s="20">
        <f>'Metoda Dezagregata'!$C115*'Metoda Dezagregata'!$E115*'Metoda Dezagregata'!J115</f>
        <v>0</v>
      </c>
      <c r="J103" s="20">
        <f>'Metoda Dezagregata'!$C115*'Metoda Dezagregata'!$E115*'Metoda Dezagregata'!K115</f>
        <v>0</v>
      </c>
      <c r="K103" s="20">
        <f>'Metoda Dezagregata'!$C115*'Metoda Dezagregata'!$E115*'Metoda Dezagregata'!L115</f>
        <v>0</v>
      </c>
      <c r="L103" s="20">
        <f>'Metoda Dezagregata'!$C115*'Metoda Dezagregata'!$E115*'Metoda Dezagregata'!N115</f>
        <v>0</v>
      </c>
      <c r="M103" s="20">
        <f>'Metoda Dezagregata'!$C115*'Metoda Dezagregata'!$E115*'Metoda Dezagregata'!O115</f>
        <v>0</v>
      </c>
      <c r="N103" s="20">
        <f>'Metoda Dezagregata'!$C115*'Metoda Dezagregata'!$E115*'Metoda Dezagregata'!P115</f>
        <v>0</v>
      </c>
      <c r="O103" s="20"/>
      <c r="P103" s="20">
        <f>IF(D103=0,0,D103*VLOOKUP('Metoda Dezagregata'!$D115,'Valorile Parametrilor'!$B$37:$M$152,3)*'Valorile Parametrilor'!$C$9*VLOOKUP('Metoda Dezagregata'!$C$19,'Valorile Parametrilor'!$B$163:$M$188,3,FALSE))</f>
        <v>0</v>
      </c>
      <c r="Q103" s="20">
        <f>IF(D103=0,0,D103*VLOOKUP('Metoda Dezagregata'!$D115,'Valorile Parametrilor'!$B$37:$M$152,3)*'Valorile Parametrilor'!$D$9*VLOOKUP('Metoda Dezagregata'!$C$19,'Valorile Parametrilor'!$B$163:$M$188,3,FALSE))</f>
        <v>0</v>
      </c>
      <c r="R103" s="20">
        <f>IF(E103=0,0,E103*VLOOKUP('Metoda Dezagregata'!D115,'Valorile Parametrilor'!$B$37:$M$152,4)*VLOOKUP('Metoda Dezagregata'!$C$19,'Valorile Parametrilor'!$B$163:$M$188,4,FALSE))</f>
        <v>0</v>
      </c>
      <c r="S103" s="20">
        <f>IF(F103=0,0,F103*VLOOKUP('Metoda Dezagregata'!D115,'Valorile Parametrilor'!$B$37:$M$152,12)*VLOOKUP('Metoda Dezagregata'!$C$19,'Valorile Parametrilor'!$B$163:$M$188,12,FALSE))</f>
        <v>0</v>
      </c>
      <c r="T103" s="20">
        <f>IF(G103=0,0,G103*VLOOKUP('Metoda Dezagregata'!D115,'Valorile Parametrilor'!$B$37:$M$152,5)*'Valorile Parametrilor'!$C$7*VLOOKUP('Metoda Dezagregata'!$C$19,'Valorile Parametrilor'!$B$163:$M$188,5,FALSE))</f>
        <v>0</v>
      </c>
      <c r="U103" s="20">
        <f>IF(G103=0,0,G103*VLOOKUP('Metoda Dezagregata'!D115,'Valorile Parametrilor'!$B$37:$M$152,6)*'Valorile Parametrilor'!$D$7*VLOOKUP('Metoda Dezagregata'!$C$19,'Valorile Parametrilor'!$B$163:$M$188,6,FALSE))</f>
        <v>0</v>
      </c>
      <c r="V103" s="20">
        <f>IF(H103=0,0,H103*VLOOKUP('Metoda Dezagregata'!D115,'Valorile Parametrilor'!$B$37:$M$152,7)*'Valorile Parametrilor'!$C$8*VLOOKUP('Metoda Dezagregata'!$C$19,'Valorile Parametrilor'!$B$163:$M$188,7,FALSE))</f>
        <v>0</v>
      </c>
      <c r="W103" s="20">
        <f>IF(H103=0,0,H103*VLOOKUP('Metoda Dezagregata'!D115,'Valorile Parametrilor'!$B$37:$M$152,8)*'Valorile Parametrilor'!$D$8*VLOOKUP('Metoda Dezagregata'!$C$19,'Valorile Parametrilor'!$B$163:$M$188,8,FALSE))</f>
        <v>0</v>
      </c>
      <c r="X103" s="20">
        <f>IF(I103=0,0,I103*VLOOKUP('Metoda Dezagregata'!D115,'Valorile Parametrilor'!$B$37:$M$152,9)*VLOOKUP('Metoda Dezagregata'!$C$19,'Valorile Parametrilor'!$B$163:$M$188,9,FALSE))</f>
        <v>0</v>
      </c>
      <c r="Y103" s="20">
        <f>IF(J103=0,0,J103*VLOOKUP('Metoda Dezagregata'!D115,'Valorile Parametrilor'!$B$37:$M$152,10)*VLOOKUP('Metoda Dezagregata'!$C$19,'Valorile Parametrilor'!$B$163:$M$188,10,FALSE))</f>
        <v>0</v>
      </c>
      <c r="Z103" s="20">
        <f>IF(K103=0,0,K103*VLOOKUP('Metoda Dezagregata'!D115,'Valorile Parametrilor'!$B$37:$M$152,11)*VLOOKUP('Metoda Dezagregata'!$C$19,'Valorile Parametrilor'!$B$163:$N$188,11,FALSE))</f>
        <v>0</v>
      </c>
      <c r="AA103" s="20">
        <f>IF(L103=0,0,L103*VLOOKUP('Metoda Dezagregata'!D115,'Valorile Parametrilor'!$B$37:$P$152,13)*VLOOKUP('Metoda Dezagregata'!$C$19,'Valorile Parametrilor'!$B$163:$O$188,13,FALSE))</f>
        <v>0</v>
      </c>
      <c r="AB103" s="20">
        <f>IF(M103=0,0,M103*VLOOKUP('Metoda Dezagregata'!D115,'Valorile Parametrilor'!$B$37:$P$152,14)*VLOOKUP('Metoda Dezagregata'!$C$19,'Valorile Parametrilor'!$B$163:$P$188,14,FALSE))</f>
        <v>0</v>
      </c>
      <c r="AC103" s="20">
        <f>IF(N103=0,0,N103*VLOOKUP('Metoda Dezagregata'!D115,'Valorile Parametrilor'!$B$37:$P$152,15)*VLOOKUP('Metoda Dezagregata'!$C$19,'Valorile Parametrilor'!$B$163:$P$188,15,FALSE))</f>
        <v>0</v>
      </c>
      <c r="AD103" s="20"/>
      <c r="AE103" s="20">
        <f>P103*'Valorile Parametrilor'!$C$200</f>
        <v>0</v>
      </c>
      <c r="AF103" s="20">
        <f>Q103*'Valorile Parametrilor'!$D$200</f>
        <v>0</v>
      </c>
      <c r="AG103" s="20">
        <f>R103*'Valorile Parametrilor'!$D$200</f>
        <v>0</v>
      </c>
      <c r="AH103" s="20">
        <f>S103*'Valorile Parametrilor'!$C$207</f>
        <v>0</v>
      </c>
      <c r="AI103" s="20">
        <f>T103*'Valorile Parametrilor'!$C$200</f>
        <v>0</v>
      </c>
      <c r="AJ103" s="20">
        <f>U103*'Valorile Parametrilor'!$D$200</f>
        <v>0</v>
      </c>
      <c r="AK103" s="20">
        <f>V103*'Valorile Parametrilor'!$C$200</f>
        <v>0</v>
      </c>
      <c r="AL103" s="20">
        <f>W103*'Valorile Parametrilor'!$D$200</f>
        <v>0</v>
      </c>
      <c r="AM103" s="20">
        <f>X103*'Valorile Parametrilor'!$D$200</f>
        <v>0</v>
      </c>
      <c r="AN103" s="20">
        <f>Y103*'Valorile Parametrilor'!$D$200</f>
        <v>0</v>
      </c>
      <c r="AO103" s="20">
        <f>Z103*'Valorile Parametrilor'!$D$200</f>
        <v>0</v>
      </c>
      <c r="AP103" s="20">
        <f>AA103*'Valorile Parametrilor'!$C$207</f>
        <v>0</v>
      </c>
      <c r="AQ103" s="20">
        <f>AB103*'Valorile Parametrilor'!$C$207</f>
        <v>0</v>
      </c>
      <c r="AR103" s="20">
        <f>AC103*'Valorile Parametrilor'!$C$207</f>
        <v>0</v>
      </c>
      <c r="AS103" s="25">
        <f t="shared" si="2"/>
        <v>0</v>
      </c>
    </row>
    <row r="104" spans="2:45" x14ac:dyDescent="0.25">
      <c r="B104" s="18">
        <f>'Metoda Dezagregata'!B116</f>
        <v>0</v>
      </c>
      <c r="C104" s="18"/>
      <c r="D104" s="20">
        <f>'Metoda Dezagregata'!$C116*'Metoda Dezagregata'!$E116*'Metoda Dezagregata'!F116</f>
        <v>0</v>
      </c>
      <c r="E104" s="20">
        <f>'Metoda Dezagregata'!$C116*'Metoda Dezagregata'!$E116*'Metoda Dezagregata'!G116</f>
        <v>0</v>
      </c>
      <c r="F104" s="20">
        <f>'Metoda Dezagregata'!$C116*'Metoda Dezagregata'!$E116*'Metoda Dezagregata'!M116</f>
        <v>0</v>
      </c>
      <c r="G104" s="20">
        <f>'Metoda Dezagregata'!$C116*'Metoda Dezagregata'!$E116*'Metoda Dezagregata'!H116</f>
        <v>0</v>
      </c>
      <c r="H104" s="20">
        <f>'Metoda Dezagregata'!$C116*'Metoda Dezagregata'!$E116*'Metoda Dezagregata'!I116</f>
        <v>0</v>
      </c>
      <c r="I104" s="20">
        <f>'Metoda Dezagregata'!$C116*'Metoda Dezagregata'!$E116*'Metoda Dezagregata'!J116</f>
        <v>0</v>
      </c>
      <c r="J104" s="20">
        <f>'Metoda Dezagregata'!$C116*'Metoda Dezagregata'!$E116*'Metoda Dezagregata'!K116</f>
        <v>0</v>
      </c>
      <c r="K104" s="20">
        <f>'Metoda Dezagregata'!$C116*'Metoda Dezagregata'!$E116*'Metoda Dezagregata'!L116</f>
        <v>0</v>
      </c>
      <c r="L104" s="20">
        <f>'Metoda Dezagregata'!$C116*'Metoda Dezagregata'!$E116*'Metoda Dezagregata'!N116</f>
        <v>0</v>
      </c>
      <c r="M104" s="20">
        <f>'Metoda Dezagregata'!$C116*'Metoda Dezagregata'!$E116*'Metoda Dezagregata'!O116</f>
        <v>0</v>
      </c>
      <c r="N104" s="20">
        <f>'Metoda Dezagregata'!$C116*'Metoda Dezagregata'!$E116*'Metoda Dezagregata'!P116</f>
        <v>0</v>
      </c>
      <c r="O104" s="20"/>
      <c r="P104" s="20">
        <f>IF(D104=0,0,D104*VLOOKUP('Metoda Dezagregata'!$D116,'Valorile Parametrilor'!$B$37:$M$152,3)*'Valorile Parametrilor'!$C$9*VLOOKUP('Metoda Dezagregata'!$C$19,'Valorile Parametrilor'!$B$163:$M$188,3,FALSE))</f>
        <v>0</v>
      </c>
      <c r="Q104" s="20">
        <f>IF(D104=0,0,D104*VLOOKUP('Metoda Dezagregata'!$D116,'Valorile Parametrilor'!$B$37:$M$152,3)*'Valorile Parametrilor'!$D$9*VLOOKUP('Metoda Dezagregata'!$C$19,'Valorile Parametrilor'!$B$163:$M$188,3,FALSE))</f>
        <v>0</v>
      </c>
      <c r="R104" s="20">
        <f>IF(E104=0,0,E104*VLOOKUP('Metoda Dezagregata'!D116,'Valorile Parametrilor'!$B$37:$M$152,4)*VLOOKUP('Metoda Dezagregata'!$C$19,'Valorile Parametrilor'!$B$163:$M$188,4,FALSE))</f>
        <v>0</v>
      </c>
      <c r="S104" s="20">
        <f>IF(F104=0,0,F104*VLOOKUP('Metoda Dezagregata'!D116,'Valorile Parametrilor'!$B$37:$M$152,12)*VLOOKUP('Metoda Dezagregata'!$C$19,'Valorile Parametrilor'!$B$163:$M$188,12,FALSE))</f>
        <v>0</v>
      </c>
      <c r="T104" s="20">
        <f>IF(G104=0,0,G104*VLOOKUP('Metoda Dezagregata'!D116,'Valorile Parametrilor'!$B$37:$M$152,5)*'Valorile Parametrilor'!$C$7*VLOOKUP('Metoda Dezagregata'!$C$19,'Valorile Parametrilor'!$B$163:$M$188,5,FALSE))</f>
        <v>0</v>
      </c>
      <c r="U104" s="20">
        <f>IF(G104=0,0,G104*VLOOKUP('Metoda Dezagregata'!D116,'Valorile Parametrilor'!$B$37:$M$152,6)*'Valorile Parametrilor'!$D$7*VLOOKUP('Metoda Dezagregata'!$C$19,'Valorile Parametrilor'!$B$163:$M$188,6,FALSE))</f>
        <v>0</v>
      </c>
      <c r="V104" s="20">
        <f>IF(H104=0,0,H104*VLOOKUP('Metoda Dezagregata'!D116,'Valorile Parametrilor'!$B$37:$M$152,7)*'Valorile Parametrilor'!$C$8*VLOOKUP('Metoda Dezagregata'!$C$19,'Valorile Parametrilor'!$B$163:$M$188,7,FALSE))</f>
        <v>0</v>
      </c>
      <c r="W104" s="20">
        <f>IF(H104=0,0,H104*VLOOKUP('Metoda Dezagregata'!D116,'Valorile Parametrilor'!$B$37:$M$152,8)*'Valorile Parametrilor'!$D$8*VLOOKUP('Metoda Dezagregata'!$C$19,'Valorile Parametrilor'!$B$163:$M$188,8,FALSE))</f>
        <v>0</v>
      </c>
      <c r="X104" s="20">
        <f>IF(I104=0,0,I104*VLOOKUP('Metoda Dezagregata'!D116,'Valorile Parametrilor'!$B$37:$M$152,9)*VLOOKUP('Metoda Dezagregata'!$C$19,'Valorile Parametrilor'!$B$163:$M$188,9,FALSE))</f>
        <v>0</v>
      </c>
      <c r="Y104" s="20">
        <f>IF(J104=0,0,J104*VLOOKUP('Metoda Dezagregata'!D116,'Valorile Parametrilor'!$B$37:$M$152,10)*VLOOKUP('Metoda Dezagregata'!$C$19,'Valorile Parametrilor'!$B$163:$M$188,10,FALSE))</f>
        <v>0</v>
      </c>
      <c r="Z104" s="20">
        <f>IF(K104=0,0,K104*VLOOKUP('Metoda Dezagregata'!D116,'Valorile Parametrilor'!$B$37:$M$152,11)*VLOOKUP('Metoda Dezagregata'!$C$19,'Valorile Parametrilor'!$B$163:$N$188,11,FALSE))</f>
        <v>0</v>
      </c>
      <c r="AA104" s="20">
        <f>IF(L104=0,0,L104*VLOOKUP('Metoda Dezagregata'!D116,'Valorile Parametrilor'!$B$37:$P$152,13)*VLOOKUP('Metoda Dezagregata'!$C$19,'Valorile Parametrilor'!$B$163:$O$188,13,FALSE))</f>
        <v>0</v>
      </c>
      <c r="AB104" s="20">
        <f>IF(M104=0,0,M104*VLOOKUP('Metoda Dezagregata'!D116,'Valorile Parametrilor'!$B$37:$P$152,14)*VLOOKUP('Metoda Dezagregata'!$C$19,'Valorile Parametrilor'!$B$163:$P$188,14,FALSE))</f>
        <v>0</v>
      </c>
      <c r="AC104" s="20">
        <f>IF(N104=0,0,N104*VLOOKUP('Metoda Dezagregata'!D116,'Valorile Parametrilor'!$B$37:$P$152,15)*VLOOKUP('Metoda Dezagregata'!$C$19,'Valorile Parametrilor'!$B$163:$P$188,15,FALSE))</f>
        <v>0</v>
      </c>
      <c r="AD104" s="20"/>
      <c r="AE104" s="20">
        <f>P104*'Valorile Parametrilor'!$C$200</f>
        <v>0</v>
      </c>
      <c r="AF104" s="20">
        <f>Q104*'Valorile Parametrilor'!$D$200</f>
        <v>0</v>
      </c>
      <c r="AG104" s="20">
        <f>R104*'Valorile Parametrilor'!$D$200</f>
        <v>0</v>
      </c>
      <c r="AH104" s="20">
        <f>S104*'Valorile Parametrilor'!$C$207</f>
        <v>0</v>
      </c>
      <c r="AI104" s="20">
        <f>T104*'Valorile Parametrilor'!$C$200</f>
        <v>0</v>
      </c>
      <c r="AJ104" s="20">
        <f>U104*'Valorile Parametrilor'!$D$200</f>
        <v>0</v>
      </c>
      <c r="AK104" s="20">
        <f>V104*'Valorile Parametrilor'!$C$200</f>
        <v>0</v>
      </c>
      <c r="AL104" s="20">
        <f>W104*'Valorile Parametrilor'!$D$200</f>
        <v>0</v>
      </c>
      <c r="AM104" s="20">
        <f>X104*'Valorile Parametrilor'!$D$200</f>
        <v>0</v>
      </c>
      <c r="AN104" s="20">
        <f>Y104*'Valorile Parametrilor'!$D$200</f>
        <v>0</v>
      </c>
      <c r="AO104" s="20">
        <f>Z104*'Valorile Parametrilor'!$D$200</f>
        <v>0</v>
      </c>
      <c r="AP104" s="20">
        <f>AA104*'Valorile Parametrilor'!$C$207</f>
        <v>0</v>
      </c>
      <c r="AQ104" s="20">
        <f>AB104*'Valorile Parametrilor'!$C$207</f>
        <v>0</v>
      </c>
      <c r="AR104" s="20">
        <f>AC104*'Valorile Parametrilor'!$C$207</f>
        <v>0</v>
      </c>
      <c r="AS104" s="25">
        <f t="shared" ref="AS104:AS111" si="3">SUM(AE104:AR104)</f>
        <v>0</v>
      </c>
    </row>
    <row r="105" spans="2:45" x14ac:dyDescent="0.25">
      <c r="B105" s="18">
        <f>'Metoda Dezagregata'!B117</f>
        <v>0</v>
      </c>
      <c r="C105" s="18"/>
      <c r="D105" s="20">
        <f>'Metoda Dezagregata'!$C117*'Metoda Dezagregata'!$E117*'Metoda Dezagregata'!F117</f>
        <v>0</v>
      </c>
      <c r="E105" s="20">
        <f>'Metoda Dezagregata'!$C117*'Metoda Dezagregata'!$E117*'Metoda Dezagregata'!G117</f>
        <v>0</v>
      </c>
      <c r="F105" s="20">
        <f>'Metoda Dezagregata'!$C117*'Metoda Dezagregata'!$E117*'Metoda Dezagregata'!M117</f>
        <v>0</v>
      </c>
      <c r="G105" s="20">
        <f>'Metoda Dezagregata'!$C117*'Metoda Dezagregata'!$E117*'Metoda Dezagregata'!H117</f>
        <v>0</v>
      </c>
      <c r="H105" s="20">
        <f>'Metoda Dezagregata'!$C117*'Metoda Dezagregata'!$E117*'Metoda Dezagregata'!I117</f>
        <v>0</v>
      </c>
      <c r="I105" s="20">
        <f>'Metoda Dezagregata'!$C117*'Metoda Dezagregata'!$E117*'Metoda Dezagregata'!J117</f>
        <v>0</v>
      </c>
      <c r="J105" s="20">
        <f>'Metoda Dezagregata'!$C117*'Metoda Dezagregata'!$E117*'Metoda Dezagregata'!K117</f>
        <v>0</v>
      </c>
      <c r="K105" s="20">
        <f>'Metoda Dezagregata'!$C117*'Metoda Dezagregata'!$E117*'Metoda Dezagregata'!L117</f>
        <v>0</v>
      </c>
      <c r="L105" s="20">
        <f>'Metoda Dezagregata'!$C117*'Metoda Dezagregata'!$E117*'Metoda Dezagregata'!N117</f>
        <v>0</v>
      </c>
      <c r="M105" s="20">
        <f>'Metoda Dezagregata'!$C117*'Metoda Dezagregata'!$E117*'Metoda Dezagregata'!O117</f>
        <v>0</v>
      </c>
      <c r="N105" s="20">
        <f>'Metoda Dezagregata'!$C117*'Metoda Dezagregata'!$E117*'Metoda Dezagregata'!P117</f>
        <v>0</v>
      </c>
      <c r="O105" s="20"/>
      <c r="P105" s="20">
        <f>IF(D105=0,0,D105*VLOOKUP('Metoda Dezagregata'!$D117,'Valorile Parametrilor'!$B$37:$M$152,3)*'Valorile Parametrilor'!$C$9*VLOOKUP('Metoda Dezagregata'!$C$19,'Valorile Parametrilor'!$B$163:$M$188,3,FALSE))</f>
        <v>0</v>
      </c>
      <c r="Q105" s="20">
        <f>IF(D105=0,0,D105*VLOOKUP('Metoda Dezagregata'!$D117,'Valorile Parametrilor'!$B$37:$M$152,3)*'Valorile Parametrilor'!$D$9*VLOOKUP('Metoda Dezagregata'!$C$19,'Valorile Parametrilor'!$B$163:$M$188,3,FALSE))</f>
        <v>0</v>
      </c>
      <c r="R105" s="20">
        <f>IF(E105=0,0,E105*VLOOKUP('Metoda Dezagregata'!D117,'Valorile Parametrilor'!$B$37:$M$152,4)*VLOOKUP('Metoda Dezagregata'!$C$19,'Valorile Parametrilor'!$B$163:$M$188,4,FALSE))</f>
        <v>0</v>
      </c>
      <c r="S105" s="20">
        <f>IF(F105=0,0,F105*VLOOKUP('Metoda Dezagregata'!D117,'Valorile Parametrilor'!$B$37:$M$152,12)*VLOOKUP('Metoda Dezagregata'!$C$19,'Valorile Parametrilor'!$B$163:$M$188,12,FALSE))</f>
        <v>0</v>
      </c>
      <c r="T105" s="20">
        <f>IF(G105=0,0,G105*VLOOKUP('Metoda Dezagregata'!D117,'Valorile Parametrilor'!$B$37:$M$152,5)*'Valorile Parametrilor'!$C$7*VLOOKUP('Metoda Dezagregata'!$C$19,'Valorile Parametrilor'!$B$163:$M$188,5,FALSE))</f>
        <v>0</v>
      </c>
      <c r="U105" s="20">
        <f>IF(G105=0,0,G105*VLOOKUP('Metoda Dezagregata'!D117,'Valorile Parametrilor'!$B$37:$M$152,6)*'Valorile Parametrilor'!$D$7*VLOOKUP('Metoda Dezagregata'!$C$19,'Valorile Parametrilor'!$B$163:$M$188,6,FALSE))</f>
        <v>0</v>
      </c>
      <c r="V105" s="20">
        <f>IF(H105=0,0,H105*VLOOKUP('Metoda Dezagregata'!D117,'Valorile Parametrilor'!$B$37:$M$152,7)*'Valorile Parametrilor'!$C$8*VLOOKUP('Metoda Dezagregata'!$C$19,'Valorile Parametrilor'!$B$163:$M$188,7,FALSE))</f>
        <v>0</v>
      </c>
      <c r="W105" s="20">
        <f>IF(H105=0,0,H105*VLOOKUP('Metoda Dezagregata'!D117,'Valorile Parametrilor'!$B$37:$M$152,8)*'Valorile Parametrilor'!$D$8*VLOOKUP('Metoda Dezagregata'!$C$19,'Valorile Parametrilor'!$B$163:$M$188,8,FALSE))</f>
        <v>0</v>
      </c>
      <c r="X105" s="20">
        <f>IF(I105=0,0,I105*VLOOKUP('Metoda Dezagregata'!D117,'Valorile Parametrilor'!$B$37:$M$152,9)*VLOOKUP('Metoda Dezagregata'!$C$19,'Valorile Parametrilor'!$B$163:$M$188,9,FALSE))</f>
        <v>0</v>
      </c>
      <c r="Y105" s="20">
        <f>IF(J105=0,0,J105*VLOOKUP('Metoda Dezagregata'!D117,'Valorile Parametrilor'!$B$37:$M$152,10)*VLOOKUP('Metoda Dezagregata'!$C$19,'Valorile Parametrilor'!$B$163:$M$188,10,FALSE))</f>
        <v>0</v>
      </c>
      <c r="Z105" s="20">
        <f>IF(K105=0,0,K105*VLOOKUP('Metoda Dezagregata'!D117,'Valorile Parametrilor'!$B$37:$M$152,11)*VLOOKUP('Metoda Dezagregata'!$C$19,'Valorile Parametrilor'!$B$163:$N$188,11,FALSE))</f>
        <v>0</v>
      </c>
      <c r="AA105" s="20">
        <f>IF(L105=0,0,L105*VLOOKUP('Metoda Dezagregata'!D117,'Valorile Parametrilor'!$B$37:$P$152,13)*VLOOKUP('Metoda Dezagregata'!$C$19,'Valorile Parametrilor'!$B$163:$O$188,13,FALSE))</f>
        <v>0</v>
      </c>
      <c r="AB105" s="20">
        <f>IF(M105=0,0,M105*VLOOKUP('Metoda Dezagregata'!D117,'Valorile Parametrilor'!$B$37:$P$152,14)*VLOOKUP('Metoda Dezagregata'!$C$19,'Valorile Parametrilor'!$B$163:$P$188,14,FALSE))</f>
        <v>0</v>
      </c>
      <c r="AC105" s="20">
        <f>IF(N105=0,0,N105*VLOOKUP('Metoda Dezagregata'!D117,'Valorile Parametrilor'!$B$37:$P$152,15)*VLOOKUP('Metoda Dezagregata'!$C$19,'Valorile Parametrilor'!$B$163:$P$188,15,FALSE))</f>
        <v>0</v>
      </c>
      <c r="AD105" s="20"/>
      <c r="AE105" s="20">
        <f>P105*'Valorile Parametrilor'!$C$200</f>
        <v>0</v>
      </c>
      <c r="AF105" s="20">
        <f>Q105*'Valorile Parametrilor'!$D$200</f>
        <v>0</v>
      </c>
      <c r="AG105" s="20">
        <f>R105*'Valorile Parametrilor'!$D$200</f>
        <v>0</v>
      </c>
      <c r="AH105" s="20">
        <f>S105*'Valorile Parametrilor'!$C$207</f>
        <v>0</v>
      </c>
      <c r="AI105" s="20">
        <f>T105*'Valorile Parametrilor'!$C$200</f>
        <v>0</v>
      </c>
      <c r="AJ105" s="20">
        <f>U105*'Valorile Parametrilor'!$D$200</f>
        <v>0</v>
      </c>
      <c r="AK105" s="20">
        <f>V105*'Valorile Parametrilor'!$C$200</f>
        <v>0</v>
      </c>
      <c r="AL105" s="20">
        <f>W105*'Valorile Parametrilor'!$D$200</f>
        <v>0</v>
      </c>
      <c r="AM105" s="20">
        <f>X105*'Valorile Parametrilor'!$D$200</f>
        <v>0</v>
      </c>
      <c r="AN105" s="20">
        <f>Y105*'Valorile Parametrilor'!$D$200</f>
        <v>0</v>
      </c>
      <c r="AO105" s="20">
        <f>Z105*'Valorile Parametrilor'!$D$200</f>
        <v>0</v>
      </c>
      <c r="AP105" s="20">
        <f>AA105*'Valorile Parametrilor'!$C$207</f>
        <v>0</v>
      </c>
      <c r="AQ105" s="20">
        <f>AB105*'Valorile Parametrilor'!$C$207</f>
        <v>0</v>
      </c>
      <c r="AR105" s="20">
        <f>AC105*'Valorile Parametrilor'!$C$207</f>
        <v>0</v>
      </c>
      <c r="AS105" s="25">
        <f t="shared" si="3"/>
        <v>0</v>
      </c>
    </row>
    <row r="106" spans="2:45" x14ac:dyDescent="0.25">
      <c r="B106" s="18">
        <f>'Metoda Dezagregata'!B118</f>
        <v>0</v>
      </c>
      <c r="C106" s="18"/>
      <c r="D106" s="20">
        <f>'Metoda Dezagregata'!$C118*'Metoda Dezagregata'!$E118*'Metoda Dezagregata'!F118</f>
        <v>0</v>
      </c>
      <c r="E106" s="20">
        <f>'Metoda Dezagregata'!$C118*'Metoda Dezagregata'!$E118*'Metoda Dezagregata'!G118</f>
        <v>0</v>
      </c>
      <c r="F106" s="20">
        <f>'Metoda Dezagregata'!$C118*'Metoda Dezagregata'!$E118*'Metoda Dezagregata'!M118</f>
        <v>0</v>
      </c>
      <c r="G106" s="20">
        <f>'Metoda Dezagregata'!$C118*'Metoda Dezagregata'!$E118*'Metoda Dezagregata'!H118</f>
        <v>0</v>
      </c>
      <c r="H106" s="20">
        <f>'Metoda Dezagregata'!$C118*'Metoda Dezagregata'!$E118*'Metoda Dezagregata'!I118</f>
        <v>0</v>
      </c>
      <c r="I106" s="20">
        <f>'Metoda Dezagregata'!$C118*'Metoda Dezagregata'!$E118*'Metoda Dezagregata'!J118</f>
        <v>0</v>
      </c>
      <c r="J106" s="20">
        <f>'Metoda Dezagregata'!$C118*'Metoda Dezagregata'!$E118*'Metoda Dezagregata'!K118</f>
        <v>0</v>
      </c>
      <c r="K106" s="20">
        <f>'Metoda Dezagregata'!$C118*'Metoda Dezagregata'!$E118*'Metoda Dezagregata'!L118</f>
        <v>0</v>
      </c>
      <c r="L106" s="20">
        <f>'Metoda Dezagregata'!$C118*'Metoda Dezagregata'!$E118*'Metoda Dezagregata'!N118</f>
        <v>0</v>
      </c>
      <c r="M106" s="20">
        <f>'Metoda Dezagregata'!$C118*'Metoda Dezagregata'!$E118*'Metoda Dezagregata'!O118</f>
        <v>0</v>
      </c>
      <c r="N106" s="20">
        <f>'Metoda Dezagregata'!$C118*'Metoda Dezagregata'!$E118*'Metoda Dezagregata'!P118</f>
        <v>0</v>
      </c>
      <c r="O106" s="20"/>
      <c r="P106" s="20">
        <f>IF(D106=0,0,D106*VLOOKUP('Metoda Dezagregata'!$D118,'Valorile Parametrilor'!$B$37:$M$152,3)*'Valorile Parametrilor'!$C$9*VLOOKUP('Metoda Dezagregata'!$C$19,'Valorile Parametrilor'!$B$163:$M$188,3,FALSE))</f>
        <v>0</v>
      </c>
      <c r="Q106" s="20">
        <f>IF(D106=0,0,D106*VLOOKUP('Metoda Dezagregata'!$D118,'Valorile Parametrilor'!$B$37:$M$152,3)*'Valorile Parametrilor'!$D$9*VLOOKUP('Metoda Dezagregata'!$C$19,'Valorile Parametrilor'!$B$163:$M$188,3,FALSE))</f>
        <v>0</v>
      </c>
      <c r="R106" s="20">
        <f>IF(E106=0,0,E106*VLOOKUP('Metoda Dezagregata'!D118,'Valorile Parametrilor'!$B$37:$M$152,4)*VLOOKUP('Metoda Dezagregata'!$C$19,'Valorile Parametrilor'!$B$163:$M$188,4,FALSE))</f>
        <v>0</v>
      </c>
      <c r="S106" s="20">
        <f>IF(F106=0,0,F106*VLOOKUP('Metoda Dezagregata'!D118,'Valorile Parametrilor'!$B$37:$M$152,12)*VLOOKUP('Metoda Dezagregata'!$C$19,'Valorile Parametrilor'!$B$163:$M$188,12,FALSE))</f>
        <v>0</v>
      </c>
      <c r="T106" s="20">
        <f>IF(G106=0,0,G106*VLOOKUP('Metoda Dezagregata'!D118,'Valorile Parametrilor'!$B$37:$M$152,5)*'Valorile Parametrilor'!$C$7*VLOOKUP('Metoda Dezagregata'!$C$19,'Valorile Parametrilor'!$B$163:$M$188,5,FALSE))</f>
        <v>0</v>
      </c>
      <c r="U106" s="20">
        <f>IF(G106=0,0,G106*VLOOKUP('Metoda Dezagregata'!D118,'Valorile Parametrilor'!$B$37:$M$152,6)*'Valorile Parametrilor'!$D$7*VLOOKUP('Metoda Dezagregata'!$C$19,'Valorile Parametrilor'!$B$163:$M$188,6,FALSE))</f>
        <v>0</v>
      </c>
      <c r="V106" s="20">
        <f>IF(H106=0,0,H106*VLOOKUP('Metoda Dezagregata'!D118,'Valorile Parametrilor'!$B$37:$M$152,7)*'Valorile Parametrilor'!$C$8*VLOOKUP('Metoda Dezagregata'!$C$19,'Valorile Parametrilor'!$B$163:$M$188,7,FALSE))</f>
        <v>0</v>
      </c>
      <c r="W106" s="20">
        <f>IF(H106=0,0,H106*VLOOKUP('Metoda Dezagregata'!D118,'Valorile Parametrilor'!$B$37:$M$152,8)*'Valorile Parametrilor'!$D$8*VLOOKUP('Metoda Dezagregata'!$C$19,'Valorile Parametrilor'!$B$163:$M$188,8,FALSE))</f>
        <v>0</v>
      </c>
      <c r="X106" s="20">
        <f>IF(I106=0,0,I106*VLOOKUP('Metoda Dezagregata'!D118,'Valorile Parametrilor'!$B$37:$M$152,9)*VLOOKUP('Metoda Dezagregata'!$C$19,'Valorile Parametrilor'!$B$163:$M$188,9,FALSE))</f>
        <v>0</v>
      </c>
      <c r="Y106" s="20">
        <f>IF(J106=0,0,J106*VLOOKUP('Metoda Dezagregata'!D118,'Valorile Parametrilor'!$B$37:$M$152,10)*VLOOKUP('Metoda Dezagregata'!$C$19,'Valorile Parametrilor'!$B$163:$M$188,10,FALSE))</f>
        <v>0</v>
      </c>
      <c r="Z106" s="20">
        <f>IF(K106=0,0,K106*VLOOKUP('Metoda Dezagregata'!D118,'Valorile Parametrilor'!$B$37:$M$152,11)*VLOOKUP('Metoda Dezagregata'!$C$19,'Valorile Parametrilor'!$B$163:$N$188,11,FALSE))</f>
        <v>0</v>
      </c>
      <c r="AA106" s="20">
        <f>IF(L106=0,0,L106*VLOOKUP('Metoda Dezagregata'!D118,'Valorile Parametrilor'!$B$37:$P$152,13)*VLOOKUP('Metoda Dezagregata'!$C$19,'Valorile Parametrilor'!$B$163:$O$188,13,FALSE))</f>
        <v>0</v>
      </c>
      <c r="AB106" s="20">
        <f>IF(M106=0,0,M106*VLOOKUP('Metoda Dezagregata'!D118,'Valorile Parametrilor'!$B$37:$P$152,14)*VLOOKUP('Metoda Dezagregata'!$C$19,'Valorile Parametrilor'!$B$163:$P$188,14,FALSE))</f>
        <v>0</v>
      </c>
      <c r="AC106" s="20">
        <f>IF(N106=0,0,N106*VLOOKUP('Metoda Dezagregata'!D118,'Valorile Parametrilor'!$B$37:$P$152,15)*VLOOKUP('Metoda Dezagregata'!$C$19,'Valorile Parametrilor'!$B$163:$P$188,15,FALSE))</f>
        <v>0</v>
      </c>
      <c r="AD106" s="20"/>
      <c r="AE106" s="20">
        <f>P106*'Valorile Parametrilor'!$C$200</f>
        <v>0</v>
      </c>
      <c r="AF106" s="20">
        <f>Q106*'Valorile Parametrilor'!$D$200</f>
        <v>0</v>
      </c>
      <c r="AG106" s="20">
        <f>R106*'Valorile Parametrilor'!$D$200</f>
        <v>0</v>
      </c>
      <c r="AH106" s="20">
        <f>S106*'Valorile Parametrilor'!$C$207</f>
        <v>0</v>
      </c>
      <c r="AI106" s="20">
        <f>T106*'Valorile Parametrilor'!$C$200</f>
        <v>0</v>
      </c>
      <c r="AJ106" s="20">
        <f>U106*'Valorile Parametrilor'!$D$200</f>
        <v>0</v>
      </c>
      <c r="AK106" s="20">
        <f>V106*'Valorile Parametrilor'!$C$200</f>
        <v>0</v>
      </c>
      <c r="AL106" s="20">
        <f>W106*'Valorile Parametrilor'!$D$200</f>
        <v>0</v>
      </c>
      <c r="AM106" s="20">
        <f>X106*'Valorile Parametrilor'!$D$200</f>
        <v>0</v>
      </c>
      <c r="AN106" s="20">
        <f>Y106*'Valorile Parametrilor'!$D$200</f>
        <v>0</v>
      </c>
      <c r="AO106" s="20">
        <f>Z106*'Valorile Parametrilor'!$D$200</f>
        <v>0</v>
      </c>
      <c r="AP106" s="20">
        <f>AA106*'Valorile Parametrilor'!$C$207</f>
        <v>0</v>
      </c>
      <c r="AQ106" s="20">
        <f>AB106*'Valorile Parametrilor'!$C$207</f>
        <v>0</v>
      </c>
      <c r="AR106" s="20">
        <f>AC106*'Valorile Parametrilor'!$C$207</f>
        <v>0</v>
      </c>
      <c r="AS106" s="25">
        <f t="shared" si="3"/>
        <v>0</v>
      </c>
    </row>
    <row r="107" spans="2:45" x14ac:dyDescent="0.25">
      <c r="B107" s="18">
        <f>'Metoda Dezagregata'!B119</f>
        <v>0</v>
      </c>
      <c r="C107" s="18"/>
      <c r="D107" s="20">
        <f>'Metoda Dezagregata'!$C119*'Metoda Dezagregata'!$E119*'Metoda Dezagregata'!F119</f>
        <v>0</v>
      </c>
      <c r="E107" s="20">
        <f>'Metoda Dezagregata'!$C119*'Metoda Dezagregata'!$E119*'Metoda Dezagregata'!G119</f>
        <v>0</v>
      </c>
      <c r="F107" s="20">
        <f>'Metoda Dezagregata'!$C119*'Metoda Dezagregata'!$E119*'Metoda Dezagregata'!M119</f>
        <v>0</v>
      </c>
      <c r="G107" s="20">
        <f>'Metoda Dezagregata'!$C119*'Metoda Dezagregata'!$E119*'Metoda Dezagregata'!H119</f>
        <v>0</v>
      </c>
      <c r="H107" s="20">
        <f>'Metoda Dezagregata'!$C119*'Metoda Dezagregata'!$E119*'Metoda Dezagregata'!I119</f>
        <v>0</v>
      </c>
      <c r="I107" s="20">
        <f>'Metoda Dezagregata'!$C119*'Metoda Dezagregata'!$E119*'Metoda Dezagregata'!J119</f>
        <v>0</v>
      </c>
      <c r="J107" s="20">
        <f>'Metoda Dezagregata'!$C119*'Metoda Dezagregata'!$E119*'Metoda Dezagregata'!K119</f>
        <v>0</v>
      </c>
      <c r="K107" s="20">
        <f>'Metoda Dezagregata'!$C119*'Metoda Dezagregata'!$E119*'Metoda Dezagregata'!L119</f>
        <v>0</v>
      </c>
      <c r="L107" s="20">
        <f>'Metoda Dezagregata'!$C119*'Metoda Dezagregata'!$E119*'Metoda Dezagregata'!N119</f>
        <v>0</v>
      </c>
      <c r="M107" s="20">
        <f>'Metoda Dezagregata'!$C119*'Metoda Dezagregata'!$E119*'Metoda Dezagregata'!O119</f>
        <v>0</v>
      </c>
      <c r="N107" s="20">
        <f>'Metoda Dezagregata'!$C119*'Metoda Dezagregata'!$E119*'Metoda Dezagregata'!P119</f>
        <v>0</v>
      </c>
      <c r="O107" s="20"/>
      <c r="P107" s="20">
        <f>IF(D107=0,0,D107*VLOOKUP('Metoda Dezagregata'!$D119,'Valorile Parametrilor'!$B$37:$M$152,3)*'Valorile Parametrilor'!$C$9*VLOOKUP('Metoda Dezagregata'!$C$19,'Valorile Parametrilor'!$B$163:$M$188,3,FALSE))</f>
        <v>0</v>
      </c>
      <c r="Q107" s="20">
        <f>IF(D107=0,0,D107*VLOOKUP('Metoda Dezagregata'!$D119,'Valorile Parametrilor'!$B$37:$M$152,3)*'Valorile Parametrilor'!$D$9*VLOOKUP('Metoda Dezagregata'!$C$19,'Valorile Parametrilor'!$B$163:$M$188,3,FALSE))</f>
        <v>0</v>
      </c>
      <c r="R107" s="20">
        <f>IF(E107=0,0,E107*VLOOKUP('Metoda Dezagregata'!D119,'Valorile Parametrilor'!$B$37:$M$152,4)*VLOOKUP('Metoda Dezagregata'!$C$19,'Valorile Parametrilor'!$B$163:$M$188,4,FALSE))</f>
        <v>0</v>
      </c>
      <c r="S107" s="20">
        <f>IF(F107=0,0,F107*VLOOKUP('Metoda Dezagregata'!D119,'Valorile Parametrilor'!$B$37:$M$152,12)*VLOOKUP('Metoda Dezagregata'!$C$19,'Valorile Parametrilor'!$B$163:$M$188,12,FALSE))</f>
        <v>0</v>
      </c>
      <c r="T107" s="20">
        <f>IF(G107=0,0,G107*VLOOKUP('Metoda Dezagregata'!D119,'Valorile Parametrilor'!$B$37:$M$152,5)*'Valorile Parametrilor'!$C$7*VLOOKUP('Metoda Dezagregata'!$C$19,'Valorile Parametrilor'!$B$163:$M$188,5,FALSE))</f>
        <v>0</v>
      </c>
      <c r="U107" s="20">
        <f>IF(G107=0,0,G107*VLOOKUP('Metoda Dezagregata'!D119,'Valorile Parametrilor'!$B$37:$M$152,6)*'Valorile Parametrilor'!$D$7*VLOOKUP('Metoda Dezagregata'!$C$19,'Valorile Parametrilor'!$B$163:$M$188,6,FALSE))</f>
        <v>0</v>
      </c>
      <c r="V107" s="20">
        <f>IF(H107=0,0,H107*VLOOKUP('Metoda Dezagregata'!D119,'Valorile Parametrilor'!$B$37:$M$152,7)*'Valorile Parametrilor'!$C$8*VLOOKUP('Metoda Dezagregata'!$C$19,'Valorile Parametrilor'!$B$163:$M$188,7,FALSE))</f>
        <v>0</v>
      </c>
      <c r="W107" s="20">
        <f>IF(H107=0,0,H107*VLOOKUP('Metoda Dezagregata'!D119,'Valorile Parametrilor'!$B$37:$M$152,8)*'Valorile Parametrilor'!$D$8*VLOOKUP('Metoda Dezagregata'!$C$19,'Valorile Parametrilor'!$B$163:$M$188,8,FALSE))</f>
        <v>0</v>
      </c>
      <c r="X107" s="20">
        <f>IF(I107=0,0,I107*VLOOKUP('Metoda Dezagregata'!D119,'Valorile Parametrilor'!$B$37:$M$152,9)*VLOOKUP('Metoda Dezagregata'!$C$19,'Valorile Parametrilor'!$B$163:$M$188,9,FALSE))</f>
        <v>0</v>
      </c>
      <c r="Y107" s="20">
        <f>IF(J107=0,0,J107*VLOOKUP('Metoda Dezagregata'!D119,'Valorile Parametrilor'!$B$37:$M$152,10)*VLOOKUP('Metoda Dezagregata'!$C$19,'Valorile Parametrilor'!$B$163:$M$188,10,FALSE))</f>
        <v>0</v>
      </c>
      <c r="Z107" s="20">
        <f>IF(K107=0,0,K107*VLOOKUP('Metoda Dezagregata'!D119,'Valorile Parametrilor'!$B$37:$M$152,11)*VLOOKUP('Metoda Dezagregata'!$C$19,'Valorile Parametrilor'!$B$163:$N$188,11,FALSE))</f>
        <v>0</v>
      </c>
      <c r="AA107" s="20">
        <f>IF(L107=0,0,L107*VLOOKUP('Metoda Dezagregata'!D119,'Valorile Parametrilor'!$B$37:$P$152,13)*VLOOKUP('Metoda Dezagregata'!$C$19,'Valorile Parametrilor'!$B$163:$O$188,13,FALSE))</f>
        <v>0</v>
      </c>
      <c r="AB107" s="20">
        <f>IF(M107=0,0,M107*VLOOKUP('Metoda Dezagregata'!D119,'Valorile Parametrilor'!$B$37:$P$152,14)*VLOOKUP('Metoda Dezagregata'!$C$19,'Valorile Parametrilor'!$B$163:$P$188,14,FALSE))</f>
        <v>0</v>
      </c>
      <c r="AC107" s="20">
        <f>IF(N107=0,0,N107*VLOOKUP('Metoda Dezagregata'!D119,'Valorile Parametrilor'!$B$37:$P$152,15)*VLOOKUP('Metoda Dezagregata'!$C$19,'Valorile Parametrilor'!$B$163:$P$188,15,FALSE))</f>
        <v>0</v>
      </c>
      <c r="AD107" s="20"/>
      <c r="AE107" s="20">
        <f>P107*'Valorile Parametrilor'!$C$200</f>
        <v>0</v>
      </c>
      <c r="AF107" s="20">
        <f>Q107*'Valorile Parametrilor'!$D$200</f>
        <v>0</v>
      </c>
      <c r="AG107" s="20">
        <f>R107*'Valorile Parametrilor'!$D$200</f>
        <v>0</v>
      </c>
      <c r="AH107" s="20">
        <f>S107*'Valorile Parametrilor'!$C$207</f>
        <v>0</v>
      </c>
      <c r="AI107" s="20">
        <f>T107*'Valorile Parametrilor'!$C$200</f>
        <v>0</v>
      </c>
      <c r="AJ107" s="20">
        <f>U107*'Valorile Parametrilor'!$D$200</f>
        <v>0</v>
      </c>
      <c r="AK107" s="20">
        <f>V107*'Valorile Parametrilor'!$C$200</f>
        <v>0</v>
      </c>
      <c r="AL107" s="20">
        <f>W107*'Valorile Parametrilor'!$D$200</f>
        <v>0</v>
      </c>
      <c r="AM107" s="20">
        <f>X107*'Valorile Parametrilor'!$D$200</f>
        <v>0</v>
      </c>
      <c r="AN107" s="20">
        <f>Y107*'Valorile Parametrilor'!$D$200</f>
        <v>0</v>
      </c>
      <c r="AO107" s="20">
        <f>Z107*'Valorile Parametrilor'!$D$200</f>
        <v>0</v>
      </c>
      <c r="AP107" s="20">
        <f>AA107*'Valorile Parametrilor'!$C$207</f>
        <v>0</v>
      </c>
      <c r="AQ107" s="20">
        <f>AB107*'Valorile Parametrilor'!$C$207</f>
        <v>0</v>
      </c>
      <c r="AR107" s="20">
        <f>AC107*'Valorile Parametrilor'!$C$207</f>
        <v>0</v>
      </c>
      <c r="AS107" s="25">
        <f t="shared" si="3"/>
        <v>0</v>
      </c>
    </row>
    <row r="108" spans="2:45" x14ac:dyDescent="0.25">
      <c r="B108" s="18">
        <f>'Metoda Dezagregata'!B120</f>
        <v>0</v>
      </c>
      <c r="C108" s="18"/>
      <c r="D108" s="20">
        <f>'Metoda Dezagregata'!$C120*'Metoda Dezagregata'!$E120*'Metoda Dezagregata'!F120</f>
        <v>0</v>
      </c>
      <c r="E108" s="20">
        <f>'Metoda Dezagregata'!$C120*'Metoda Dezagregata'!$E120*'Metoda Dezagregata'!G120</f>
        <v>0</v>
      </c>
      <c r="F108" s="20">
        <f>'Metoda Dezagregata'!$C120*'Metoda Dezagregata'!$E120*'Metoda Dezagregata'!M120</f>
        <v>0</v>
      </c>
      <c r="G108" s="20">
        <f>'Metoda Dezagregata'!$C120*'Metoda Dezagregata'!$E120*'Metoda Dezagregata'!H120</f>
        <v>0</v>
      </c>
      <c r="H108" s="20">
        <f>'Metoda Dezagregata'!$C120*'Metoda Dezagregata'!$E120*'Metoda Dezagregata'!I120</f>
        <v>0</v>
      </c>
      <c r="I108" s="20">
        <f>'Metoda Dezagregata'!$C120*'Metoda Dezagregata'!$E120*'Metoda Dezagregata'!J120</f>
        <v>0</v>
      </c>
      <c r="J108" s="20">
        <f>'Metoda Dezagregata'!$C120*'Metoda Dezagregata'!$E120*'Metoda Dezagregata'!K120</f>
        <v>0</v>
      </c>
      <c r="K108" s="20">
        <f>'Metoda Dezagregata'!$C120*'Metoda Dezagregata'!$E120*'Metoda Dezagregata'!L120</f>
        <v>0</v>
      </c>
      <c r="L108" s="20">
        <f>'Metoda Dezagregata'!$C120*'Metoda Dezagregata'!$E120*'Metoda Dezagregata'!N120</f>
        <v>0</v>
      </c>
      <c r="M108" s="20">
        <f>'Metoda Dezagregata'!$C120*'Metoda Dezagregata'!$E120*'Metoda Dezagregata'!O120</f>
        <v>0</v>
      </c>
      <c r="N108" s="20">
        <f>'Metoda Dezagregata'!$C120*'Metoda Dezagregata'!$E120*'Metoda Dezagregata'!P120</f>
        <v>0</v>
      </c>
      <c r="O108" s="20"/>
      <c r="P108" s="20">
        <f>IF(D108=0,0,D108*VLOOKUP('Metoda Dezagregata'!$D120,'Valorile Parametrilor'!$B$37:$M$152,3)*'Valorile Parametrilor'!$C$9*VLOOKUP('Metoda Dezagregata'!$C$19,'Valorile Parametrilor'!$B$163:$M$188,3,FALSE))</f>
        <v>0</v>
      </c>
      <c r="Q108" s="20">
        <f>IF(D108=0,0,D108*VLOOKUP('Metoda Dezagregata'!$D120,'Valorile Parametrilor'!$B$37:$M$152,3)*'Valorile Parametrilor'!$D$9*VLOOKUP('Metoda Dezagregata'!$C$19,'Valorile Parametrilor'!$B$163:$M$188,3,FALSE))</f>
        <v>0</v>
      </c>
      <c r="R108" s="20">
        <f>IF(E108=0,0,E108*VLOOKUP('Metoda Dezagregata'!D120,'Valorile Parametrilor'!$B$37:$M$152,4)*VLOOKUP('Metoda Dezagregata'!$C$19,'Valorile Parametrilor'!$B$163:$M$188,4,FALSE))</f>
        <v>0</v>
      </c>
      <c r="S108" s="20">
        <f>IF(F108=0,0,F108*VLOOKUP('Metoda Dezagregata'!D120,'Valorile Parametrilor'!$B$37:$M$152,12)*VLOOKUP('Metoda Dezagregata'!$C$19,'Valorile Parametrilor'!$B$163:$M$188,12,FALSE))</f>
        <v>0</v>
      </c>
      <c r="T108" s="20">
        <f>IF(G108=0,0,G108*VLOOKUP('Metoda Dezagregata'!D120,'Valorile Parametrilor'!$B$37:$M$152,5)*'Valorile Parametrilor'!$C$7*VLOOKUP('Metoda Dezagregata'!$C$19,'Valorile Parametrilor'!$B$163:$M$188,5,FALSE))</f>
        <v>0</v>
      </c>
      <c r="U108" s="20">
        <f>IF(G108=0,0,G108*VLOOKUP('Metoda Dezagregata'!D120,'Valorile Parametrilor'!$B$37:$M$152,6)*'Valorile Parametrilor'!$D$7*VLOOKUP('Metoda Dezagregata'!$C$19,'Valorile Parametrilor'!$B$163:$M$188,6,FALSE))</f>
        <v>0</v>
      </c>
      <c r="V108" s="20">
        <f>IF(H108=0,0,H108*VLOOKUP('Metoda Dezagregata'!D120,'Valorile Parametrilor'!$B$37:$M$152,7)*'Valorile Parametrilor'!$C$8*VLOOKUP('Metoda Dezagregata'!$C$19,'Valorile Parametrilor'!$B$163:$M$188,7,FALSE))</f>
        <v>0</v>
      </c>
      <c r="W108" s="20">
        <f>IF(H108=0,0,H108*VLOOKUP('Metoda Dezagregata'!D120,'Valorile Parametrilor'!$B$37:$M$152,8)*'Valorile Parametrilor'!$D$8*VLOOKUP('Metoda Dezagregata'!$C$19,'Valorile Parametrilor'!$B$163:$M$188,8,FALSE))</f>
        <v>0</v>
      </c>
      <c r="X108" s="20">
        <f>IF(I108=0,0,I108*VLOOKUP('Metoda Dezagregata'!D120,'Valorile Parametrilor'!$B$37:$M$152,9)*VLOOKUP('Metoda Dezagregata'!$C$19,'Valorile Parametrilor'!$B$163:$M$188,9,FALSE))</f>
        <v>0</v>
      </c>
      <c r="Y108" s="20">
        <f>IF(J108=0,0,J108*VLOOKUP('Metoda Dezagregata'!D120,'Valorile Parametrilor'!$B$37:$M$152,10)*VLOOKUP('Metoda Dezagregata'!$C$19,'Valorile Parametrilor'!$B$163:$M$188,10,FALSE))</f>
        <v>0</v>
      </c>
      <c r="Z108" s="20">
        <f>IF(K108=0,0,K108*VLOOKUP('Metoda Dezagregata'!D120,'Valorile Parametrilor'!$B$37:$M$152,11)*VLOOKUP('Metoda Dezagregata'!$C$19,'Valorile Parametrilor'!$B$163:$N$188,11,FALSE))</f>
        <v>0</v>
      </c>
      <c r="AA108" s="20">
        <f>IF(L108=0,0,L108*VLOOKUP('Metoda Dezagregata'!D120,'Valorile Parametrilor'!$B$37:$P$152,13)*VLOOKUP('Metoda Dezagregata'!$C$19,'Valorile Parametrilor'!$B$163:$O$188,13,FALSE))</f>
        <v>0</v>
      </c>
      <c r="AB108" s="20">
        <f>IF(M108=0,0,M108*VLOOKUP('Metoda Dezagregata'!D120,'Valorile Parametrilor'!$B$37:$P$152,14)*VLOOKUP('Metoda Dezagregata'!$C$19,'Valorile Parametrilor'!$B$163:$P$188,14,FALSE))</f>
        <v>0</v>
      </c>
      <c r="AC108" s="20">
        <f>IF(N108=0,0,N108*VLOOKUP('Metoda Dezagregata'!D120,'Valorile Parametrilor'!$B$37:$P$152,15)*VLOOKUP('Metoda Dezagregata'!$C$19,'Valorile Parametrilor'!$B$163:$P$188,15,FALSE))</f>
        <v>0</v>
      </c>
      <c r="AD108" s="20"/>
      <c r="AE108" s="20">
        <f>P108*'Valorile Parametrilor'!$C$200</f>
        <v>0</v>
      </c>
      <c r="AF108" s="20">
        <f>Q108*'Valorile Parametrilor'!$D$200</f>
        <v>0</v>
      </c>
      <c r="AG108" s="20">
        <f>R108*'Valorile Parametrilor'!$D$200</f>
        <v>0</v>
      </c>
      <c r="AH108" s="20">
        <f>S108*'Valorile Parametrilor'!$C$207</f>
        <v>0</v>
      </c>
      <c r="AI108" s="20">
        <f>T108*'Valorile Parametrilor'!$C$200</f>
        <v>0</v>
      </c>
      <c r="AJ108" s="20">
        <f>U108*'Valorile Parametrilor'!$D$200</f>
        <v>0</v>
      </c>
      <c r="AK108" s="20">
        <f>V108*'Valorile Parametrilor'!$C$200</f>
        <v>0</v>
      </c>
      <c r="AL108" s="20">
        <f>W108*'Valorile Parametrilor'!$D$200</f>
        <v>0</v>
      </c>
      <c r="AM108" s="20">
        <f>X108*'Valorile Parametrilor'!$D$200</f>
        <v>0</v>
      </c>
      <c r="AN108" s="20">
        <f>Y108*'Valorile Parametrilor'!$D$200</f>
        <v>0</v>
      </c>
      <c r="AO108" s="20">
        <f>Z108*'Valorile Parametrilor'!$D$200</f>
        <v>0</v>
      </c>
      <c r="AP108" s="20">
        <f>AA108*'Valorile Parametrilor'!$C$207</f>
        <v>0</v>
      </c>
      <c r="AQ108" s="20">
        <f>AB108*'Valorile Parametrilor'!$C$207</f>
        <v>0</v>
      </c>
      <c r="AR108" s="20">
        <f>AC108*'Valorile Parametrilor'!$C$207</f>
        <v>0</v>
      </c>
      <c r="AS108" s="25">
        <f t="shared" si="3"/>
        <v>0</v>
      </c>
    </row>
    <row r="109" spans="2:45" x14ac:dyDescent="0.25">
      <c r="B109" s="18">
        <f>'Metoda Dezagregata'!B121</f>
        <v>0</v>
      </c>
      <c r="C109" s="18"/>
      <c r="D109" s="20">
        <f>'Metoda Dezagregata'!$C121*'Metoda Dezagregata'!$E121*'Metoda Dezagregata'!F121</f>
        <v>0</v>
      </c>
      <c r="E109" s="20">
        <f>'Metoda Dezagregata'!$C121*'Metoda Dezagregata'!$E121*'Metoda Dezagregata'!G121</f>
        <v>0</v>
      </c>
      <c r="F109" s="20">
        <f>'Metoda Dezagregata'!$C121*'Metoda Dezagregata'!$E121*'Metoda Dezagregata'!M121</f>
        <v>0</v>
      </c>
      <c r="G109" s="20">
        <f>'Metoda Dezagregata'!$C121*'Metoda Dezagregata'!$E121*'Metoda Dezagregata'!H121</f>
        <v>0</v>
      </c>
      <c r="H109" s="20">
        <f>'Metoda Dezagregata'!$C121*'Metoda Dezagregata'!$E121*'Metoda Dezagregata'!I121</f>
        <v>0</v>
      </c>
      <c r="I109" s="20">
        <f>'Metoda Dezagregata'!$C121*'Metoda Dezagregata'!$E121*'Metoda Dezagregata'!J121</f>
        <v>0</v>
      </c>
      <c r="J109" s="20">
        <f>'Metoda Dezagregata'!$C121*'Metoda Dezagregata'!$E121*'Metoda Dezagregata'!K121</f>
        <v>0</v>
      </c>
      <c r="K109" s="20">
        <f>'Metoda Dezagregata'!$C121*'Metoda Dezagregata'!$E121*'Metoda Dezagregata'!L121</f>
        <v>0</v>
      </c>
      <c r="L109" s="20">
        <f>'Metoda Dezagregata'!$C121*'Metoda Dezagregata'!$E121*'Metoda Dezagregata'!N121</f>
        <v>0</v>
      </c>
      <c r="M109" s="20">
        <f>'Metoda Dezagregata'!$C121*'Metoda Dezagregata'!$E121*'Metoda Dezagregata'!O121</f>
        <v>0</v>
      </c>
      <c r="N109" s="20">
        <f>'Metoda Dezagregata'!$C121*'Metoda Dezagregata'!$E121*'Metoda Dezagregata'!P121</f>
        <v>0</v>
      </c>
      <c r="O109" s="20"/>
      <c r="P109" s="20">
        <f>IF(D109=0,0,D109*VLOOKUP('Metoda Dezagregata'!$D121,'Valorile Parametrilor'!$B$37:$M$152,3)*'Valorile Parametrilor'!$C$9*VLOOKUP('Metoda Dezagregata'!$C$19,'Valorile Parametrilor'!$B$163:$M$188,3,FALSE))</f>
        <v>0</v>
      </c>
      <c r="Q109" s="20">
        <f>IF(D109=0,0,D109*VLOOKUP('Metoda Dezagregata'!$D121,'Valorile Parametrilor'!$B$37:$M$152,3)*'Valorile Parametrilor'!$D$9*VLOOKUP('Metoda Dezagregata'!$C$19,'Valorile Parametrilor'!$B$163:$M$188,3,FALSE))</f>
        <v>0</v>
      </c>
      <c r="R109" s="20">
        <f>IF(E109=0,0,E109*VLOOKUP('Metoda Dezagregata'!D121,'Valorile Parametrilor'!$B$37:$M$152,4)*VLOOKUP('Metoda Dezagregata'!$C$19,'Valorile Parametrilor'!$B$163:$M$188,4,FALSE))</f>
        <v>0</v>
      </c>
      <c r="S109" s="20">
        <f>IF(F109=0,0,F109*VLOOKUP('Metoda Dezagregata'!D121,'Valorile Parametrilor'!$B$37:$M$152,12)*VLOOKUP('Metoda Dezagregata'!$C$19,'Valorile Parametrilor'!$B$163:$M$188,12,FALSE))</f>
        <v>0</v>
      </c>
      <c r="T109" s="20">
        <f>IF(G109=0,0,G109*VLOOKUP('Metoda Dezagregata'!D121,'Valorile Parametrilor'!$B$37:$M$152,5)*'Valorile Parametrilor'!$C$7*VLOOKUP('Metoda Dezagregata'!$C$19,'Valorile Parametrilor'!$B$163:$M$188,5,FALSE))</f>
        <v>0</v>
      </c>
      <c r="U109" s="20">
        <f>IF(G109=0,0,G109*VLOOKUP('Metoda Dezagregata'!D121,'Valorile Parametrilor'!$B$37:$M$152,6)*'Valorile Parametrilor'!$D$7*VLOOKUP('Metoda Dezagregata'!$C$19,'Valorile Parametrilor'!$B$163:$M$188,6,FALSE))</f>
        <v>0</v>
      </c>
      <c r="V109" s="20">
        <f>IF(H109=0,0,H109*VLOOKUP('Metoda Dezagregata'!D121,'Valorile Parametrilor'!$B$37:$M$152,7)*'Valorile Parametrilor'!$C$8*VLOOKUP('Metoda Dezagregata'!$C$19,'Valorile Parametrilor'!$B$163:$M$188,7,FALSE))</f>
        <v>0</v>
      </c>
      <c r="W109" s="20">
        <f>IF(H109=0,0,H109*VLOOKUP('Metoda Dezagregata'!D121,'Valorile Parametrilor'!$B$37:$M$152,8)*'Valorile Parametrilor'!$D$8*VLOOKUP('Metoda Dezagregata'!$C$19,'Valorile Parametrilor'!$B$163:$M$188,8,FALSE))</f>
        <v>0</v>
      </c>
      <c r="X109" s="20">
        <f>IF(I109=0,0,I109*VLOOKUP('Metoda Dezagregata'!D121,'Valorile Parametrilor'!$B$37:$M$152,9)*VLOOKUP('Metoda Dezagregata'!$C$19,'Valorile Parametrilor'!$B$163:$M$188,9,FALSE))</f>
        <v>0</v>
      </c>
      <c r="Y109" s="20">
        <f>IF(J109=0,0,J109*VLOOKUP('Metoda Dezagregata'!D121,'Valorile Parametrilor'!$B$37:$M$152,10)*VLOOKUP('Metoda Dezagregata'!$C$19,'Valorile Parametrilor'!$B$163:$M$188,10,FALSE))</f>
        <v>0</v>
      </c>
      <c r="Z109" s="20">
        <f>IF(K109=0,0,K109*VLOOKUP('Metoda Dezagregata'!D121,'Valorile Parametrilor'!$B$37:$M$152,11)*VLOOKUP('Metoda Dezagregata'!$C$19,'Valorile Parametrilor'!$B$163:$N$188,11,FALSE))</f>
        <v>0</v>
      </c>
      <c r="AA109" s="20">
        <f>IF(L109=0,0,L109*VLOOKUP('Metoda Dezagregata'!D121,'Valorile Parametrilor'!$B$37:$P$152,13)*VLOOKUP('Metoda Dezagregata'!$C$19,'Valorile Parametrilor'!$B$163:$O$188,13,FALSE))</f>
        <v>0</v>
      </c>
      <c r="AB109" s="20">
        <f>IF(M109=0,0,M109*VLOOKUP('Metoda Dezagregata'!D121,'Valorile Parametrilor'!$B$37:$P$152,14)*VLOOKUP('Metoda Dezagregata'!$C$19,'Valorile Parametrilor'!$B$163:$P$188,14,FALSE))</f>
        <v>0</v>
      </c>
      <c r="AC109" s="20">
        <f>IF(N109=0,0,N109*VLOOKUP('Metoda Dezagregata'!D121,'Valorile Parametrilor'!$B$37:$P$152,15)*VLOOKUP('Metoda Dezagregata'!$C$19,'Valorile Parametrilor'!$B$163:$P$188,15,FALSE))</f>
        <v>0</v>
      </c>
      <c r="AD109" s="20"/>
      <c r="AE109" s="20">
        <f>P109*'Valorile Parametrilor'!$C$200</f>
        <v>0</v>
      </c>
      <c r="AF109" s="20">
        <f>Q109*'Valorile Parametrilor'!$D$200</f>
        <v>0</v>
      </c>
      <c r="AG109" s="20">
        <f>R109*'Valorile Parametrilor'!$D$200</f>
        <v>0</v>
      </c>
      <c r="AH109" s="20">
        <f>S109*'Valorile Parametrilor'!$C$207</f>
        <v>0</v>
      </c>
      <c r="AI109" s="20">
        <f>T109*'Valorile Parametrilor'!$C$200</f>
        <v>0</v>
      </c>
      <c r="AJ109" s="20">
        <f>U109*'Valorile Parametrilor'!$D$200</f>
        <v>0</v>
      </c>
      <c r="AK109" s="20">
        <f>V109*'Valorile Parametrilor'!$C$200</f>
        <v>0</v>
      </c>
      <c r="AL109" s="20">
        <f>W109*'Valorile Parametrilor'!$D$200</f>
        <v>0</v>
      </c>
      <c r="AM109" s="20">
        <f>X109*'Valorile Parametrilor'!$D$200</f>
        <v>0</v>
      </c>
      <c r="AN109" s="20">
        <f>Y109*'Valorile Parametrilor'!$D$200</f>
        <v>0</v>
      </c>
      <c r="AO109" s="20">
        <f>Z109*'Valorile Parametrilor'!$D$200</f>
        <v>0</v>
      </c>
      <c r="AP109" s="20">
        <f>AA109*'Valorile Parametrilor'!$C$207</f>
        <v>0</v>
      </c>
      <c r="AQ109" s="20">
        <f>AB109*'Valorile Parametrilor'!$C$207</f>
        <v>0</v>
      </c>
      <c r="AR109" s="20">
        <f>AC109*'Valorile Parametrilor'!$C$207</f>
        <v>0</v>
      </c>
      <c r="AS109" s="25">
        <f t="shared" si="3"/>
        <v>0</v>
      </c>
    </row>
    <row r="110" spans="2:45" x14ac:dyDescent="0.25">
      <c r="B110" s="18">
        <f>'Metoda Dezagregata'!B122</f>
        <v>0</v>
      </c>
      <c r="C110" s="18"/>
      <c r="D110" s="20">
        <f>'Metoda Dezagregata'!$C122*'Metoda Dezagregata'!$E122*'Metoda Dezagregata'!F122</f>
        <v>0</v>
      </c>
      <c r="E110" s="20">
        <f>'Metoda Dezagregata'!$C122*'Metoda Dezagregata'!$E122*'Metoda Dezagregata'!G122</f>
        <v>0</v>
      </c>
      <c r="F110" s="20">
        <f>'Metoda Dezagregata'!$C122*'Metoda Dezagregata'!$E122*'Metoda Dezagregata'!M122</f>
        <v>0</v>
      </c>
      <c r="G110" s="20">
        <f>'Metoda Dezagregata'!$C122*'Metoda Dezagregata'!$E122*'Metoda Dezagregata'!H122</f>
        <v>0</v>
      </c>
      <c r="H110" s="20">
        <f>'Metoda Dezagregata'!$C122*'Metoda Dezagregata'!$E122*'Metoda Dezagregata'!I122</f>
        <v>0</v>
      </c>
      <c r="I110" s="20">
        <f>'Metoda Dezagregata'!$C122*'Metoda Dezagregata'!$E122*'Metoda Dezagregata'!J122</f>
        <v>0</v>
      </c>
      <c r="J110" s="20">
        <f>'Metoda Dezagregata'!$C122*'Metoda Dezagregata'!$E122*'Metoda Dezagregata'!K122</f>
        <v>0</v>
      </c>
      <c r="K110" s="20">
        <f>'Metoda Dezagregata'!$C122*'Metoda Dezagregata'!$E122*'Metoda Dezagregata'!L122</f>
        <v>0</v>
      </c>
      <c r="L110" s="20">
        <f>'Metoda Dezagregata'!$C122*'Metoda Dezagregata'!$E122*'Metoda Dezagregata'!N122</f>
        <v>0</v>
      </c>
      <c r="M110" s="20">
        <f>'Metoda Dezagregata'!$C122*'Metoda Dezagregata'!$E122*'Metoda Dezagregata'!O122</f>
        <v>0</v>
      </c>
      <c r="N110" s="20">
        <f>'Metoda Dezagregata'!$C122*'Metoda Dezagregata'!$E122*'Metoda Dezagregata'!P122</f>
        <v>0</v>
      </c>
      <c r="O110" s="20"/>
      <c r="P110" s="20">
        <f>IF(D110=0,0,D110*VLOOKUP('Metoda Dezagregata'!$D122,'Valorile Parametrilor'!$B$37:$M$152,3)*'Valorile Parametrilor'!$C$9*VLOOKUP('Metoda Dezagregata'!$C$19,'Valorile Parametrilor'!$B$163:$M$188,3,FALSE))</f>
        <v>0</v>
      </c>
      <c r="Q110" s="20">
        <f>IF(D110=0,0,D110*VLOOKUP('Metoda Dezagregata'!$D122,'Valorile Parametrilor'!$B$37:$M$152,3)*'Valorile Parametrilor'!$D$9*VLOOKUP('Metoda Dezagregata'!$C$19,'Valorile Parametrilor'!$B$163:$M$188,3,FALSE))</f>
        <v>0</v>
      </c>
      <c r="R110" s="20">
        <f>IF(E110=0,0,E110*VLOOKUP('Metoda Dezagregata'!D122,'Valorile Parametrilor'!$B$37:$M$152,4)*VLOOKUP('Metoda Dezagregata'!$C$19,'Valorile Parametrilor'!$B$163:$M$188,4,FALSE))</f>
        <v>0</v>
      </c>
      <c r="S110" s="20">
        <f>IF(F110=0,0,F110*VLOOKUP('Metoda Dezagregata'!D122,'Valorile Parametrilor'!$B$37:$M$152,12)*VLOOKUP('Metoda Dezagregata'!$C$19,'Valorile Parametrilor'!$B$163:$M$188,12,FALSE))</f>
        <v>0</v>
      </c>
      <c r="T110" s="20">
        <f>IF(G110=0,0,G110*VLOOKUP('Metoda Dezagregata'!D122,'Valorile Parametrilor'!$B$37:$M$152,5)*'Valorile Parametrilor'!$C$7*VLOOKUP('Metoda Dezagregata'!$C$19,'Valorile Parametrilor'!$B$163:$M$188,5,FALSE))</f>
        <v>0</v>
      </c>
      <c r="U110" s="20">
        <f>IF(G110=0,0,G110*VLOOKUP('Metoda Dezagregata'!D122,'Valorile Parametrilor'!$B$37:$M$152,6)*'Valorile Parametrilor'!$D$7*VLOOKUP('Metoda Dezagregata'!$C$19,'Valorile Parametrilor'!$B$163:$M$188,6,FALSE))</f>
        <v>0</v>
      </c>
      <c r="V110" s="20">
        <f>IF(H110=0,0,H110*VLOOKUP('Metoda Dezagregata'!D122,'Valorile Parametrilor'!$B$37:$M$152,7)*'Valorile Parametrilor'!$C$8*VLOOKUP('Metoda Dezagregata'!$C$19,'Valorile Parametrilor'!$B$163:$M$188,7,FALSE))</f>
        <v>0</v>
      </c>
      <c r="W110" s="20">
        <f>IF(H110=0,0,H110*VLOOKUP('Metoda Dezagregata'!D122,'Valorile Parametrilor'!$B$37:$M$152,8)*'Valorile Parametrilor'!$D$8*VLOOKUP('Metoda Dezagregata'!$C$19,'Valorile Parametrilor'!$B$163:$M$188,8,FALSE))</f>
        <v>0</v>
      </c>
      <c r="X110" s="20">
        <f>IF(I110=0,0,I110*VLOOKUP('Metoda Dezagregata'!D122,'Valorile Parametrilor'!$B$37:$M$152,9)*VLOOKUP('Metoda Dezagregata'!$C$19,'Valorile Parametrilor'!$B$163:$M$188,9,FALSE))</f>
        <v>0</v>
      </c>
      <c r="Y110" s="20">
        <f>IF(J110=0,0,J110*VLOOKUP('Metoda Dezagregata'!D122,'Valorile Parametrilor'!$B$37:$M$152,10)*VLOOKUP('Metoda Dezagregata'!$C$19,'Valorile Parametrilor'!$B$163:$M$188,10,FALSE))</f>
        <v>0</v>
      </c>
      <c r="Z110" s="20">
        <f>IF(K110=0,0,K110*VLOOKUP('Metoda Dezagregata'!D122,'Valorile Parametrilor'!$B$37:$M$152,11)*VLOOKUP('Metoda Dezagregata'!$C$19,'Valorile Parametrilor'!$B$163:$N$188,11,FALSE))</f>
        <v>0</v>
      </c>
      <c r="AA110" s="20">
        <f>IF(L110=0,0,L110*VLOOKUP('Metoda Dezagregata'!D122,'Valorile Parametrilor'!$B$37:$P$152,13)*VLOOKUP('Metoda Dezagregata'!$C$19,'Valorile Parametrilor'!$B$163:$O$188,13,FALSE))</f>
        <v>0</v>
      </c>
      <c r="AB110" s="20">
        <f>IF(M110=0,0,M110*VLOOKUP('Metoda Dezagregata'!D122,'Valorile Parametrilor'!$B$37:$P$152,14)*VLOOKUP('Metoda Dezagregata'!$C$19,'Valorile Parametrilor'!$B$163:$P$188,14,FALSE))</f>
        <v>0</v>
      </c>
      <c r="AC110" s="20">
        <f>IF(N110=0,0,N110*VLOOKUP('Metoda Dezagregata'!D122,'Valorile Parametrilor'!$B$37:$P$152,15)*VLOOKUP('Metoda Dezagregata'!$C$19,'Valorile Parametrilor'!$B$163:$P$188,15,FALSE))</f>
        <v>0</v>
      </c>
      <c r="AD110" s="20"/>
      <c r="AE110" s="20">
        <f>P110*'Valorile Parametrilor'!$C$200</f>
        <v>0</v>
      </c>
      <c r="AF110" s="20">
        <f>Q110*'Valorile Parametrilor'!$D$200</f>
        <v>0</v>
      </c>
      <c r="AG110" s="20">
        <f>R110*'Valorile Parametrilor'!$D$200</f>
        <v>0</v>
      </c>
      <c r="AH110" s="20">
        <f>S110*'Valorile Parametrilor'!$C$207</f>
        <v>0</v>
      </c>
      <c r="AI110" s="20">
        <f>T110*'Valorile Parametrilor'!$C$200</f>
        <v>0</v>
      </c>
      <c r="AJ110" s="20">
        <f>U110*'Valorile Parametrilor'!$D$200</f>
        <v>0</v>
      </c>
      <c r="AK110" s="20">
        <f>V110*'Valorile Parametrilor'!$C$200</f>
        <v>0</v>
      </c>
      <c r="AL110" s="20">
        <f>W110*'Valorile Parametrilor'!$D$200</f>
        <v>0</v>
      </c>
      <c r="AM110" s="20">
        <f>X110*'Valorile Parametrilor'!$D$200</f>
        <v>0</v>
      </c>
      <c r="AN110" s="20">
        <f>Y110*'Valorile Parametrilor'!$D$200</f>
        <v>0</v>
      </c>
      <c r="AO110" s="20">
        <f>Z110*'Valorile Parametrilor'!$D$200</f>
        <v>0</v>
      </c>
      <c r="AP110" s="20">
        <f>AA110*'Valorile Parametrilor'!$C$207</f>
        <v>0</v>
      </c>
      <c r="AQ110" s="20">
        <f>AB110*'Valorile Parametrilor'!$C$207</f>
        <v>0</v>
      </c>
      <c r="AR110" s="20">
        <f>AC110*'Valorile Parametrilor'!$C$207</f>
        <v>0</v>
      </c>
      <c r="AS110" s="25">
        <f t="shared" si="3"/>
        <v>0</v>
      </c>
    </row>
    <row r="111" spans="2:45" x14ac:dyDescent="0.25">
      <c r="B111" s="18">
        <f>'Metoda Dezagregata'!B123</f>
        <v>0</v>
      </c>
      <c r="C111" s="18"/>
      <c r="D111" s="20">
        <f>'Metoda Dezagregata'!$C123*'Metoda Dezagregata'!$E123*'Metoda Dezagregata'!F123</f>
        <v>0</v>
      </c>
      <c r="E111" s="20">
        <f>'Metoda Dezagregata'!$C123*'Metoda Dezagregata'!$E123*'Metoda Dezagregata'!G123</f>
        <v>0</v>
      </c>
      <c r="F111" s="20">
        <f>'Metoda Dezagregata'!$C123*'Metoda Dezagregata'!$E123*'Metoda Dezagregata'!M123</f>
        <v>0</v>
      </c>
      <c r="G111" s="20">
        <f>'Metoda Dezagregata'!$C123*'Metoda Dezagregata'!$E123*'Metoda Dezagregata'!H123</f>
        <v>0</v>
      </c>
      <c r="H111" s="20">
        <f>'Metoda Dezagregata'!$C123*'Metoda Dezagregata'!$E123*'Metoda Dezagregata'!I123</f>
        <v>0</v>
      </c>
      <c r="I111" s="20">
        <f>'Metoda Dezagregata'!$C123*'Metoda Dezagregata'!$E123*'Metoda Dezagregata'!J123</f>
        <v>0</v>
      </c>
      <c r="J111" s="20">
        <f>'Metoda Dezagregata'!$C123*'Metoda Dezagregata'!$E123*'Metoda Dezagregata'!K123</f>
        <v>0</v>
      </c>
      <c r="K111" s="20">
        <f>'Metoda Dezagregata'!$C123*'Metoda Dezagregata'!$E123*'Metoda Dezagregata'!L123</f>
        <v>0</v>
      </c>
      <c r="L111" s="20">
        <f>'Metoda Dezagregata'!$C123*'Metoda Dezagregata'!$E123*'Metoda Dezagregata'!N123</f>
        <v>0</v>
      </c>
      <c r="M111" s="20">
        <f>'Metoda Dezagregata'!$C123*'Metoda Dezagregata'!$E123*'Metoda Dezagregata'!O123</f>
        <v>0</v>
      </c>
      <c r="N111" s="20">
        <f>'Metoda Dezagregata'!$C123*'Metoda Dezagregata'!$E123*'Metoda Dezagregata'!P123</f>
        <v>0</v>
      </c>
      <c r="O111" s="20"/>
      <c r="P111" s="20">
        <f>IF(D111=0,0,D111*VLOOKUP('Metoda Dezagregata'!$D123,'Valorile Parametrilor'!$B$37:$M$152,3)*'Valorile Parametrilor'!$C$9*VLOOKUP('Metoda Dezagregata'!$C$19,'Valorile Parametrilor'!$B$163:$M$188,3,FALSE))</f>
        <v>0</v>
      </c>
      <c r="Q111" s="20">
        <f>IF(D111=0,0,D111*VLOOKUP('Metoda Dezagregata'!$D123,'Valorile Parametrilor'!$B$37:$M$152,3)*'Valorile Parametrilor'!$D$9*VLOOKUP('Metoda Dezagregata'!$C$19,'Valorile Parametrilor'!$B$163:$M$188,3,FALSE))</f>
        <v>0</v>
      </c>
      <c r="R111" s="20">
        <f>IF(E111=0,0,E111*VLOOKUP('Metoda Dezagregata'!D123,'Valorile Parametrilor'!$B$37:$M$152,4)*VLOOKUP('Metoda Dezagregata'!$C$19,'Valorile Parametrilor'!$B$163:$M$188,4,FALSE))</f>
        <v>0</v>
      </c>
      <c r="S111" s="20">
        <f>IF(F111=0,0,F111*VLOOKUP('Metoda Dezagregata'!D123,'Valorile Parametrilor'!$B$37:$M$152,12)*VLOOKUP('Metoda Dezagregata'!$C$19,'Valorile Parametrilor'!$B$163:$M$188,12,FALSE))</f>
        <v>0</v>
      </c>
      <c r="T111" s="20">
        <f>IF(G111=0,0,G111*VLOOKUP('Metoda Dezagregata'!D123,'Valorile Parametrilor'!$B$37:$M$152,5)*'Valorile Parametrilor'!$C$7*VLOOKUP('Metoda Dezagregata'!$C$19,'Valorile Parametrilor'!$B$163:$M$188,5,FALSE))</f>
        <v>0</v>
      </c>
      <c r="U111" s="20">
        <f>IF(G111=0,0,G111*VLOOKUP('Metoda Dezagregata'!D123,'Valorile Parametrilor'!$B$37:$M$152,6)*'Valorile Parametrilor'!$D$7*VLOOKUP('Metoda Dezagregata'!$C$19,'Valorile Parametrilor'!$B$163:$M$188,6,FALSE))</f>
        <v>0</v>
      </c>
      <c r="V111" s="20">
        <f>IF(H111=0,0,H111*VLOOKUP('Metoda Dezagregata'!D123,'Valorile Parametrilor'!$B$37:$M$152,7)*'Valorile Parametrilor'!$C$8*VLOOKUP('Metoda Dezagregata'!$C$19,'Valorile Parametrilor'!$B$163:$M$188,7,FALSE))</f>
        <v>0</v>
      </c>
      <c r="W111" s="20">
        <f>IF(H111=0,0,H111*VLOOKUP('Metoda Dezagregata'!D123,'Valorile Parametrilor'!$B$37:$M$152,8)*'Valorile Parametrilor'!$D$8*VLOOKUP('Metoda Dezagregata'!$C$19,'Valorile Parametrilor'!$B$163:$M$188,8,FALSE))</f>
        <v>0</v>
      </c>
      <c r="X111" s="20">
        <f>IF(I111=0,0,I111*VLOOKUP('Metoda Dezagregata'!D123,'Valorile Parametrilor'!$B$37:$M$152,9)*VLOOKUP('Metoda Dezagregata'!$C$19,'Valorile Parametrilor'!$B$163:$M$188,9,FALSE))</f>
        <v>0</v>
      </c>
      <c r="Y111" s="20">
        <f>IF(J111=0,0,J111*VLOOKUP('Metoda Dezagregata'!D123,'Valorile Parametrilor'!$B$37:$M$152,10)*VLOOKUP('Metoda Dezagregata'!$C$19,'Valorile Parametrilor'!$B$163:$M$188,10,FALSE))</f>
        <v>0</v>
      </c>
      <c r="Z111" s="20">
        <f>IF(K111=0,0,K111*VLOOKUP('Metoda Dezagregata'!D123,'Valorile Parametrilor'!$B$37:$M$152,11)*VLOOKUP('Metoda Dezagregata'!$C$19,'Valorile Parametrilor'!$B$163:$N$188,11,FALSE))</f>
        <v>0</v>
      </c>
      <c r="AA111" s="20">
        <f>IF(L111=0,0,L111*VLOOKUP('Metoda Dezagregata'!D123,'Valorile Parametrilor'!$B$37:$P$152,13)*VLOOKUP('Metoda Dezagregata'!$C$19,'Valorile Parametrilor'!$B$163:$O$188,13,FALSE))</f>
        <v>0</v>
      </c>
      <c r="AB111" s="20">
        <f>IF(M111=0,0,M111*VLOOKUP('Metoda Dezagregata'!D123,'Valorile Parametrilor'!$B$37:$P$152,14)*VLOOKUP('Metoda Dezagregata'!$C$19,'Valorile Parametrilor'!$B$163:$P$188,14,FALSE))</f>
        <v>0</v>
      </c>
      <c r="AC111" s="20">
        <f>IF(N111=0,0,N111*VLOOKUP('Metoda Dezagregata'!D123,'Valorile Parametrilor'!$B$37:$P$152,15)*VLOOKUP('Metoda Dezagregata'!$C$19,'Valorile Parametrilor'!$B$163:$P$188,15,FALSE))</f>
        <v>0</v>
      </c>
      <c r="AD111" s="20"/>
      <c r="AE111" s="20">
        <f>P111*'Valorile Parametrilor'!$C$200</f>
        <v>0</v>
      </c>
      <c r="AF111" s="20">
        <f>Q111*'Valorile Parametrilor'!$D$200</f>
        <v>0</v>
      </c>
      <c r="AG111" s="20">
        <f>R111*'Valorile Parametrilor'!$D$200</f>
        <v>0</v>
      </c>
      <c r="AH111" s="20">
        <f>S111*'Valorile Parametrilor'!$C$207</f>
        <v>0</v>
      </c>
      <c r="AI111" s="20">
        <f>T111*'Valorile Parametrilor'!$C$200</f>
        <v>0</v>
      </c>
      <c r="AJ111" s="20">
        <f>U111*'Valorile Parametrilor'!$D$200</f>
        <v>0</v>
      </c>
      <c r="AK111" s="20">
        <f>V111*'Valorile Parametrilor'!$C$200</f>
        <v>0</v>
      </c>
      <c r="AL111" s="20">
        <f>W111*'Valorile Parametrilor'!$D$200</f>
        <v>0</v>
      </c>
      <c r="AM111" s="20">
        <f>X111*'Valorile Parametrilor'!$D$200</f>
        <v>0</v>
      </c>
      <c r="AN111" s="20">
        <f>Y111*'Valorile Parametrilor'!$D$200</f>
        <v>0</v>
      </c>
      <c r="AO111" s="20">
        <f>Z111*'Valorile Parametrilor'!$D$200</f>
        <v>0</v>
      </c>
      <c r="AP111" s="20">
        <f>AA111*'Valorile Parametrilor'!$C$207</f>
        <v>0</v>
      </c>
      <c r="AQ111" s="20">
        <f>AB111*'Valorile Parametrilor'!$C$207</f>
        <v>0</v>
      </c>
      <c r="AR111" s="20">
        <f>AC111*'Valorile Parametrilor'!$C$207</f>
        <v>0</v>
      </c>
      <c r="AS111" s="25">
        <f t="shared" si="3"/>
        <v>0</v>
      </c>
    </row>
    <row r="112" spans="2:45" x14ac:dyDescent="0.25">
      <c r="B112" s="18"/>
      <c r="C112" s="18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2:45" x14ac:dyDescent="0.25">
      <c r="B113" s="18"/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</row>
    <row r="114" spans="2:45" x14ac:dyDescent="0.25">
      <c r="B114" s="18"/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2:45" hidden="1" x14ac:dyDescent="0.25">
      <c r="B115" s="18"/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</row>
    <row r="116" spans="2:45" hidden="1" x14ac:dyDescent="0.25">
      <c r="B116" s="18"/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</row>
    <row r="117" spans="2:45" hidden="1" x14ac:dyDescent="0.25">
      <c r="B117" s="18"/>
      <c r="C117" s="1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</row>
    <row r="118" spans="2:45" hidden="1" x14ac:dyDescent="0.25">
      <c r="B118" s="18"/>
      <c r="C118" s="18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</row>
    <row r="119" spans="2:45" hidden="1" x14ac:dyDescent="0.25">
      <c r="B119" s="18"/>
      <c r="C119" s="18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</row>
    <row r="120" spans="2:45" hidden="1" x14ac:dyDescent="0.25">
      <c r="B120" s="18"/>
      <c r="C120" s="1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2:45" hidden="1" x14ac:dyDescent="0.25">
      <c r="B121" s="18"/>
      <c r="C121" s="18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</sheetData>
  <pageMargins left="0.7" right="0.7" top="0.75" bottom="0.75" header="0.3" footer="0.3"/>
  <pageSetup paperSize="8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T231"/>
  <sheetViews>
    <sheetView tabSelected="1" zoomScaleNormal="100" workbookViewId="0">
      <selection activeCell="J227" sqref="J227"/>
    </sheetView>
  </sheetViews>
  <sheetFormatPr defaultColWidth="0" defaultRowHeight="15" zeroHeight="1" x14ac:dyDescent="0.25"/>
  <cols>
    <col min="1" max="1" width="5.42578125" style="18" customWidth="1"/>
    <col min="2" max="2" width="13.140625" customWidth="1"/>
    <col min="3" max="4" width="9.140625" customWidth="1"/>
    <col min="5" max="5" width="12.140625" customWidth="1"/>
    <col min="6" max="6" width="14.42578125" customWidth="1"/>
    <col min="7" max="7" width="16.140625" customWidth="1"/>
    <col min="8" max="12" width="9.140625" customWidth="1"/>
    <col min="13" max="13" width="12.85546875" customWidth="1"/>
    <col min="14" max="14" width="11" bestFit="1" customWidth="1"/>
    <col min="15" max="18" width="9.140625" customWidth="1"/>
    <col min="19" max="46" width="0" hidden="1" customWidth="1"/>
    <col min="47" max="16384" width="9.140625" hidden="1"/>
  </cols>
  <sheetData>
    <row r="1" spans="1:16" s="18" customFormat="1" x14ac:dyDescent="0.25"/>
    <row r="2" spans="1:16" s="18" customFormat="1" ht="26.25" x14ac:dyDescent="0.4">
      <c r="B2" s="23" t="s">
        <v>102</v>
      </c>
    </row>
    <row r="3" spans="1:16" s="18" customFormat="1" x14ac:dyDescent="0.25"/>
    <row r="4" spans="1:16" x14ac:dyDescent="0.25">
      <c r="A4"/>
      <c r="B4" s="119" t="s">
        <v>103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x14ac:dyDescent="0.25">
      <c r="A5"/>
    </row>
    <row r="6" spans="1:16" x14ac:dyDescent="0.25">
      <c r="A6"/>
      <c r="B6" s="3" t="s">
        <v>50</v>
      </c>
      <c r="C6" s="3" t="s">
        <v>104</v>
      </c>
      <c r="D6" s="3" t="s">
        <v>105</v>
      </c>
    </row>
    <row r="7" spans="1:16" x14ac:dyDescent="0.25">
      <c r="B7" s="4" t="s">
        <v>46</v>
      </c>
      <c r="C7" s="128">
        <v>0.65</v>
      </c>
      <c r="D7" s="128">
        <v>0.35</v>
      </c>
      <c r="G7" s="140" t="s">
        <v>107</v>
      </c>
      <c r="H7" s="141"/>
      <c r="I7" s="141"/>
      <c r="J7" s="141"/>
      <c r="K7" s="141"/>
      <c r="L7" s="141"/>
      <c r="M7" s="141"/>
      <c r="N7" s="141"/>
    </row>
    <row r="8" spans="1:16" x14ac:dyDescent="0.25">
      <c r="B8" t="s">
        <v>8</v>
      </c>
      <c r="C8" s="128">
        <v>0.5</v>
      </c>
      <c r="D8" s="128">
        <v>0.5</v>
      </c>
      <c r="G8" s="140" t="s">
        <v>108</v>
      </c>
      <c r="H8" s="141"/>
      <c r="I8" s="141"/>
      <c r="J8" s="141"/>
      <c r="K8" s="141"/>
      <c r="L8" s="141"/>
      <c r="M8" s="141"/>
      <c r="N8" s="141"/>
    </row>
    <row r="9" spans="1:16" x14ac:dyDescent="0.25">
      <c r="B9" t="s">
        <v>123</v>
      </c>
      <c r="C9" s="128">
        <v>0.6</v>
      </c>
      <c r="D9" s="128">
        <v>0.4</v>
      </c>
      <c r="F9" s="18"/>
      <c r="G9" s="140" t="s">
        <v>109</v>
      </c>
      <c r="H9" s="141"/>
      <c r="I9" s="141"/>
      <c r="J9" s="141"/>
      <c r="K9" s="141"/>
      <c r="L9" s="141"/>
      <c r="M9" s="141"/>
      <c r="N9" s="141"/>
    </row>
    <row r="10" spans="1:16" x14ac:dyDescent="0.25">
      <c r="B10" s="18"/>
      <c r="C10" s="18"/>
      <c r="D10" s="18"/>
      <c r="E10" s="18"/>
      <c r="F10" s="18"/>
      <c r="G10" s="142"/>
      <c r="H10" s="143"/>
      <c r="I10" s="143"/>
      <c r="J10" s="143"/>
      <c r="K10" s="143"/>
      <c r="L10" s="143"/>
      <c r="M10" s="143"/>
      <c r="N10" s="143"/>
    </row>
    <row r="11" spans="1:16" s="18" customFormat="1" x14ac:dyDescent="0.25">
      <c r="B11" s="1" t="s">
        <v>50</v>
      </c>
      <c r="C11" s="1" t="s">
        <v>9</v>
      </c>
      <c r="D11" s="1" t="s">
        <v>10</v>
      </c>
      <c r="E11" s="1" t="s">
        <v>11</v>
      </c>
      <c r="G11" s="142"/>
      <c r="H11" s="143"/>
      <c r="I11" s="143"/>
      <c r="J11" s="143"/>
      <c r="K11" s="143"/>
      <c r="L11" s="143"/>
      <c r="M11" s="143"/>
      <c r="N11" s="143"/>
    </row>
    <row r="12" spans="1:16" s="18" customFormat="1" x14ac:dyDescent="0.25">
      <c r="B12" s="18" t="s">
        <v>18</v>
      </c>
      <c r="C12" s="127">
        <v>9.3329999999999996E-2</v>
      </c>
      <c r="D12" s="127">
        <v>0.73333000000000004</v>
      </c>
      <c r="E12" s="127">
        <v>0.17333000000000001</v>
      </c>
      <c r="G12" s="140" t="s">
        <v>110</v>
      </c>
      <c r="H12" s="141"/>
      <c r="I12" s="141"/>
      <c r="J12" s="141"/>
      <c r="K12" s="141"/>
      <c r="L12" s="143"/>
      <c r="M12" s="143"/>
      <c r="N12" s="143"/>
    </row>
    <row r="13" spans="1:16" x14ac:dyDescent="0.25">
      <c r="B13" s="18"/>
      <c r="C13" s="8"/>
      <c r="D13" s="8"/>
      <c r="E13" s="8"/>
      <c r="F13" s="18"/>
      <c r="G13" s="18"/>
      <c r="H13" s="18"/>
      <c r="I13" s="18"/>
      <c r="J13" s="18"/>
      <c r="K13" s="18"/>
      <c r="L13" s="18"/>
      <c r="M13" s="18"/>
      <c r="N13" s="18"/>
    </row>
    <row r="14" spans="1:16" x14ac:dyDescent="0.25">
      <c r="B14" s="18" t="s">
        <v>106</v>
      </c>
      <c r="C14" s="18" t="s">
        <v>27</v>
      </c>
      <c r="D14" s="18"/>
      <c r="E14" s="18"/>
      <c r="F14" s="18"/>
      <c r="G14" s="18"/>
      <c r="H14" s="18"/>
      <c r="I14" s="18"/>
      <c r="J14" s="18"/>
      <c r="K14" s="18"/>
      <c r="L14" s="18"/>
    </row>
    <row r="15" spans="1:16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6" x14ac:dyDescent="0.25">
      <c r="B16" s="119" t="s">
        <v>111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</row>
    <row r="17" spans="1:18" x14ac:dyDescent="0.25">
      <c r="A17"/>
      <c r="B17" s="28" t="s">
        <v>112</v>
      </c>
    </row>
    <row r="18" spans="1:18" x14ac:dyDescent="0.25">
      <c r="A18"/>
    </row>
    <row r="19" spans="1:18" x14ac:dyDescent="0.25">
      <c r="A19"/>
      <c r="B19" s="21" t="s">
        <v>114</v>
      </c>
      <c r="L19" s="21" t="s">
        <v>115</v>
      </c>
    </row>
    <row r="20" spans="1:18" x14ac:dyDescent="0.25">
      <c r="B20" s="3" t="s">
        <v>113</v>
      </c>
      <c r="C20" s="166" t="s">
        <v>104</v>
      </c>
      <c r="D20" s="166"/>
      <c r="E20" s="166"/>
      <c r="F20" s="166"/>
      <c r="G20" s="166" t="s">
        <v>105</v>
      </c>
      <c r="H20" s="166"/>
      <c r="I20" s="166"/>
      <c r="J20" s="166"/>
      <c r="L20" s="167" t="s">
        <v>15</v>
      </c>
      <c r="M20" s="167"/>
      <c r="N20" s="167"/>
      <c r="O20" s="167"/>
    </row>
    <row r="21" spans="1:18" s="18" customFormat="1" ht="30" x14ac:dyDescent="0.25">
      <c r="B21" s="3"/>
      <c r="C21" s="3" t="s">
        <v>4</v>
      </c>
      <c r="D21" s="3" t="s">
        <v>5</v>
      </c>
      <c r="E21" s="3" t="s">
        <v>6</v>
      </c>
      <c r="F21" s="3" t="s">
        <v>7</v>
      </c>
      <c r="G21" s="3" t="s">
        <v>4</v>
      </c>
      <c r="H21" s="3" t="s">
        <v>5</v>
      </c>
      <c r="I21" s="3" t="s">
        <v>6</v>
      </c>
      <c r="J21" s="3" t="s">
        <v>7</v>
      </c>
      <c r="K21"/>
      <c r="M21" s="133" t="s">
        <v>71</v>
      </c>
      <c r="N21" s="133" t="s">
        <v>47</v>
      </c>
      <c r="O21" s="133" t="s">
        <v>48</v>
      </c>
      <c r="P21" s="135" t="s">
        <v>49</v>
      </c>
      <c r="Q21"/>
      <c r="R21"/>
    </row>
    <row r="22" spans="1:18" s="18" customFormat="1" x14ac:dyDescent="0.25">
      <c r="B22" s="3" t="s">
        <v>117</v>
      </c>
      <c r="C22" s="125">
        <v>0.96402258100000005</v>
      </c>
      <c r="D22" s="125">
        <v>4.1448029999999997E-2</v>
      </c>
      <c r="E22" s="126">
        <v>-4.5416300000000001E-5</v>
      </c>
      <c r="F22" s="126">
        <v>2.01346E-6</v>
      </c>
      <c r="G22" s="125">
        <v>0.43709404099999999</v>
      </c>
      <c r="H22" s="125">
        <v>5.8616489000000001E-2</v>
      </c>
      <c r="I22" s="125">
        <v>-5.2488000000000003E-4</v>
      </c>
      <c r="J22" s="126">
        <v>4.12709E-6</v>
      </c>
      <c r="K22"/>
      <c r="M22" s="123">
        <v>0.12564236000000001</v>
      </c>
      <c r="N22" s="124">
        <v>1.82</v>
      </c>
      <c r="O22" s="124">
        <v>1.6</v>
      </c>
      <c r="P22" s="124">
        <v>1.6</v>
      </c>
      <c r="Q22"/>
      <c r="R22"/>
    </row>
    <row r="23" spans="1:18" s="18" customFormat="1" x14ac:dyDescent="0.25">
      <c r="B23" s="3" t="s">
        <v>8</v>
      </c>
      <c r="C23" s="125">
        <v>1.556463336</v>
      </c>
      <c r="D23" s="125">
        <v>6.4253320000000003E-2</v>
      </c>
      <c r="E23" s="125">
        <v>-7.4447999999999995E-4</v>
      </c>
      <c r="F23" s="126">
        <v>1.0055200000000001E-6</v>
      </c>
      <c r="G23" s="125">
        <v>1.0452683330000001</v>
      </c>
      <c r="H23" s="125">
        <v>5.7901414999999998E-2</v>
      </c>
      <c r="I23" s="125">
        <v>-4.3289499999999998E-4</v>
      </c>
      <c r="J23" s="126">
        <v>8.0252000000000007E-6</v>
      </c>
      <c r="K23"/>
      <c r="L23"/>
      <c r="M23" s="17"/>
      <c r="N23"/>
      <c r="O23"/>
      <c r="P23"/>
      <c r="Q23"/>
      <c r="R23"/>
    </row>
    <row r="24" spans="1:18" s="18" customFormat="1" ht="15" customHeight="1" x14ac:dyDescent="0.25">
      <c r="B24" s="3" t="s">
        <v>9</v>
      </c>
      <c r="C24" s="61"/>
      <c r="D24" s="61"/>
      <c r="E24" s="62"/>
      <c r="F24" s="62"/>
      <c r="G24" s="125">
        <v>1.4773684739999999</v>
      </c>
      <c r="H24" s="125">
        <v>0.245615208</v>
      </c>
      <c r="I24" s="125">
        <v>-3.572413E-3</v>
      </c>
      <c r="J24" s="126">
        <v>3.0638E-5</v>
      </c>
      <c r="K24"/>
      <c r="L24" s="168" t="s">
        <v>116</v>
      </c>
      <c r="M24"/>
      <c r="N24" t="s">
        <v>28</v>
      </c>
      <c r="O24" t="s">
        <v>30</v>
      </c>
      <c r="P24"/>
      <c r="Q24"/>
      <c r="R24"/>
    </row>
    <row r="25" spans="1:18" s="18" customFormat="1" x14ac:dyDescent="0.25">
      <c r="B25" s="3" t="s">
        <v>10</v>
      </c>
      <c r="C25" s="62"/>
      <c r="D25" s="62"/>
      <c r="E25" s="62"/>
      <c r="F25" s="62"/>
      <c r="G25" s="125">
        <v>3.3907029460000002</v>
      </c>
      <c r="H25" s="125">
        <v>0.39437905400000001</v>
      </c>
      <c r="I25" s="125">
        <v>-4.6422850000000003E-3</v>
      </c>
      <c r="J25" s="126">
        <v>3.59224E-5</v>
      </c>
      <c r="K25"/>
      <c r="L25" s="168"/>
      <c r="M25"/>
      <c r="N25" t="s">
        <v>29</v>
      </c>
      <c r="O25"/>
      <c r="P25"/>
      <c r="Q25"/>
      <c r="R25"/>
    </row>
    <row r="26" spans="1:18" s="18" customFormat="1" x14ac:dyDescent="0.25">
      <c r="B26" s="3" t="s">
        <v>11</v>
      </c>
      <c r="C26" s="62"/>
      <c r="D26" s="62"/>
      <c r="E26" s="62"/>
      <c r="F26" s="62"/>
      <c r="G26" s="125">
        <v>4.1156031239999997</v>
      </c>
      <c r="H26" s="125">
        <v>0.306464813</v>
      </c>
      <c r="I26" s="125">
        <v>-4.2064299999999997E-3</v>
      </c>
      <c r="J26" s="126">
        <v>3.6526300000000003E-5</v>
      </c>
      <c r="K26"/>
      <c r="L26"/>
      <c r="M26"/>
      <c r="N26"/>
      <c r="O26"/>
      <c r="P26"/>
      <c r="Q26"/>
      <c r="R26"/>
    </row>
    <row r="27" spans="1:18" s="18" customFormat="1" x14ac:dyDescent="0.2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5">
      <c r="B28" s="16" t="s">
        <v>118</v>
      </c>
      <c r="C28" s="18"/>
      <c r="D28" s="3"/>
      <c r="E28" s="3"/>
      <c r="F28" s="3"/>
      <c r="G28" s="3"/>
      <c r="H28" s="3"/>
      <c r="I28" s="3"/>
      <c r="J28" s="3"/>
      <c r="K28" s="3"/>
      <c r="L28" s="18"/>
      <c r="M28" s="21" t="s">
        <v>24</v>
      </c>
      <c r="N28" s="21" t="s">
        <v>24</v>
      </c>
      <c r="O28" s="21" t="s">
        <v>24</v>
      </c>
      <c r="P28" s="21" t="s">
        <v>24</v>
      </c>
    </row>
    <row r="29" spans="1:18" ht="30" x14ac:dyDescent="0.25">
      <c r="B29" s="6" t="s">
        <v>143</v>
      </c>
      <c r="C29" s="3" t="s">
        <v>113</v>
      </c>
      <c r="D29" s="3"/>
      <c r="E29" s="37"/>
      <c r="F29" s="37" t="s">
        <v>121</v>
      </c>
      <c r="G29" s="37" t="s">
        <v>122</v>
      </c>
      <c r="H29" s="37" t="s">
        <v>80</v>
      </c>
      <c r="I29" s="37" t="s">
        <v>81</v>
      </c>
      <c r="J29" s="37" t="s">
        <v>9</v>
      </c>
      <c r="K29" s="37" t="s">
        <v>10</v>
      </c>
      <c r="L29" s="37" t="s">
        <v>11</v>
      </c>
      <c r="M29" s="144" t="s">
        <v>71</v>
      </c>
      <c r="N29" s="144" t="s">
        <v>47</v>
      </c>
      <c r="O29" s="144" t="s">
        <v>48</v>
      </c>
      <c r="P29" s="144" t="s">
        <v>49</v>
      </c>
      <c r="Q29" s="18"/>
      <c r="R29" s="18"/>
    </row>
    <row r="30" spans="1:18" x14ac:dyDescent="0.25">
      <c r="B30" s="4">
        <f>IF('Metoda Agregata'!C31&gt;0,'Metoda Agregata'!C31,"")</f>
        <v>25</v>
      </c>
      <c r="C30" s="4" t="str">
        <f>IF('Metoda Agregata'!D31&gt;0,'Metoda Agregata'!D31,"")</f>
        <v>Urbană</v>
      </c>
      <c r="D30" s="18"/>
      <c r="E30" s="32"/>
      <c r="F30" s="38">
        <f>($C$22/B30)+$D$22+($E$22*B30)+($F$22*B30^2)</f>
        <v>8.0131938239999992E-2</v>
      </c>
      <c r="G30" s="38">
        <f>($G$22/B30)+$H$22+($I$22*B30)+($J$22*B30^2)</f>
        <v>6.5557681890000011E-2</v>
      </c>
      <c r="H30" s="38">
        <f>($C$23/B30)+$D$23+($E$23*B30)+($F$23*B30^2)</f>
        <v>0.10852830343999999</v>
      </c>
      <c r="I30" s="38">
        <f>($G$23/B30)+$H$23+($I$23*B30)+($J$23*B30^2)</f>
        <v>9.3905523320000003E-2</v>
      </c>
      <c r="J30" s="38">
        <f>($G$24/B30)+$H$24+($I$24*B30)+($J$24*B30^2)</f>
        <v>0.23454837195999997</v>
      </c>
      <c r="K30" s="38">
        <f>($G$25/B30)+$H$25+($I$25*B30)+($J$25*B30^2)</f>
        <v>0.43640154684000004</v>
      </c>
      <c r="L30" s="38">
        <f>($G$26/B30)+$H$26+($I$26*B30)+($J$26*B30^2)</f>
        <v>0.38875712545999991</v>
      </c>
      <c r="M30" s="19">
        <f>$M$22</f>
        <v>0.12564236000000001</v>
      </c>
      <c r="N30" s="19">
        <f>$N$22</f>
        <v>1.82</v>
      </c>
      <c r="O30" s="19">
        <f>$O$22</f>
        <v>1.6</v>
      </c>
      <c r="P30" s="19">
        <f>$P$22</f>
        <v>1.6</v>
      </c>
      <c r="Q30" s="18"/>
      <c r="R30" s="18"/>
    </row>
    <row r="31" spans="1:18" x14ac:dyDescent="0.25">
      <c r="B31" s="4">
        <f>IF('Metoda Agregata'!C32&gt;0,'Metoda Agregata'!C32,"")</f>
        <v>50</v>
      </c>
      <c r="C31" s="4" t="str">
        <f>IF('Metoda Agregata'!D32&gt;0,'Metoda Agregata'!D32,"")</f>
        <v>Suburbană</v>
      </c>
      <c r="D31" s="18"/>
      <c r="E31" s="32"/>
      <c r="F31" s="38">
        <f>($C$22/B31)+$D$22+($E$22*B31)+($F$22*B31^2)</f>
        <v>6.3491316619999988E-2</v>
      </c>
      <c r="G31" s="38">
        <f>($G$22/B31)+$H$22+($I$22*B31)+($J$22*B31^2)</f>
        <v>5.1432094819999996E-2</v>
      </c>
      <c r="H31" s="38">
        <f>($C$23/B31)+$D$23+($E$23*B31)+($F$23*B31^2)</f>
        <v>6.0672386719999999E-2</v>
      </c>
      <c r="I31" s="38">
        <f>($G$23/B31)+$H$23+($I$23*B31)+($J$23*B31^2)</f>
        <v>7.7225031659999999E-2</v>
      </c>
      <c r="J31" s="38">
        <f>($G$24/B31)+$H$24+($I$24*B31)+($J$24*B31^2)</f>
        <v>0.17313692748000001</v>
      </c>
      <c r="K31" s="38">
        <f>($G$25/B31)+$H$25+($I$25*B31)+($J$25*B31^2)</f>
        <v>0.31988486291999996</v>
      </c>
      <c r="L31" s="38">
        <f>($G$26/B31)+$H$26+($I$26*B31)+($J$26*B31^2)</f>
        <v>0.26977112548000004</v>
      </c>
      <c r="M31" s="19">
        <f>$M$22</f>
        <v>0.12564236000000001</v>
      </c>
      <c r="N31" s="19">
        <f>$N$22</f>
        <v>1.82</v>
      </c>
      <c r="O31" s="19">
        <f>$O$22</f>
        <v>1.6</v>
      </c>
      <c r="P31" s="19">
        <f>$P$22</f>
        <v>1.6</v>
      </c>
      <c r="Q31" s="18"/>
      <c r="R31" s="18"/>
    </row>
    <row r="32" spans="1:18" x14ac:dyDescent="0.25">
      <c r="B32" s="4">
        <f>IF('Metoda Agregata'!C33&gt;0,'Metoda Agregata'!C33,"")</f>
        <v>75</v>
      </c>
      <c r="C32" s="4" t="str">
        <f>IF('Metoda Agregata'!D33&gt;0,'Metoda Agregata'!D33,"")</f>
        <v>Rurală</v>
      </c>
      <c r="D32" s="18"/>
      <c r="E32" s="32"/>
      <c r="F32" s="38">
        <f>($C$22/B32)+$D$22+($E$22*B32)+($F$22*B32^2)</f>
        <v>6.2221154413333334E-2</v>
      </c>
      <c r="G32" s="38">
        <f>($G$22/B32)+$H$22+($I$22*B32)+($J$22*B32^2)</f>
        <v>4.8293290796666659E-2</v>
      </c>
      <c r="H32" s="38">
        <f>($C$23/B32)+$D$23+($E$23*B32)+($F$23*B32^2)</f>
        <v>3.4826214480000013E-2</v>
      </c>
      <c r="I32" s="38">
        <f>($G$23/B32)+$H$23+($I$23*B32)+($J$23*B32^2)</f>
        <v>8.4512951106666678E-2</v>
      </c>
      <c r="J32" s="38">
        <f>($G$24/B32)+$H$24+($I$24*B32)+($J$24*B32^2)</f>
        <v>0.16972122931999997</v>
      </c>
      <c r="K32" s="38">
        <f>($G$25/B32)+$H$25+($I$25*B32)+($J$25*B32^2)</f>
        <v>0.29348055161333336</v>
      </c>
      <c r="L32" s="38">
        <f>($G$26/B32)+$H$26+($I$26*B32)+($J$26*B32^2)</f>
        <v>0.25131770882000004</v>
      </c>
      <c r="M32" s="19">
        <f>$M$22</f>
        <v>0.12564236000000001</v>
      </c>
      <c r="N32" s="19">
        <f>$N$22</f>
        <v>1.82</v>
      </c>
      <c r="O32" s="19">
        <f>$O$22</f>
        <v>1.6</v>
      </c>
      <c r="P32" s="19">
        <f>$P$22</f>
        <v>1.6</v>
      </c>
    </row>
    <row r="33" spans="2:36" x14ac:dyDescent="0.25">
      <c r="B33" s="4">
        <f>IF('Metoda Agregata'!C34&gt;0,'Metoda Agregata'!C34,"")</f>
        <v>100</v>
      </c>
      <c r="C33" s="4" t="str">
        <f>IF('Metoda Agregata'!D34&gt;0,'Metoda Agregata'!D34,"")</f>
        <v>Autostradă</v>
      </c>
      <c r="D33" s="18"/>
      <c r="E33" s="32"/>
      <c r="F33" s="38">
        <f>($C$22/B33)+$D$22+($E$22*B33)+($F$22*B33^2)</f>
        <v>6.6681225809999994E-2</v>
      </c>
      <c r="G33" s="38">
        <f>($G$22/B33)+$H$22+($I$22*B33)+($J$22*B33^2)</f>
        <v>5.1770329410000003E-2</v>
      </c>
      <c r="H33" s="38">
        <f>($C$23/B33)+$D$23+($E$23*B33)+($F$23*B33^2)</f>
        <v>1.5425153359999999E-2</v>
      </c>
      <c r="I33" s="38">
        <f>($G$23/B33)+$H$23+($I$23*B33)+($J$23*B33^2)</f>
        <v>0.10531659833000001</v>
      </c>
      <c r="J33" s="38">
        <f>($G$24/B33)+$H$24+($I$24*B33)+($J$24*B33^2)</f>
        <v>0.20952759273999999</v>
      </c>
      <c r="K33" s="38">
        <f>($G$25/B33)+$H$25+($I$25*B33)+($J$25*B33^2)</f>
        <v>0.32328158345999997</v>
      </c>
      <c r="L33" s="38">
        <f>($G$26/B33)+$H$26+($I$26*B33)+($J$26*B33^2)</f>
        <v>0.29224084424000002</v>
      </c>
      <c r="M33" s="19">
        <f>$M$22</f>
        <v>0.12564236000000001</v>
      </c>
      <c r="N33" s="19">
        <f>$N$22</f>
        <v>1.82</v>
      </c>
      <c r="O33" s="19">
        <f>$O$22</f>
        <v>1.6</v>
      </c>
      <c r="P33" s="19">
        <f>$P$22</f>
        <v>1.6</v>
      </c>
    </row>
    <row r="34" spans="2:3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36" x14ac:dyDescent="0.25">
      <c r="B35" s="16" t="s">
        <v>119</v>
      </c>
      <c r="C35" s="18"/>
      <c r="D35" s="18"/>
      <c r="E35" s="32"/>
      <c r="F35" s="32"/>
      <c r="G35" s="32"/>
      <c r="H35" s="32"/>
      <c r="I35" s="32"/>
      <c r="J35" s="32"/>
      <c r="K35" s="32"/>
      <c r="L35" s="32"/>
      <c r="M35" s="21" t="s">
        <v>24</v>
      </c>
      <c r="N35" s="21" t="s">
        <v>24</v>
      </c>
      <c r="O35" s="21" t="s">
        <v>24</v>
      </c>
      <c r="P35" s="21" t="s">
        <v>24</v>
      </c>
      <c r="Q35" s="18"/>
      <c r="R35" s="18"/>
    </row>
    <row r="36" spans="2:36" ht="30" x14ac:dyDescent="0.25">
      <c r="B36" s="18" t="s">
        <v>120</v>
      </c>
      <c r="C36" s="18"/>
      <c r="D36" s="37" t="s">
        <v>17</v>
      </c>
      <c r="E36" s="37" t="s">
        <v>18</v>
      </c>
      <c r="F36" s="37" t="s">
        <v>121</v>
      </c>
      <c r="G36" s="37" t="s">
        <v>122</v>
      </c>
      <c r="H36" s="37" t="s">
        <v>80</v>
      </c>
      <c r="I36" s="37" t="s">
        <v>81</v>
      </c>
      <c r="J36" s="37" t="s">
        <v>9</v>
      </c>
      <c r="K36" s="37" t="s">
        <v>10</v>
      </c>
      <c r="L36" s="37" t="s">
        <v>11</v>
      </c>
      <c r="M36" s="144" t="s">
        <v>71</v>
      </c>
      <c r="N36" s="144" t="s">
        <v>47</v>
      </c>
      <c r="O36" s="144" t="s">
        <v>48</v>
      </c>
      <c r="P36" s="144" t="s">
        <v>49</v>
      </c>
      <c r="Q36" s="18"/>
      <c r="R36" s="18"/>
    </row>
    <row r="37" spans="2:36" x14ac:dyDescent="0.25">
      <c r="B37" s="18">
        <v>5</v>
      </c>
      <c r="C37" s="18"/>
      <c r="D37" s="19">
        <f>(F37*$C$9)+(G37*$D$9)</f>
        <v>0.19785111049999998</v>
      </c>
      <c r="E37" s="39">
        <f>(J37*$C$12)+(K37*$D$12)+(L37*$E$12)</f>
        <v>1.011355835841629</v>
      </c>
      <c r="F37" s="38">
        <f>($C$22/B37)+$D$22+($E$22*B37)+($F$22*B37^2)</f>
        <v>0.23407580119999999</v>
      </c>
      <c r="G37" s="38">
        <f>($G$22/B37)+$H$22+($I$22*B37)+($J$22*B37^2)</f>
        <v>0.14351407445</v>
      </c>
      <c r="H37" s="38">
        <f>($C$23/B37)+$D$23+($E$23*B37)+($F$23*B37^2)</f>
        <v>0.37184872519999995</v>
      </c>
      <c r="I37" s="38">
        <f t="shared" ref="I37:I68" si="0">($G$23/B37)+$H$23+($I$23*B37)+($J$23*B37^2)</f>
        <v>0.26499123660000001</v>
      </c>
      <c r="J37" s="38">
        <f t="shared" ref="J37:J68" si="1">($G$24/B37)+$H$24+($I$24*B37)+($J$24*B37^2)</f>
        <v>0.52399278780000003</v>
      </c>
      <c r="K37" s="38">
        <f t="shared" ref="K37:K68" si="2">($G$25/B37)+$H$25+($I$25*B37)+($J$25*B37^2)</f>
        <v>1.0502062782000001</v>
      </c>
      <c r="L37" s="38">
        <f t="shared" ref="L37:L68" si="3">($G$26/B37)+$H$26+($I$26*B37)+($J$26*B37^2)</f>
        <v>1.1094664453</v>
      </c>
      <c r="M37" s="19">
        <f t="shared" ref="M37:M68" si="4">$M$22</f>
        <v>0.12564236000000001</v>
      </c>
      <c r="N37" s="19">
        <f t="shared" ref="N37:N68" si="5">$N$22</f>
        <v>1.82</v>
      </c>
      <c r="O37" s="19">
        <f t="shared" ref="O37:O68" si="6">$O$22</f>
        <v>1.6</v>
      </c>
      <c r="P37" s="19">
        <f t="shared" ref="P37:P68" si="7">$P$22</f>
        <v>1.6</v>
      </c>
      <c r="Q37" s="18"/>
      <c r="R37" s="18"/>
    </row>
    <row r="38" spans="2:36" x14ac:dyDescent="0.25">
      <c r="B38" s="18">
        <v>6</v>
      </c>
      <c r="C38" s="18"/>
      <c r="D38" s="19">
        <f t="shared" ref="D38:D101" si="8">(F38*$C$9)+(G38*$D$9)</f>
        <v>0.17253698458533334</v>
      </c>
      <c r="E38" s="39">
        <f t="shared" ref="E38:E68" si="9">(J38*$C$12)+(K38*$D$12)+(L38*$E$12)</f>
        <v>0.8960217145524928</v>
      </c>
      <c r="F38" s="38">
        <f t="shared" ref="F38:F68" si="10">($C$22/B38)+$D$22+($E$22*B38)+($F$22*B38^2)</f>
        <v>0.20191844692666669</v>
      </c>
      <c r="G38" s="38">
        <f t="shared" ref="G38:G68" si="11">($G$22/B38)+$H$22+($I$22*B38)+($J$22*B38^2)</f>
        <v>0.12846479107333333</v>
      </c>
      <c r="H38" s="38">
        <f t="shared" ref="H38:H68" si="12">($C$23/B38)+$D$23+($E$23*B38)+($F$23*B38^2)</f>
        <v>0.31923319472</v>
      </c>
      <c r="I38" s="38">
        <f t="shared" si="0"/>
        <v>0.22980434103333333</v>
      </c>
      <c r="J38" s="38">
        <f t="shared" si="1"/>
        <v>0.47151177700000002</v>
      </c>
      <c r="K38" s="38">
        <f t="shared" si="2"/>
        <v>0.9329357080666667</v>
      </c>
      <c r="L38" s="38">
        <f t="shared" si="3"/>
        <v>0.9684750338</v>
      </c>
      <c r="M38" s="19">
        <f t="shared" si="4"/>
        <v>0.12564236000000001</v>
      </c>
      <c r="N38" s="19">
        <f t="shared" si="5"/>
        <v>1.82</v>
      </c>
      <c r="O38" s="19">
        <f t="shared" si="6"/>
        <v>1.6</v>
      </c>
      <c r="P38" s="19">
        <f t="shared" si="7"/>
        <v>1.6</v>
      </c>
      <c r="Q38" s="18"/>
      <c r="R38" s="18"/>
      <c r="AI38" s="18"/>
      <c r="AJ38" s="18"/>
    </row>
    <row r="39" spans="2:36" x14ac:dyDescent="0.25">
      <c r="B39" s="18">
        <v>7</v>
      </c>
      <c r="C39" s="18"/>
      <c r="D39" s="19">
        <f t="shared" si="8"/>
        <v>0.15440239711371428</v>
      </c>
      <c r="E39" s="39">
        <f t="shared" si="9"/>
        <v>0.81254670297869769</v>
      </c>
      <c r="F39" s="38">
        <f t="shared" si="10"/>
        <v>0.17894628701142856</v>
      </c>
      <c r="G39" s="38">
        <f t="shared" si="11"/>
        <v>0.11758656226714287</v>
      </c>
      <c r="H39" s="38">
        <f t="shared" si="12"/>
        <v>0.28144313562285711</v>
      </c>
      <c r="I39" s="38">
        <f t="shared" si="0"/>
        <v>0.2045884323714286</v>
      </c>
      <c r="J39" s="38">
        <f t="shared" si="1"/>
        <v>0.43316221814285716</v>
      </c>
      <c r="K39" s="38">
        <f t="shared" si="2"/>
        <v>0.84802939174285719</v>
      </c>
      <c r="L39" s="38">
        <f t="shared" si="3"/>
        <v>0.86675289512857134</v>
      </c>
      <c r="M39" s="19">
        <f t="shared" si="4"/>
        <v>0.12564236000000001</v>
      </c>
      <c r="N39" s="19">
        <f t="shared" si="5"/>
        <v>1.82</v>
      </c>
      <c r="O39" s="19">
        <f t="shared" si="6"/>
        <v>1.6</v>
      </c>
      <c r="P39" s="19">
        <f t="shared" si="7"/>
        <v>1.6</v>
      </c>
      <c r="Q39" s="18"/>
      <c r="R39" s="18"/>
      <c r="AI39" s="18"/>
      <c r="AJ39" s="18"/>
    </row>
    <row r="40" spans="2:36" x14ac:dyDescent="0.25">
      <c r="B40" s="18">
        <v>8</v>
      </c>
      <c r="C40" s="18"/>
      <c r="D40" s="19">
        <f t="shared" si="8"/>
        <v>0.14075716535299998</v>
      </c>
      <c r="E40" s="39">
        <f t="shared" si="9"/>
        <v>0.74901028511827406</v>
      </c>
      <c r="F40" s="38">
        <f t="shared" si="10"/>
        <v>0.16171638366499999</v>
      </c>
      <c r="G40" s="38">
        <f t="shared" si="11"/>
        <v>0.10931833788499999</v>
      </c>
      <c r="H40" s="38">
        <f t="shared" si="12"/>
        <v>0.25291975027999997</v>
      </c>
      <c r="I40" s="38">
        <f t="shared" si="0"/>
        <v>0.18561040942500004</v>
      </c>
      <c r="J40" s="38">
        <f t="shared" si="1"/>
        <v>0.40366779525000002</v>
      </c>
      <c r="K40" s="38">
        <f t="shared" si="2"/>
        <v>0.78337767584999995</v>
      </c>
      <c r="L40" s="38">
        <f t="shared" si="3"/>
        <v>0.7896014467000001</v>
      </c>
      <c r="M40" s="19">
        <f t="shared" si="4"/>
        <v>0.12564236000000001</v>
      </c>
      <c r="N40" s="19">
        <f t="shared" si="5"/>
        <v>1.82</v>
      </c>
      <c r="O40" s="19">
        <f t="shared" si="6"/>
        <v>1.6</v>
      </c>
      <c r="P40" s="19">
        <f t="shared" si="7"/>
        <v>1.6</v>
      </c>
      <c r="Q40" s="18"/>
      <c r="R40" s="18"/>
      <c r="AI40" s="18"/>
      <c r="AJ40" s="18"/>
    </row>
    <row r="41" spans="2:36" x14ac:dyDescent="0.25">
      <c r="B41" s="18">
        <v>9</v>
      </c>
      <c r="C41" s="18"/>
      <c r="D41" s="19">
        <f t="shared" si="8"/>
        <v>0.1301067433408889</v>
      </c>
      <c r="E41" s="39">
        <f t="shared" si="9"/>
        <v>0.69878995208123884</v>
      </c>
      <c r="F41" s="38">
        <f t="shared" si="10"/>
        <v>0.14831599367111112</v>
      </c>
      <c r="G41" s="38">
        <f t="shared" si="11"/>
        <v>0.10279286784555555</v>
      </c>
      <c r="H41" s="38">
        <f t="shared" si="12"/>
        <v>0.23057481778666666</v>
      </c>
      <c r="I41" s="38">
        <f t="shared" si="0"/>
        <v>0.17079632708888889</v>
      </c>
      <c r="J41" s="38">
        <f t="shared" si="1"/>
        <v>0.38009722166666671</v>
      </c>
      <c r="K41" s="38">
        <f t="shared" si="2"/>
        <v>0.73225297517777777</v>
      </c>
      <c r="L41" s="38">
        <f t="shared" si="3"/>
        <v>0.72885480930000002</v>
      </c>
      <c r="M41" s="19">
        <f t="shared" si="4"/>
        <v>0.12564236000000001</v>
      </c>
      <c r="N41" s="19">
        <f t="shared" si="5"/>
        <v>1.82</v>
      </c>
      <c r="O41" s="19">
        <f t="shared" si="6"/>
        <v>1.6</v>
      </c>
      <c r="P41" s="19">
        <f t="shared" si="7"/>
        <v>1.6</v>
      </c>
      <c r="Q41" s="18"/>
      <c r="R41" s="18"/>
    </row>
    <row r="42" spans="2:36" x14ac:dyDescent="0.25">
      <c r="B42" s="18">
        <v>10</v>
      </c>
      <c r="C42" s="18"/>
      <c r="D42" s="19">
        <f t="shared" si="8"/>
        <v>0.12155440349999999</v>
      </c>
      <c r="E42" s="39">
        <f t="shared" si="9"/>
        <v>0.65791219853360206</v>
      </c>
      <c r="F42" s="38">
        <f t="shared" si="10"/>
        <v>0.13759747109999998</v>
      </c>
      <c r="G42" s="38">
        <f t="shared" si="11"/>
        <v>9.7489802100000009E-2</v>
      </c>
      <c r="H42" s="38">
        <f t="shared" si="12"/>
        <v>0.2125554056</v>
      </c>
      <c r="I42" s="38">
        <f t="shared" si="0"/>
        <v>0.15890181830000003</v>
      </c>
      <c r="J42" s="38">
        <f t="shared" si="1"/>
        <v>0.36069172539999994</v>
      </c>
      <c r="K42" s="38">
        <f t="shared" si="2"/>
        <v>0.6906187386</v>
      </c>
      <c r="L42" s="38">
        <f t="shared" si="3"/>
        <v>0.67961345540000007</v>
      </c>
      <c r="M42" s="19">
        <f t="shared" si="4"/>
        <v>0.12564236000000001</v>
      </c>
      <c r="N42" s="19">
        <f t="shared" si="5"/>
        <v>1.82</v>
      </c>
      <c r="O42" s="19">
        <f t="shared" si="6"/>
        <v>1.6</v>
      </c>
      <c r="P42" s="19">
        <f t="shared" si="7"/>
        <v>1.6</v>
      </c>
      <c r="Q42" s="18"/>
      <c r="R42" s="18"/>
    </row>
    <row r="43" spans="2:36" x14ac:dyDescent="0.25">
      <c r="B43" s="18">
        <v>11</v>
      </c>
      <c r="C43" s="18"/>
      <c r="D43" s="19">
        <f t="shared" si="8"/>
        <v>0.11452950100836364</v>
      </c>
      <c r="E43" s="39">
        <f t="shared" si="9"/>
        <v>0.6238484301719156</v>
      </c>
      <c r="F43" s="38">
        <f t="shared" si="10"/>
        <v>0.12883049581454545</v>
      </c>
      <c r="G43" s="38">
        <f t="shared" si="11"/>
        <v>9.3078008799090908E-2</v>
      </c>
      <c r="H43" s="38">
        <f t="shared" si="12"/>
        <v>0.19768237482909093</v>
      </c>
      <c r="I43" s="38">
        <f t="shared" si="0"/>
        <v>0.14913501310909091</v>
      </c>
      <c r="J43" s="38">
        <f t="shared" si="1"/>
        <v>0.34433208790909092</v>
      </c>
      <c r="K43" s="38">
        <f t="shared" si="2"/>
        <v>0.65590625176363637</v>
      </c>
      <c r="L43" s="38">
        <f t="shared" si="3"/>
        <v>0.63875950384545455</v>
      </c>
      <c r="M43" s="19">
        <f t="shared" si="4"/>
        <v>0.12564236000000001</v>
      </c>
      <c r="N43" s="19">
        <f t="shared" si="5"/>
        <v>1.82</v>
      </c>
      <c r="O43" s="19">
        <f t="shared" si="6"/>
        <v>1.6</v>
      </c>
      <c r="P43" s="19">
        <f t="shared" si="7"/>
        <v>1.6</v>
      </c>
      <c r="Q43" s="18"/>
      <c r="R43" s="18"/>
    </row>
    <row r="44" spans="2:36" s="18" customFormat="1" x14ac:dyDescent="0.25">
      <c r="B44" s="18">
        <v>12</v>
      </c>
      <c r="D44" s="19">
        <f t="shared" si="8"/>
        <v>0.10865160598466667</v>
      </c>
      <c r="E44" s="39">
        <f t="shared" si="9"/>
        <v>0.59491291746054742</v>
      </c>
      <c r="F44" s="38">
        <f t="shared" si="10"/>
        <v>0.12152818772333333</v>
      </c>
      <c r="G44" s="38">
        <f t="shared" si="11"/>
        <v>8.9336733376666672E-2</v>
      </c>
      <c r="H44" s="38">
        <f t="shared" si="12"/>
        <v>0.18516963288000002</v>
      </c>
      <c r="I44" s="38">
        <f t="shared" si="0"/>
        <v>0.14096799821666667</v>
      </c>
      <c r="J44" s="38">
        <f t="shared" si="1"/>
        <v>0.33027216349999999</v>
      </c>
      <c r="K44" s="38">
        <f t="shared" si="2"/>
        <v>0.62640303843333334</v>
      </c>
      <c r="L44" s="38">
        <f t="shared" si="3"/>
        <v>0.60421436719999999</v>
      </c>
      <c r="M44" s="19">
        <f t="shared" si="4"/>
        <v>0.12564236000000001</v>
      </c>
      <c r="N44" s="19">
        <f t="shared" si="5"/>
        <v>1.82</v>
      </c>
      <c r="O44" s="19">
        <f t="shared" si="6"/>
        <v>1.6</v>
      </c>
      <c r="P44" s="19">
        <f t="shared" si="7"/>
        <v>1.6</v>
      </c>
    </row>
    <row r="45" spans="2:36" s="18" customFormat="1" x14ac:dyDescent="0.25">
      <c r="B45" s="18">
        <v>13</v>
      </c>
      <c r="D45" s="19">
        <f t="shared" si="8"/>
        <v>0.1036573438956923</v>
      </c>
      <c r="E45" s="39">
        <f t="shared" si="9"/>
        <v>0.56993861687482905</v>
      </c>
      <c r="F45" s="38">
        <f t="shared" si="10"/>
        <v>0.11535347599384614</v>
      </c>
      <c r="G45" s="38">
        <f t="shared" si="11"/>
        <v>8.6113145748461545E-2</v>
      </c>
      <c r="H45" s="38">
        <f t="shared" si="12"/>
        <v>0.17447296180307692</v>
      </c>
      <c r="I45" s="38">
        <f t="shared" si="0"/>
        <v>0.13403529518461541</v>
      </c>
      <c r="J45" s="38">
        <f t="shared" si="1"/>
        <v>0.31799538976923075</v>
      </c>
      <c r="K45" s="38">
        <f t="shared" si="2"/>
        <v>0.60092353813846155</v>
      </c>
      <c r="L45" s="38">
        <f t="shared" si="3"/>
        <v>0.57453902339230767</v>
      </c>
      <c r="M45" s="19">
        <f t="shared" si="4"/>
        <v>0.12564236000000001</v>
      </c>
      <c r="N45" s="19">
        <f t="shared" si="5"/>
        <v>1.82</v>
      </c>
      <c r="O45" s="19">
        <f t="shared" si="6"/>
        <v>1.6</v>
      </c>
      <c r="P45" s="19">
        <f t="shared" si="7"/>
        <v>1.6</v>
      </c>
    </row>
    <row r="46" spans="2:36" s="18" customFormat="1" x14ac:dyDescent="0.25">
      <c r="B46" s="18">
        <v>14</v>
      </c>
      <c r="D46" s="19">
        <f t="shared" si="8"/>
        <v>9.9358590074857145E-2</v>
      </c>
      <c r="E46" s="39">
        <f t="shared" si="9"/>
        <v>0.5480919258971404</v>
      </c>
      <c r="F46" s="38">
        <f t="shared" si="10"/>
        <v>0.1100655957457143</v>
      </c>
      <c r="G46" s="38">
        <f t="shared" si="11"/>
        <v>8.3298081568571422E-2</v>
      </c>
      <c r="H46" s="38">
        <f t="shared" si="12"/>
        <v>0.16520363449142858</v>
      </c>
      <c r="I46" s="38">
        <f t="shared" si="0"/>
        <v>0.12807584798571431</v>
      </c>
      <c r="J46" s="38">
        <f t="shared" si="1"/>
        <v>0.30713279357142859</v>
      </c>
      <c r="K46" s="38">
        <f t="shared" si="2"/>
        <v>0.57862092197142867</v>
      </c>
      <c r="L46" s="38">
        <f t="shared" si="3"/>
        <v>0.54870559951428566</v>
      </c>
      <c r="M46" s="19">
        <f t="shared" si="4"/>
        <v>0.12564236000000001</v>
      </c>
      <c r="N46" s="19">
        <f t="shared" si="5"/>
        <v>1.82</v>
      </c>
      <c r="O46" s="19">
        <f t="shared" si="6"/>
        <v>1.6</v>
      </c>
      <c r="P46" s="19">
        <f t="shared" si="7"/>
        <v>1.6</v>
      </c>
    </row>
    <row r="47" spans="2:36" s="18" customFormat="1" x14ac:dyDescent="0.25">
      <c r="B47" s="18">
        <v>15</v>
      </c>
      <c r="D47" s="19">
        <f t="shared" si="8"/>
        <v>9.561738643333334E-2</v>
      </c>
      <c r="E47" s="39">
        <f t="shared" si="9"/>
        <v>0.52876153601455966</v>
      </c>
      <c r="F47" s="38">
        <f t="shared" si="10"/>
        <v>0.10548798606666666</v>
      </c>
      <c r="G47" s="38">
        <f t="shared" si="11"/>
        <v>8.0811486983333333E-2</v>
      </c>
      <c r="H47" s="38">
        <f t="shared" si="12"/>
        <v>0.1570765844</v>
      </c>
      <c r="I47" s="38">
        <f t="shared" si="0"/>
        <v>0.12289821553333334</v>
      </c>
      <c r="J47" s="38">
        <f t="shared" si="1"/>
        <v>0.2974137946</v>
      </c>
      <c r="K47" s="38">
        <f t="shared" si="2"/>
        <v>0.55887418206666672</v>
      </c>
      <c r="L47" s="38">
        <f t="shared" si="3"/>
        <v>0.52596032209999999</v>
      </c>
      <c r="M47" s="19">
        <f t="shared" si="4"/>
        <v>0.12564236000000001</v>
      </c>
      <c r="N47" s="19">
        <f t="shared" si="5"/>
        <v>1.82</v>
      </c>
      <c r="O47" s="19">
        <f t="shared" si="6"/>
        <v>1.6</v>
      </c>
      <c r="P47" s="19">
        <f t="shared" si="7"/>
        <v>1.6</v>
      </c>
    </row>
    <row r="48" spans="2:36" s="18" customFormat="1" x14ac:dyDescent="0.25">
      <c r="B48" s="18">
        <v>16</v>
      </c>
      <c r="D48" s="19">
        <f t="shared" si="8"/>
        <v>9.2330264404499998E-2</v>
      </c>
      <c r="E48" s="39">
        <f t="shared" si="9"/>
        <v>0.511488965842396</v>
      </c>
      <c r="F48" s="38">
        <f t="shared" si="10"/>
        <v>0.1014882262725</v>
      </c>
      <c r="G48" s="38">
        <f t="shared" si="11"/>
        <v>7.8593321602500002E-2</v>
      </c>
      <c r="H48" s="38">
        <f t="shared" si="12"/>
        <v>0.14987801162</v>
      </c>
      <c r="I48" s="38">
        <f t="shared" si="0"/>
        <v>0.11835881701250001</v>
      </c>
      <c r="J48" s="38">
        <f t="shared" si="1"/>
        <v>0.28863545762499998</v>
      </c>
      <c r="K48" s="38">
        <f t="shared" si="2"/>
        <v>0.54121756252499997</v>
      </c>
      <c r="L48" s="38">
        <f t="shared" si="3"/>
        <v>0.50573786105000007</v>
      </c>
      <c r="M48" s="19">
        <f t="shared" si="4"/>
        <v>0.12564236000000001</v>
      </c>
      <c r="N48" s="19">
        <f t="shared" si="5"/>
        <v>1.82</v>
      </c>
      <c r="O48" s="19">
        <f t="shared" si="6"/>
        <v>1.6</v>
      </c>
      <c r="P48" s="19">
        <f t="shared" si="7"/>
        <v>1.6</v>
      </c>
    </row>
    <row r="49" spans="2:16" s="18" customFormat="1" x14ac:dyDescent="0.25">
      <c r="B49" s="18">
        <v>17</v>
      </c>
      <c r="D49" s="19">
        <f t="shared" si="8"/>
        <v>8.9418100966823538E-2</v>
      </c>
      <c r="E49" s="39">
        <f t="shared" si="9"/>
        <v>0.49592361196882673</v>
      </c>
      <c r="F49" s="38">
        <f t="shared" si="10"/>
        <v>9.796505348705882E-2</v>
      </c>
      <c r="G49" s="38">
        <f t="shared" si="11"/>
        <v>7.6597672186470595E-2</v>
      </c>
      <c r="H49" s="38">
        <f t="shared" si="12"/>
        <v>0.14344442210352942</v>
      </c>
      <c r="I49" s="38">
        <f t="shared" si="0"/>
        <v>0.11434785532941176</v>
      </c>
      <c r="J49" s="38">
        <f t="shared" si="1"/>
        <v>0.28064259688235293</v>
      </c>
      <c r="K49" s="38">
        <f t="shared" si="2"/>
        <v>0.5252948970705883</v>
      </c>
      <c r="L49" s="38">
        <f t="shared" si="3"/>
        <v>0.48760590511176477</v>
      </c>
      <c r="M49" s="19">
        <f t="shared" si="4"/>
        <v>0.12564236000000001</v>
      </c>
      <c r="N49" s="19">
        <f t="shared" si="5"/>
        <v>1.82</v>
      </c>
      <c r="O49" s="19">
        <f t="shared" si="6"/>
        <v>1.6</v>
      </c>
      <c r="P49" s="19">
        <f t="shared" si="7"/>
        <v>1.6</v>
      </c>
    </row>
    <row r="50" spans="2:16" s="18" customFormat="1" x14ac:dyDescent="0.25">
      <c r="B50" s="18">
        <v>18</v>
      </c>
      <c r="D50" s="19">
        <f t="shared" si="8"/>
        <v>8.6819355992444447E-2</v>
      </c>
      <c r="E50" s="39">
        <f t="shared" si="9"/>
        <v>0.48179278285132299</v>
      </c>
      <c r="F50" s="38">
        <f t="shared" si="10"/>
        <v>9.4839707695555553E-2</v>
      </c>
      <c r="G50" s="38">
        <f t="shared" si="11"/>
        <v>7.4788828437777774E-2</v>
      </c>
      <c r="H50" s="38">
        <f t="shared" si="12"/>
        <v>0.13764865381333335</v>
      </c>
      <c r="I50" s="38">
        <f t="shared" si="0"/>
        <v>0.11077993274444443</v>
      </c>
      <c r="J50" s="38">
        <f t="shared" si="1"/>
        <v>0.27331451233333337</v>
      </c>
      <c r="K50" s="38">
        <f t="shared" si="2"/>
        <v>0.51082916748888896</v>
      </c>
      <c r="L50" s="38">
        <f t="shared" si="3"/>
        <v>0.4712282122</v>
      </c>
      <c r="M50" s="19">
        <f t="shared" si="4"/>
        <v>0.12564236000000001</v>
      </c>
      <c r="N50" s="19">
        <f t="shared" si="5"/>
        <v>1.82</v>
      </c>
      <c r="O50" s="19">
        <f t="shared" si="6"/>
        <v>1.6</v>
      </c>
      <c r="P50" s="19">
        <f t="shared" si="7"/>
        <v>1.6</v>
      </c>
    </row>
    <row r="51" spans="2:16" s="18" customFormat="1" x14ac:dyDescent="0.25">
      <c r="B51" s="18">
        <v>19</v>
      </c>
      <c r="D51" s="19">
        <f t="shared" si="8"/>
        <v>8.4485445169894743E-2</v>
      </c>
      <c r="E51" s="39">
        <f t="shared" si="9"/>
        <v>0.46888119569315156</v>
      </c>
      <c r="F51" s="38">
        <f t="shared" si="10"/>
        <v>9.205000993894738E-2</v>
      </c>
      <c r="G51" s="38">
        <f t="shared" si="11"/>
        <v>7.3138598016315781E-2</v>
      </c>
      <c r="H51" s="38">
        <f t="shared" si="12"/>
        <v>0.13239031566736842</v>
      </c>
      <c r="I51" s="38">
        <f t="shared" si="0"/>
        <v>0.10758762998947369</v>
      </c>
      <c r="J51" s="38">
        <f t="shared" si="1"/>
        <v>0.26655591447368421</v>
      </c>
      <c r="K51" s="38">
        <f t="shared" si="2"/>
        <v>0.49760167518947374</v>
      </c>
      <c r="L51" s="38">
        <f t="shared" si="3"/>
        <v>0.45633932803684207</v>
      </c>
      <c r="M51" s="19">
        <f t="shared" si="4"/>
        <v>0.12564236000000001</v>
      </c>
      <c r="N51" s="19">
        <f t="shared" si="5"/>
        <v>1.82</v>
      </c>
      <c r="O51" s="19">
        <f t="shared" si="6"/>
        <v>1.6</v>
      </c>
      <c r="P51" s="19">
        <f t="shared" si="7"/>
        <v>1.6</v>
      </c>
    </row>
    <row r="52" spans="2:16" s="18" customFormat="1" x14ac:dyDescent="0.25">
      <c r="B52" s="18">
        <v>20</v>
      </c>
      <c r="D52" s="19">
        <f t="shared" si="8"/>
        <v>8.2377501049999996E-2</v>
      </c>
      <c r="E52" s="39">
        <f t="shared" si="9"/>
        <v>0.45701662425692602</v>
      </c>
      <c r="F52" s="38">
        <f t="shared" si="10"/>
        <v>8.9546217050000002E-2</v>
      </c>
      <c r="G52" s="38">
        <f t="shared" si="11"/>
        <v>7.1624427050000009E-2</v>
      </c>
      <c r="H52" s="38">
        <f t="shared" si="12"/>
        <v>0.1275890948</v>
      </c>
      <c r="I52" s="38">
        <f t="shared" si="0"/>
        <v>0.10471701165000001</v>
      </c>
      <c r="J52" s="38">
        <f t="shared" si="1"/>
        <v>0.26029057170000003</v>
      </c>
      <c r="K52" s="38">
        <f t="shared" si="2"/>
        <v>0.48543746129999998</v>
      </c>
      <c r="L52" s="38">
        <f t="shared" si="3"/>
        <v>0.44272688919999997</v>
      </c>
      <c r="M52" s="19">
        <f t="shared" si="4"/>
        <v>0.12564236000000001</v>
      </c>
      <c r="N52" s="19">
        <f t="shared" si="5"/>
        <v>1.82</v>
      </c>
      <c r="O52" s="19">
        <f t="shared" si="6"/>
        <v>1.6</v>
      </c>
      <c r="P52" s="19">
        <f t="shared" si="7"/>
        <v>1.6</v>
      </c>
    </row>
    <row r="53" spans="2:16" s="18" customFormat="1" x14ac:dyDescent="0.25">
      <c r="B53" s="18">
        <v>21</v>
      </c>
      <c r="D53" s="19">
        <f t="shared" si="8"/>
        <v>8.0464059507238089E-2</v>
      </c>
      <c r="E53" s="39">
        <f t="shared" si="9"/>
        <v>0.44605964730285719</v>
      </c>
      <c r="F53" s="38">
        <f t="shared" si="10"/>
        <v>8.7288060750476182E-2</v>
      </c>
      <c r="G53" s="38">
        <f t="shared" si="11"/>
        <v>7.0228057642380937E-2</v>
      </c>
      <c r="H53" s="38">
        <f t="shared" si="12"/>
        <v>0.12317997603428572</v>
      </c>
      <c r="I53" s="38">
        <f t="shared" si="0"/>
        <v>0.10212441572380952</v>
      </c>
      <c r="J53" s="38">
        <f t="shared" si="1"/>
        <v>0.25445677271428568</v>
      </c>
      <c r="K53" s="38">
        <f t="shared" si="2"/>
        <v>0.47419489244761903</v>
      </c>
      <c r="L53" s="38">
        <f t="shared" si="3"/>
        <v>0.43021898244285711</v>
      </c>
      <c r="M53" s="19">
        <f t="shared" si="4"/>
        <v>0.12564236000000001</v>
      </c>
      <c r="N53" s="19">
        <f t="shared" si="5"/>
        <v>1.82</v>
      </c>
      <c r="O53" s="19">
        <f t="shared" si="6"/>
        <v>1.6</v>
      </c>
      <c r="P53" s="19">
        <f t="shared" si="7"/>
        <v>1.6</v>
      </c>
    </row>
    <row r="54" spans="2:16" s="18" customFormat="1" x14ac:dyDescent="0.25">
      <c r="B54" s="18">
        <v>22</v>
      </c>
      <c r="D54" s="19">
        <f t="shared" si="8"/>
        <v>7.8719377166181811E-2</v>
      </c>
      <c r="E54" s="39">
        <f t="shared" si="9"/>
        <v>0.43589619290748138</v>
      </c>
      <c r="F54" s="38">
        <f t="shared" si="10"/>
        <v>8.5242594267272723E-2</v>
      </c>
      <c r="G54" s="38">
        <f t="shared" si="11"/>
        <v>6.8934551514545445E-2</v>
      </c>
      <c r="H54" s="38">
        <f t="shared" si="12"/>
        <v>0.11910976513454545</v>
      </c>
      <c r="I54" s="38">
        <f t="shared" si="0"/>
        <v>9.9774118754545463E-2</v>
      </c>
      <c r="J54" s="38">
        <f t="shared" si="1"/>
        <v>0.24900402645454545</v>
      </c>
      <c r="K54" s="38">
        <f t="shared" si="2"/>
        <v>0.46375808678181824</v>
      </c>
      <c r="L54" s="38">
        <f t="shared" si="3"/>
        <v>0.41867495147272726</v>
      </c>
      <c r="M54" s="19">
        <f t="shared" si="4"/>
        <v>0.12564236000000001</v>
      </c>
      <c r="N54" s="19">
        <f t="shared" si="5"/>
        <v>1.82</v>
      </c>
      <c r="O54" s="19">
        <f t="shared" si="6"/>
        <v>1.6</v>
      </c>
      <c r="P54" s="19">
        <f t="shared" si="7"/>
        <v>1.6</v>
      </c>
    </row>
    <row r="55" spans="2:16" s="18" customFormat="1" x14ac:dyDescent="0.25">
      <c r="B55" s="18">
        <v>23</v>
      </c>
      <c r="D55" s="19">
        <f t="shared" si="8"/>
        <v>7.7122187760173919E-2</v>
      </c>
      <c r="E55" s="39">
        <f t="shared" si="9"/>
        <v>0.42643202774271949</v>
      </c>
      <c r="F55" s="38">
        <f t="shared" si="10"/>
        <v>8.3382600700869572E-2</v>
      </c>
      <c r="G55" s="38">
        <f t="shared" si="11"/>
        <v>6.7731568349130439E-2</v>
      </c>
      <c r="H55" s="38">
        <f t="shared" si="12"/>
        <v>0.11533451903652173</v>
      </c>
      <c r="I55" s="38">
        <f t="shared" si="0"/>
        <v>9.7636610060869558E-2</v>
      </c>
      <c r="J55" s="38">
        <f t="shared" si="1"/>
        <v>0.24389062291304348</v>
      </c>
      <c r="K55" s="38">
        <f t="shared" si="2"/>
        <v>0.45403131581739131</v>
      </c>
      <c r="L55" s="38">
        <f t="shared" si="3"/>
        <v>0.4079786019608696</v>
      </c>
      <c r="M55" s="19">
        <f t="shared" si="4"/>
        <v>0.12564236000000001</v>
      </c>
      <c r="N55" s="19">
        <f t="shared" si="5"/>
        <v>1.82</v>
      </c>
      <c r="O55" s="19">
        <f t="shared" si="6"/>
        <v>1.6</v>
      </c>
      <c r="P55" s="19">
        <f t="shared" si="7"/>
        <v>1.6</v>
      </c>
    </row>
    <row r="56" spans="2:16" s="18" customFormat="1" x14ac:dyDescent="0.25">
      <c r="B56" s="18">
        <v>24</v>
      </c>
      <c r="D56" s="19">
        <f t="shared" si="8"/>
        <v>7.5654769400333333E-2</v>
      </c>
      <c r="E56" s="39">
        <f t="shared" si="9"/>
        <v>0.41758862403517266</v>
      </c>
      <c r="F56" s="38">
        <f t="shared" si="10"/>
        <v>8.168539930166667E-2</v>
      </c>
      <c r="G56" s="38">
        <f t="shared" si="11"/>
        <v>6.660882454833332E-2</v>
      </c>
      <c r="H56" s="38">
        <f t="shared" si="12"/>
        <v>0.11181761852</v>
      </c>
      <c r="I56" s="38">
        <f t="shared" si="0"/>
        <v>9.568729740833333E-2</v>
      </c>
      <c r="J56" s="38">
        <f t="shared" si="1"/>
        <v>0.23908180374999996</v>
      </c>
      <c r="K56" s="38">
        <f t="shared" si="2"/>
        <v>0.44493480581666661</v>
      </c>
      <c r="L56" s="38">
        <f t="shared" si="3"/>
        <v>0.39803310530000002</v>
      </c>
      <c r="M56" s="19">
        <f t="shared" si="4"/>
        <v>0.12564236000000001</v>
      </c>
      <c r="N56" s="19">
        <f t="shared" si="5"/>
        <v>1.82</v>
      </c>
      <c r="O56" s="19">
        <f t="shared" si="6"/>
        <v>1.6</v>
      </c>
      <c r="P56" s="19">
        <f t="shared" si="7"/>
        <v>1.6</v>
      </c>
    </row>
    <row r="57" spans="2:16" s="18" customFormat="1" x14ac:dyDescent="0.25">
      <c r="B57" s="18">
        <v>25</v>
      </c>
      <c r="D57" s="19">
        <f t="shared" si="8"/>
        <v>7.4302235699999997E-2</v>
      </c>
      <c r="E57" s="39">
        <f t="shared" si="9"/>
        <v>0.40930001845518582</v>
      </c>
      <c r="F57" s="38">
        <f t="shared" si="10"/>
        <v>8.0131938239999992E-2</v>
      </c>
      <c r="G57" s="38">
        <f t="shared" si="11"/>
        <v>6.5557681890000011E-2</v>
      </c>
      <c r="H57" s="38">
        <f t="shared" si="12"/>
        <v>0.10852830343999999</v>
      </c>
      <c r="I57" s="38">
        <f t="shared" si="0"/>
        <v>9.3905523320000003E-2</v>
      </c>
      <c r="J57" s="38">
        <f t="shared" si="1"/>
        <v>0.23454837195999997</v>
      </c>
      <c r="K57" s="38">
        <f t="shared" si="2"/>
        <v>0.43640154684000004</v>
      </c>
      <c r="L57" s="38">
        <f t="shared" si="3"/>
        <v>0.38875712545999991</v>
      </c>
      <c r="M57" s="19">
        <f t="shared" si="4"/>
        <v>0.12564236000000001</v>
      </c>
      <c r="N57" s="19">
        <f t="shared" si="5"/>
        <v>1.82</v>
      </c>
      <c r="O57" s="19">
        <f t="shared" si="6"/>
        <v>1.6</v>
      </c>
      <c r="P57" s="19">
        <f t="shared" si="7"/>
        <v>1.6</v>
      </c>
    </row>
    <row r="58" spans="2:16" s="18" customFormat="1" x14ac:dyDescent="0.25">
      <c r="B58" s="18">
        <v>26</v>
      </c>
      <c r="D58" s="19">
        <f t="shared" si="8"/>
        <v>7.3051990485846152E-2</v>
      </c>
      <c r="E58" s="39">
        <f t="shared" si="9"/>
        <v>0.40151039587766602</v>
      </c>
      <c r="F58" s="38">
        <f t="shared" si="10"/>
        <v>7.8706096736923081E-2</v>
      </c>
      <c r="G58" s="38">
        <f t="shared" si="11"/>
        <v>6.4570831109230772E-2</v>
      </c>
      <c r="H58" s="38">
        <f t="shared" si="12"/>
        <v>0.10544054598153847</v>
      </c>
      <c r="I58" s="38">
        <f t="shared" si="0"/>
        <v>9.2273808392307699E-2</v>
      </c>
      <c r="J58" s="38">
        <f t="shared" si="1"/>
        <v>0.23026562238461537</v>
      </c>
      <c r="K58" s="38">
        <f t="shared" si="2"/>
        <v>0.42837483816923083</v>
      </c>
      <c r="L58" s="38">
        <f t="shared" si="3"/>
        <v>0.38008183964615383</v>
      </c>
      <c r="M58" s="19">
        <f t="shared" si="4"/>
        <v>0.12564236000000001</v>
      </c>
      <c r="N58" s="19">
        <f t="shared" si="5"/>
        <v>1.82</v>
      </c>
      <c r="O58" s="19">
        <f t="shared" si="6"/>
        <v>1.6</v>
      </c>
      <c r="P58" s="19">
        <f t="shared" si="7"/>
        <v>1.6</v>
      </c>
    </row>
    <row r="59" spans="2:16" s="18" customFormat="1" x14ac:dyDescent="0.25">
      <c r="B59" s="18">
        <v>27</v>
      </c>
      <c r="D59" s="19">
        <f t="shared" si="8"/>
        <v>7.1893303684296306E-2</v>
      </c>
      <c r="E59" s="39">
        <f t="shared" si="9"/>
        <v>0.39417221008494158</v>
      </c>
      <c r="F59" s="38">
        <f t="shared" si="10"/>
        <v>7.7394142277037045E-2</v>
      </c>
      <c r="G59" s="38">
        <f t="shared" si="11"/>
        <v>6.364204579518519E-2</v>
      </c>
      <c r="H59" s="38">
        <f t="shared" si="12"/>
        <v>0.10253217430222222</v>
      </c>
      <c r="I59" s="38">
        <f t="shared" si="0"/>
        <v>9.0777262762962968E-2</v>
      </c>
      <c r="J59" s="38">
        <f t="shared" si="1"/>
        <v>0.22621250988888886</v>
      </c>
      <c r="K59" s="38">
        <f t="shared" si="2"/>
        <v>0.42080637919259256</v>
      </c>
      <c r="L59" s="38">
        <f t="shared" si="3"/>
        <v>0.37194862103333332</v>
      </c>
      <c r="M59" s="19">
        <f t="shared" si="4"/>
        <v>0.12564236000000001</v>
      </c>
      <c r="N59" s="19">
        <f t="shared" si="5"/>
        <v>1.82</v>
      </c>
      <c r="O59" s="19">
        <f t="shared" si="6"/>
        <v>1.6</v>
      </c>
      <c r="P59" s="19">
        <f t="shared" si="7"/>
        <v>1.6</v>
      </c>
    </row>
    <row r="60" spans="2:16" s="18" customFormat="1" x14ac:dyDescent="0.25">
      <c r="B60" s="18">
        <v>28</v>
      </c>
      <c r="D60" s="19">
        <f t="shared" si="8"/>
        <v>7.0816978089428578E-2</v>
      </c>
      <c r="E60" s="39">
        <f t="shared" si="9"/>
        <v>0.38724470717615117</v>
      </c>
      <c r="F60" s="38">
        <f t="shared" si="10"/>
        <v>7.6184304132857136E-2</v>
      </c>
      <c r="G60" s="38">
        <f t="shared" si="11"/>
        <v>6.276598902428572E-2</v>
      </c>
      <c r="H60" s="38">
        <f t="shared" si="12"/>
        <v>9.9784183965714285E-2</v>
      </c>
      <c r="I60" s="38">
        <f t="shared" si="0"/>
        <v>8.9403123692857148E-2</v>
      </c>
      <c r="J60" s="38">
        <f t="shared" si="1"/>
        <v>0.22237099578571429</v>
      </c>
      <c r="K60" s="38">
        <f t="shared" si="2"/>
        <v>0.41365476938571433</v>
      </c>
      <c r="L60" s="38">
        <f t="shared" si="3"/>
        <v>0.36430721805714289</v>
      </c>
      <c r="M60" s="19">
        <f t="shared" si="4"/>
        <v>0.12564236000000001</v>
      </c>
      <c r="N60" s="19">
        <f t="shared" si="5"/>
        <v>1.82</v>
      </c>
      <c r="O60" s="19">
        <f t="shared" si="6"/>
        <v>1.6</v>
      </c>
      <c r="P60" s="19">
        <f t="shared" si="7"/>
        <v>1.6</v>
      </c>
    </row>
    <row r="61" spans="2:16" s="18" customFormat="1" x14ac:dyDescent="0.25">
      <c r="B61" s="18">
        <v>29</v>
      </c>
      <c r="D61" s="19">
        <f t="shared" si="8"/>
        <v>6.9815085075448272E-2</v>
      </c>
      <c r="E61" s="39">
        <f t="shared" si="9"/>
        <v>0.38069275447813816</v>
      </c>
      <c r="F61" s="38">
        <f t="shared" si="10"/>
        <v>7.5066435125517236E-2</v>
      </c>
      <c r="G61" s="38">
        <f t="shared" si="11"/>
        <v>6.1938060000344831E-2</v>
      </c>
      <c r="H61" s="38">
        <f t="shared" si="12"/>
        <v>9.7180191837241386E-2</v>
      </c>
      <c r="I61" s="38">
        <f t="shared" si="0"/>
        <v>8.8140388820689669E-2</v>
      </c>
      <c r="J61" s="38">
        <f t="shared" si="1"/>
        <v>0.21872552948275858</v>
      </c>
      <c r="K61" s="38">
        <f t="shared" si="2"/>
        <v>0.40688431864137925</v>
      </c>
      <c r="L61" s="38">
        <f t="shared" si="3"/>
        <v>0.35711431040344832</v>
      </c>
      <c r="M61" s="19">
        <f t="shared" si="4"/>
        <v>0.12564236000000001</v>
      </c>
      <c r="N61" s="19">
        <f t="shared" si="5"/>
        <v>1.82</v>
      </c>
      <c r="O61" s="19">
        <f t="shared" si="6"/>
        <v>1.6</v>
      </c>
      <c r="P61" s="19">
        <f t="shared" si="7"/>
        <v>1.6</v>
      </c>
    </row>
    <row r="62" spans="2:16" s="18" customFormat="1" x14ac:dyDescent="0.25">
      <c r="B62" s="18">
        <v>30</v>
      </c>
      <c r="D62" s="19">
        <f t="shared" si="8"/>
        <v>6.8880753166666669E-2</v>
      </c>
      <c r="E62" s="39">
        <f t="shared" si="9"/>
        <v>0.37448590367416734</v>
      </c>
      <c r="F62" s="38">
        <f t="shared" si="10"/>
        <v>7.4031741033333348E-2</v>
      </c>
      <c r="G62" s="38">
        <f t="shared" si="11"/>
        <v>6.1154271366666672E-2</v>
      </c>
      <c r="H62" s="38">
        <f t="shared" si="12"/>
        <v>9.4705999200000002E-2</v>
      </c>
      <c r="I62" s="38">
        <f t="shared" si="0"/>
        <v>8.6979522766666664E-2</v>
      </c>
      <c r="J62" s="38">
        <f t="shared" si="1"/>
        <v>0.21526263379999999</v>
      </c>
      <c r="K62" s="38">
        <f t="shared" si="2"/>
        <v>0.40046409553333329</v>
      </c>
      <c r="L62" s="38">
        <f t="shared" si="3"/>
        <v>0.35033235380000005</v>
      </c>
      <c r="M62" s="19">
        <f t="shared" si="4"/>
        <v>0.12564236000000001</v>
      </c>
      <c r="N62" s="19">
        <f t="shared" si="5"/>
        <v>1.82</v>
      </c>
      <c r="O62" s="19">
        <f t="shared" si="6"/>
        <v>1.6</v>
      </c>
      <c r="P62" s="19">
        <f t="shared" si="7"/>
        <v>1.6</v>
      </c>
    </row>
    <row r="63" spans="2:16" s="18" customFormat="1" x14ac:dyDescent="0.25">
      <c r="B63" s="18">
        <v>31</v>
      </c>
      <c r="D63" s="19">
        <f t="shared" si="8"/>
        <v>6.8007997529419356E-2</v>
      </c>
      <c r="E63" s="39">
        <f t="shared" si="9"/>
        <v>0.36859763526256556</v>
      </c>
      <c r="F63" s="38">
        <f t="shared" si="10"/>
        <v>7.307256237290323E-2</v>
      </c>
      <c r="G63" s="38">
        <f t="shared" si="11"/>
        <v>6.041115026419356E-2</v>
      </c>
      <c r="H63" s="38">
        <f t="shared" si="12"/>
        <v>9.2349239429677432E-2</v>
      </c>
      <c r="I63" s="38">
        <f t="shared" si="0"/>
        <v>8.5912220522580643E-2</v>
      </c>
      <c r="J63" s="38">
        <f t="shared" si="1"/>
        <v>0.21197057054838708</v>
      </c>
      <c r="K63" s="38">
        <f t="shared" si="2"/>
        <v>0.3943671597870968</v>
      </c>
      <c r="L63" s="38">
        <f t="shared" si="3"/>
        <v>0.34392864839677417</v>
      </c>
      <c r="M63" s="19">
        <f t="shared" si="4"/>
        <v>0.12564236000000001</v>
      </c>
      <c r="N63" s="19">
        <f t="shared" si="5"/>
        <v>1.82</v>
      </c>
      <c r="O63" s="19">
        <f t="shared" si="6"/>
        <v>1.6</v>
      </c>
      <c r="P63" s="19">
        <f t="shared" si="7"/>
        <v>1.6</v>
      </c>
    </row>
    <row r="64" spans="2:16" s="18" customFormat="1" x14ac:dyDescent="0.25">
      <c r="B64" s="18">
        <v>32</v>
      </c>
      <c r="D64" s="19">
        <f t="shared" si="8"/>
        <v>6.7191581434249997E-2</v>
      </c>
      <c r="E64" s="39">
        <f t="shared" si="9"/>
        <v>0.363004744679369</v>
      </c>
      <c r="F64" s="38">
        <f t="shared" si="10"/>
        <v>7.2182197096249998E-2</v>
      </c>
      <c r="G64" s="38">
        <f t="shared" si="11"/>
        <v>5.9705657941250004E-2</v>
      </c>
      <c r="H64" s="38">
        <f t="shared" si="12"/>
        <v>9.0099091730000011E-2</v>
      </c>
      <c r="I64" s="38">
        <f t="shared" si="0"/>
        <v>8.4931215206250008E-2</v>
      </c>
      <c r="J64" s="38">
        <f t="shared" si="1"/>
        <v>0.20883906881249997</v>
      </c>
      <c r="K64" s="38">
        <f t="shared" si="2"/>
        <v>0.3885699386625</v>
      </c>
      <c r="L64" s="38">
        <f t="shared" si="3"/>
        <v>0.33787458182500002</v>
      </c>
      <c r="M64" s="19">
        <f t="shared" si="4"/>
        <v>0.12564236000000001</v>
      </c>
      <c r="N64" s="19">
        <f t="shared" si="5"/>
        <v>1.82</v>
      </c>
      <c r="O64" s="19">
        <f t="shared" si="6"/>
        <v>1.6</v>
      </c>
      <c r="P64" s="19">
        <f t="shared" si="7"/>
        <v>1.6</v>
      </c>
    </row>
    <row r="65" spans="2:16" s="18" customFormat="1" x14ac:dyDescent="0.25">
      <c r="B65" s="18">
        <v>33</v>
      </c>
      <c r="D65" s="19">
        <f t="shared" si="8"/>
        <v>6.6426902906787877E-2</v>
      </c>
      <c r="E65" s="39">
        <f t="shared" si="9"/>
        <v>0.35768684003503387</v>
      </c>
      <c r="F65" s="38">
        <f t="shared" si="10"/>
        <v>7.1354755524848476E-2</v>
      </c>
      <c r="G65" s="38">
        <f t="shared" si="11"/>
        <v>5.9035123979696978E-2</v>
      </c>
      <c r="H65" s="38">
        <f t="shared" si="12"/>
        <v>8.7946046916363638E-2</v>
      </c>
      <c r="I65" s="38">
        <f t="shared" si="0"/>
        <v>8.4030120769696973E-2</v>
      </c>
      <c r="J65" s="38">
        <f t="shared" si="1"/>
        <v>0.20585910263636367</v>
      </c>
      <c r="K65" s="38">
        <f t="shared" si="2"/>
        <v>0.38305171672121213</v>
      </c>
      <c r="L65" s="38">
        <f t="shared" si="3"/>
        <v>0.33214500988181817</v>
      </c>
      <c r="M65" s="19">
        <f t="shared" si="4"/>
        <v>0.12564236000000001</v>
      </c>
      <c r="N65" s="19">
        <f t="shared" si="5"/>
        <v>1.82</v>
      </c>
      <c r="O65" s="19">
        <f t="shared" si="6"/>
        <v>1.6</v>
      </c>
      <c r="P65" s="19">
        <f t="shared" si="7"/>
        <v>1.6</v>
      </c>
    </row>
    <row r="66" spans="2:16" s="18" customFormat="1" x14ac:dyDescent="0.25">
      <c r="B66" s="18">
        <v>34</v>
      </c>
      <c r="D66" s="19">
        <f t="shared" si="8"/>
        <v>6.5709901381411778E-2</v>
      </c>
      <c r="E66" s="39">
        <f t="shared" si="9"/>
        <v>0.3526259284858449</v>
      </c>
      <c r="F66" s="38">
        <f t="shared" si="10"/>
        <v>7.0585040883529418E-2</v>
      </c>
      <c r="G66" s="38">
        <f t="shared" si="11"/>
        <v>5.8397192128235298E-2</v>
      </c>
      <c r="H66" s="38">
        <f t="shared" si="12"/>
        <v>8.5881714531764713E-2</v>
      </c>
      <c r="I66" s="38">
        <f t="shared" si="0"/>
        <v>8.3203302464705878E-2</v>
      </c>
      <c r="J66" s="38">
        <f t="shared" si="1"/>
        <v>0.20302270794117647</v>
      </c>
      <c r="K66" s="38">
        <f t="shared" si="2"/>
        <v>0.37779421563529414</v>
      </c>
      <c r="L66" s="38">
        <f t="shared" si="3"/>
        <v>0.32671774650588237</v>
      </c>
      <c r="M66" s="19">
        <f t="shared" si="4"/>
        <v>0.12564236000000001</v>
      </c>
      <c r="N66" s="19">
        <f t="shared" si="5"/>
        <v>1.82</v>
      </c>
      <c r="O66" s="19">
        <f t="shared" si="6"/>
        <v>1.6</v>
      </c>
      <c r="P66" s="19">
        <f t="shared" si="7"/>
        <v>1.6</v>
      </c>
    </row>
    <row r="67" spans="2:16" s="18" customFormat="1" x14ac:dyDescent="0.25">
      <c r="B67" s="18">
        <v>35</v>
      </c>
      <c r="D67" s="19">
        <f t="shared" si="8"/>
        <v>6.5036980357142865E-2</v>
      </c>
      <c r="E67" s="39">
        <f t="shared" si="9"/>
        <v>0.34780607351308274</v>
      </c>
      <c r="F67" s="38">
        <f t="shared" si="10"/>
        <v>6.9868450314285721E-2</v>
      </c>
      <c r="G67" s="38">
        <f t="shared" si="11"/>
        <v>5.7789775421428567E-2</v>
      </c>
      <c r="H67" s="38">
        <f t="shared" si="12"/>
        <v>8.3898663028571435E-2</v>
      </c>
      <c r="I67" s="38">
        <f t="shared" si="0"/>
        <v>8.2445769514285713E-2</v>
      </c>
      <c r="J67" s="38">
        <f t="shared" si="1"/>
        <v>0.20032283082857141</v>
      </c>
      <c r="K67" s="38">
        <f t="shared" si="2"/>
        <v>0.37278124602857143</v>
      </c>
      <c r="L67" s="38">
        <f t="shared" si="3"/>
        <v>0.32157314118571423</v>
      </c>
      <c r="M67" s="19">
        <f t="shared" si="4"/>
        <v>0.12564236000000001</v>
      </c>
      <c r="N67" s="19">
        <f t="shared" si="5"/>
        <v>1.82</v>
      </c>
      <c r="O67" s="19">
        <f t="shared" si="6"/>
        <v>1.6</v>
      </c>
      <c r="P67" s="19">
        <f t="shared" si="7"/>
        <v>1.6</v>
      </c>
    </row>
    <row r="68" spans="2:16" s="18" customFormat="1" x14ac:dyDescent="0.25">
      <c r="B68" s="18">
        <v>36</v>
      </c>
      <c r="D68" s="19">
        <f t="shared" si="8"/>
        <v>6.4404942944222221E-2</v>
      </c>
      <c r="E68" s="39">
        <f t="shared" si="9"/>
        <v>0.34321310932233046</v>
      </c>
      <c r="F68" s="38">
        <f t="shared" si="10"/>
        <v>6.9200892387777782E-2</v>
      </c>
      <c r="G68" s="38">
        <f t="shared" si="11"/>
        <v>5.7211018778888893E-2</v>
      </c>
      <c r="H68" s="38">
        <f t="shared" si="12"/>
        <v>8.1990286586666669E-2</v>
      </c>
      <c r="I68" s="38">
        <f t="shared" si="0"/>
        <v>8.1753085672222225E-2</v>
      </c>
      <c r="J68" s="38">
        <f t="shared" si="1"/>
        <v>0.19775320116666673</v>
      </c>
      <c r="K68" s="38">
        <f t="shared" si="2"/>
        <v>0.36799841734444444</v>
      </c>
      <c r="L68" s="38">
        <f t="shared" si="3"/>
        <v>0.31669372680000007</v>
      </c>
      <c r="M68" s="19">
        <f t="shared" si="4"/>
        <v>0.12564236000000001</v>
      </c>
      <c r="N68" s="19">
        <f t="shared" si="5"/>
        <v>1.82</v>
      </c>
      <c r="O68" s="19">
        <f t="shared" si="6"/>
        <v>1.6</v>
      </c>
      <c r="P68" s="19">
        <f t="shared" si="7"/>
        <v>1.6</v>
      </c>
    </row>
    <row r="69" spans="2:16" s="18" customFormat="1" x14ac:dyDescent="0.25">
      <c r="B69" s="18">
        <v>37</v>
      </c>
      <c r="D69" s="19">
        <f t="shared" si="8"/>
        <v>6.3810937862594591E-2</v>
      </c>
      <c r="E69" s="39">
        <f t="shared" ref="E69:E100" si="13">(J69*$C$12)+(K69*$D$12)+(L69*$E$12)</f>
        <v>0.33883440155640521</v>
      </c>
      <c r="F69" s="38">
        <f t="shared" ref="F69:F100" si="14">($C$22/B69)+$D$22+($E$22*B69)+($F$22*B69^2)</f>
        <v>6.8578717991351346E-2</v>
      </c>
      <c r="G69" s="38">
        <f t="shared" ref="G69:G100" si="15">($G$22/B69)+$H$22+($I$22*B69)+($J$22*B69^2)</f>
        <v>5.6659267669459459E-2</v>
      </c>
      <c r="H69" s="38">
        <f t="shared" ref="H69:H100" si="16">($C$23/B69)+$D$23+($E$23*B69)+($F$23*B69^2)</f>
        <v>8.0150693528648662E-2</v>
      </c>
      <c r="I69" s="38">
        <f t="shared" ref="I69:I100" si="17">($G$23/B69)+$H$23+($I$23*B69)+($J$23*B69^2)</f>
        <v>8.1121294286486484E-2</v>
      </c>
      <c r="J69" s="38">
        <f t="shared" ref="J69:J100" si="18">($G$24/B69)+$H$24+($I$24*B69)+($J$24*B69^2)</f>
        <v>0.19530822667567568</v>
      </c>
      <c r="K69" s="38">
        <f t="shared" ref="K69:K100" si="19">($G$25/B69)+$H$25+($I$25*B69)+($J$25*B69^2)</f>
        <v>0.36343289476216212</v>
      </c>
      <c r="L69" s="38">
        <f t="shared" ref="L69:L100" si="20">($G$26/B69)+$H$26+($I$26*B69)+($J$26*B69^2)</f>
        <v>0.31206392456486487</v>
      </c>
      <c r="M69" s="19">
        <f t="shared" ref="M69:M100" si="21">$M$22</f>
        <v>0.12564236000000001</v>
      </c>
      <c r="N69" s="19">
        <f t="shared" ref="N69:N100" si="22">$N$22</f>
        <v>1.82</v>
      </c>
      <c r="O69" s="19">
        <f t="shared" ref="O69:O100" si="23">$O$22</f>
        <v>1.6</v>
      </c>
      <c r="P69" s="19">
        <f t="shared" ref="P69:P100" si="24">$P$22</f>
        <v>1.6</v>
      </c>
    </row>
    <row r="70" spans="2:16" s="18" customFormat="1" x14ac:dyDescent="0.25">
      <c r="B70" s="18">
        <v>38</v>
      </c>
      <c r="D70" s="19">
        <f t="shared" si="8"/>
        <v>6.3252413966947377E-2</v>
      </c>
      <c r="E70" s="39">
        <f t="shared" si="13"/>
        <v>0.33465864579045929</v>
      </c>
      <c r="F70" s="38">
        <f t="shared" si="14"/>
        <v>6.7998662129473697E-2</v>
      </c>
      <c r="G70" s="38">
        <f t="shared" si="15"/>
        <v>5.6133041723157889E-2</v>
      </c>
      <c r="H70" s="38">
        <f t="shared" si="16"/>
        <v>7.8374612353684217E-2</v>
      </c>
      <c r="I70" s="38">
        <f t="shared" si="17"/>
        <v>8.0546855194736838E-2</v>
      </c>
      <c r="J70" s="38">
        <f t="shared" si="18"/>
        <v>0.1929829037368421</v>
      </c>
      <c r="K70" s="38">
        <f t="shared" si="19"/>
        <v>0.35907319449473685</v>
      </c>
      <c r="L70" s="38">
        <f t="shared" si="20"/>
        <v>0.307669795568421</v>
      </c>
      <c r="M70" s="19">
        <f t="shared" si="21"/>
        <v>0.12564236000000001</v>
      </c>
      <c r="N70" s="19">
        <f t="shared" si="22"/>
        <v>1.82</v>
      </c>
      <c r="O70" s="19">
        <f t="shared" si="23"/>
        <v>1.6</v>
      </c>
      <c r="P70" s="19">
        <f t="shared" si="24"/>
        <v>1.6</v>
      </c>
    </row>
    <row r="71" spans="2:16" s="18" customFormat="1" x14ac:dyDescent="0.25">
      <c r="B71" s="18">
        <v>39</v>
      </c>
      <c r="D71" s="19">
        <f t="shared" si="8"/>
        <v>6.272708176789743E-2</v>
      </c>
      <c r="E71" s="39">
        <f t="shared" si="13"/>
        <v>0.33067569702783434</v>
      </c>
      <c r="F71" s="38">
        <f t="shared" si="14"/>
        <v>6.7457794677948713E-2</v>
      </c>
      <c r="G71" s="38">
        <f t="shared" si="15"/>
        <v>5.5631012402820521E-2</v>
      </c>
      <c r="H71" s="38">
        <f t="shared" si="16"/>
        <v>7.6657312227692315E-2</v>
      </c>
      <c r="I71" s="38">
        <f t="shared" si="17"/>
        <v>8.0026591328205138E-2</v>
      </c>
      <c r="J71" s="38">
        <f t="shared" si="18"/>
        <v>0.19077274192307692</v>
      </c>
      <c r="K71" s="38">
        <f t="shared" si="19"/>
        <v>0.35490901057948715</v>
      </c>
      <c r="L71" s="38">
        <f t="shared" si="20"/>
        <v>0.30349883053076926</v>
      </c>
      <c r="M71" s="19">
        <f t="shared" si="21"/>
        <v>0.12564236000000001</v>
      </c>
      <c r="N71" s="19">
        <f t="shared" si="22"/>
        <v>1.82</v>
      </c>
      <c r="O71" s="19">
        <f t="shared" si="23"/>
        <v>1.6</v>
      </c>
      <c r="P71" s="19">
        <f t="shared" si="24"/>
        <v>1.6</v>
      </c>
    </row>
    <row r="72" spans="2:16" s="18" customFormat="1" x14ac:dyDescent="0.25">
      <c r="B72" s="18">
        <v>40</v>
      </c>
      <c r="D72" s="19">
        <f t="shared" si="8"/>
        <v>6.2232880724999995E-2</v>
      </c>
      <c r="E72" s="39">
        <f t="shared" si="13"/>
        <v>0.32687642477153805</v>
      </c>
      <c r="F72" s="38">
        <f t="shared" si="14"/>
        <v>6.6953478524999999E-2</v>
      </c>
      <c r="G72" s="38">
        <f t="shared" si="15"/>
        <v>5.5151984024999989E-2</v>
      </c>
      <c r="H72" s="38">
        <f t="shared" si="16"/>
        <v>7.4994535400000006E-2</v>
      </c>
      <c r="I72" s="38">
        <f t="shared" si="17"/>
        <v>7.9557643324999996E-2</v>
      </c>
      <c r="J72" s="38">
        <f t="shared" si="18"/>
        <v>0.18867369984999999</v>
      </c>
      <c r="K72" s="38">
        <f t="shared" si="19"/>
        <v>0.35093106765000004</v>
      </c>
      <c r="L72" s="38">
        <f t="shared" si="20"/>
        <v>0.29953977110000002</v>
      </c>
      <c r="M72" s="19">
        <f t="shared" si="21"/>
        <v>0.12564236000000001</v>
      </c>
      <c r="N72" s="19">
        <f t="shared" si="22"/>
        <v>1.82</v>
      </c>
      <c r="O72" s="19">
        <f t="shared" si="23"/>
        <v>1.6</v>
      </c>
      <c r="P72" s="19">
        <f t="shared" si="24"/>
        <v>1.6</v>
      </c>
    </row>
    <row r="73" spans="2:16" s="18" customFormat="1" x14ac:dyDescent="0.25">
      <c r="B73" s="18">
        <v>41</v>
      </c>
      <c r="D73" s="19">
        <f t="shared" si="8"/>
        <v>6.1767951326146334E-2</v>
      </c>
      <c r="E73" s="39">
        <f t="shared" si="13"/>
        <v>0.32325258930477219</v>
      </c>
      <c r="F73" s="38">
        <f t="shared" si="14"/>
        <v>6.6483333838048761E-2</v>
      </c>
      <c r="G73" s="38">
        <f t="shared" si="15"/>
        <v>5.4694877558292686E-2</v>
      </c>
      <c r="H73" s="38">
        <f t="shared" si="16"/>
        <v>7.3382439510243896E-2</v>
      </c>
      <c r="I73" s="38">
        <f t="shared" si="17"/>
        <v>7.9137430785365864E-2</v>
      </c>
      <c r="J73" s="38">
        <f t="shared" si="18"/>
        <v>0.18668213041463416</v>
      </c>
      <c r="K73" s="38">
        <f t="shared" si="19"/>
        <v>0.34713099525365848</v>
      </c>
      <c r="L73" s="38">
        <f t="shared" si="20"/>
        <v>0.29578245730000002</v>
      </c>
      <c r="M73" s="19">
        <f t="shared" si="21"/>
        <v>0.12564236000000001</v>
      </c>
      <c r="N73" s="19">
        <f t="shared" si="22"/>
        <v>1.82</v>
      </c>
      <c r="O73" s="19">
        <f t="shared" si="23"/>
        <v>1.6</v>
      </c>
      <c r="P73" s="19">
        <f t="shared" si="24"/>
        <v>1.6</v>
      </c>
    </row>
    <row r="74" spans="2:16" s="18" customFormat="1" x14ac:dyDescent="0.25">
      <c r="B74" s="18">
        <v>42</v>
      </c>
      <c r="D74" s="19">
        <f t="shared" si="8"/>
        <v>6.1330611155619046E-2</v>
      </c>
      <c r="E74" s="39">
        <f t="shared" si="13"/>
        <v>0.31979673564567213</v>
      </c>
      <c r="F74" s="38">
        <f t="shared" si="14"/>
        <v>6.604520743523809E-2</v>
      </c>
      <c r="G74" s="38">
        <f t="shared" si="15"/>
        <v>5.4258716736190482E-2</v>
      </c>
      <c r="H74" s="38">
        <f t="shared" si="16"/>
        <v>7.1817548137142875E-2</v>
      </c>
      <c r="I74" s="38">
        <f t="shared" si="17"/>
        <v>7.8763619061904766E-2</v>
      </c>
      <c r="J74" s="38">
        <f t="shared" si="18"/>
        <v>0.18479473385714287</v>
      </c>
      <c r="K74" s="38">
        <f t="shared" si="19"/>
        <v>0.34350122012380957</v>
      </c>
      <c r="L74" s="38">
        <f t="shared" si="20"/>
        <v>0.29221769677142861</v>
      </c>
      <c r="M74" s="19">
        <f t="shared" si="21"/>
        <v>0.12564236000000001</v>
      </c>
      <c r="N74" s="19">
        <f t="shared" si="22"/>
        <v>1.82</v>
      </c>
      <c r="O74" s="19">
        <f t="shared" si="23"/>
        <v>1.6</v>
      </c>
      <c r="P74" s="19">
        <f t="shared" si="24"/>
        <v>1.6</v>
      </c>
    </row>
    <row r="75" spans="2:16" s="18" customFormat="1" x14ac:dyDescent="0.25">
      <c r="B75" s="18">
        <v>43</v>
      </c>
      <c r="D75" s="19">
        <f t="shared" si="8"/>
        <v>6.0919334301488375E-2</v>
      </c>
      <c r="E75" s="39">
        <f t="shared" si="13"/>
        <v>0.31650210229905784</v>
      </c>
      <c r="F75" s="38">
        <f t="shared" si="14"/>
        <v>6.5637146430697679E-2</v>
      </c>
      <c r="G75" s="38">
        <f t="shared" si="15"/>
        <v>5.3842616107674414E-2</v>
      </c>
      <c r="H75" s="38">
        <f t="shared" si="16"/>
        <v>7.0296708247441858E-2</v>
      </c>
      <c r="I75" s="38">
        <f t="shared" si="17"/>
        <v>7.8434090683720939E-2</v>
      </c>
      <c r="J75" s="38">
        <f t="shared" si="18"/>
        <v>0.18300851737209306</v>
      </c>
      <c r="K75" s="38">
        <f t="shared" si="19"/>
        <v>0.34003487348372091</v>
      </c>
      <c r="L75" s="38">
        <f t="shared" si="20"/>
        <v>0.28883715225813955</v>
      </c>
      <c r="M75" s="19">
        <f t="shared" si="21"/>
        <v>0.12564236000000001</v>
      </c>
      <c r="N75" s="19">
        <f t="shared" si="22"/>
        <v>1.82</v>
      </c>
      <c r="O75" s="19">
        <f t="shared" si="23"/>
        <v>1.6</v>
      </c>
      <c r="P75" s="19">
        <f t="shared" si="24"/>
        <v>1.6</v>
      </c>
    </row>
    <row r="76" spans="2:16" s="18" customFormat="1" x14ac:dyDescent="0.25">
      <c r="B76" s="18">
        <v>44</v>
      </c>
      <c r="D76" s="19">
        <f t="shared" si="8"/>
        <v>6.0532733571090909E-2</v>
      </c>
      <c r="E76" s="39">
        <f t="shared" si="13"/>
        <v>0.31336254245112966</v>
      </c>
      <c r="F76" s="38">
        <f t="shared" si="14"/>
        <v>6.5257375473636359E-2</v>
      </c>
      <c r="G76" s="38">
        <f t="shared" si="15"/>
        <v>5.3445770717272724E-2</v>
      </c>
      <c r="H76" s="38">
        <f t="shared" si="16"/>
        <v>6.8817053447272736E-2</v>
      </c>
      <c r="I76" s="38">
        <f t="shared" si="17"/>
        <v>7.8146920677272719E-2</v>
      </c>
      <c r="J76" s="38">
        <f t="shared" si="18"/>
        <v>0.1813207602272727</v>
      </c>
      <c r="K76" s="38">
        <f t="shared" si="19"/>
        <v>0.33672571099090909</v>
      </c>
      <c r="L76" s="38">
        <f t="shared" si="20"/>
        <v>0.28563324443636362</v>
      </c>
      <c r="M76" s="19">
        <f t="shared" si="21"/>
        <v>0.12564236000000001</v>
      </c>
      <c r="N76" s="19">
        <f t="shared" si="22"/>
        <v>1.82</v>
      </c>
      <c r="O76" s="19">
        <f t="shared" si="23"/>
        <v>1.6</v>
      </c>
      <c r="P76" s="19">
        <f t="shared" si="24"/>
        <v>1.6</v>
      </c>
    </row>
    <row r="77" spans="2:16" s="18" customFormat="1" x14ac:dyDescent="0.25">
      <c r="B77" s="18">
        <v>45</v>
      </c>
      <c r="D77" s="19">
        <f t="shared" si="8"/>
        <v>6.0169545077777775E-2</v>
      </c>
      <c r="E77" s="39">
        <f t="shared" si="13"/>
        <v>0.31037245567153654</v>
      </c>
      <c r="F77" s="38">
        <f t="shared" si="14"/>
        <v>6.490427702222222E-2</v>
      </c>
      <c r="G77" s="38">
        <f t="shared" si="15"/>
        <v>5.3067447161111114E-2</v>
      </c>
      <c r="H77" s="38">
        <f t="shared" si="16"/>
        <v>6.7375972133333351E-2</v>
      </c>
      <c r="I77" s="38">
        <f t="shared" si="17"/>
        <v>7.7900355177777783E-2</v>
      </c>
      <c r="J77" s="38">
        <f t="shared" si="18"/>
        <v>0.17972898353333333</v>
      </c>
      <c r="K77" s="38">
        <f t="shared" si="19"/>
        <v>0.33356804335555557</v>
      </c>
      <c r="L77" s="38">
        <f t="shared" si="20"/>
        <v>0.28259906769999998</v>
      </c>
      <c r="M77" s="19">
        <f t="shared" si="21"/>
        <v>0.12564236000000001</v>
      </c>
      <c r="N77" s="19">
        <f t="shared" si="22"/>
        <v>1.82</v>
      </c>
      <c r="O77" s="19">
        <f t="shared" si="23"/>
        <v>1.6</v>
      </c>
      <c r="P77" s="19">
        <f t="shared" si="24"/>
        <v>1.6</v>
      </c>
    </row>
    <row r="78" spans="2:16" s="18" customFormat="1" x14ac:dyDescent="0.25">
      <c r="B78" s="18">
        <v>46</v>
      </c>
      <c r="D78" s="19">
        <f t="shared" si="8"/>
        <v>5.9828614838086956E-2</v>
      </c>
      <c r="E78" s="39">
        <f t="shared" si="13"/>
        <v>0.30752672852387125</v>
      </c>
      <c r="F78" s="38">
        <f t="shared" si="14"/>
        <v>6.4576374190434785E-2</v>
      </c>
      <c r="G78" s="38">
        <f t="shared" si="15"/>
        <v>5.2706975809565217E-2</v>
      </c>
      <c r="H78" s="38">
        <f t="shared" si="16"/>
        <v>6.5971079798260876E-2</v>
      </c>
      <c r="I78" s="38">
        <f t="shared" si="17"/>
        <v>7.7692792830434787E-2</v>
      </c>
      <c r="J78" s="38">
        <f t="shared" si="18"/>
        <v>0.17823092395652174</v>
      </c>
      <c r="K78" s="38">
        <f t="shared" si="19"/>
        <v>0.3305566760086957</v>
      </c>
      <c r="L78" s="38">
        <f t="shared" si="20"/>
        <v>0.27972831693043482</v>
      </c>
      <c r="M78" s="19">
        <f t="shared" si="21"/>
        <v>0.12564236000000001</v>
      </c>
      <c r="N78" s="19">
        <f t="shared" si="22"/>
        <v>1.82</v>
      </c>
      <c r="O78" s="19">
        <f t="shared" si="23"/>
        <v>1.6</v>
      </c>
      <c r="P78" s="19">
        <f t="shared" si="24"/>
        <v>1.6</v>
      </c>
    </row>
    <row r="79" spans="2:16" s="18" customFormat="1" x14ac:dyDescent="0.25">
      <c r="B79" s="18">
        <v>47</v>
      </c>
      <c r="D79" s="19">
        <f t="shared" si="8"/>
        <v>5.9508887079914891E-2</v>
      </c>
      <c r="E79" s="39">
        <f t="shared" si="13"/>
        <v>0.3048206827578035</v>
      </c>
      <c r="F79" s="38">
        <f t="shared" si="14"/>
        <v>6.4272315784680845E-2</v>
      </c>
      <c r="G79" s="38">
        <f t="shared" si="15"/>
        <v>5.2363744022765953E-2</v>
      </c>
      <c r="H79" s="38">
        <f t="shared" si="16"/>
        <v>6.460019487148938E-2</v>
      </c>
      <c r="I79" s="38">
        <f t="shared" si="17"/>
        <v>7.7522768565957453E-2</v>
      </c>
      <c r="J79" s="38">
        <f t="shared" si="18"/>
        <v>0.17682451078723407</v>
      </c>
      <c r="K79" s="38">
        <f t="shared" si="19"/>
        <v>0.32768685647234042</v>
      </c>
      <c r="L79" s="38">
        <f t="shared" si="20"/>
        <v>0.27701522361489361</v>
      </c>
      <c r="M79" s="19">
        <f t="shared" si="21"/>
        <v>0.12564236000000001</v>
      </c>
      <c r="N79" s="19">
        <f t="shared" si="22"/>
        <v>1.82</v>
      </c>
      <c r="O79" s="19">
        <f t="shared" si="23"/>
        <v>1.6</v>
      </c>
      <c r="P79" s="19">
        <f t="shared" si="24"/>
        <v>1.6</v>
      </c>
    </row>
    <row r="80" spans="2:16" s="18" customFormat="1" x14ac:dyDescent="0.25">
      <c r="B80" s="18">
        <v>48</v>
      </c>
      <c r="D80" s="19">
        <f t="shared" si="8"/>
        <v>5.9209394012166669E-2</v>
      </c>
      <c r="E80" s="39">
        <f t="shared" si="13"/>
        <v>0.30225002997719735</v>
      </c>
      <c r="F80" s="38">
        <f t="shared" si="14"/>
        <v>6.3990863210833332E-2</v>
      </c>
      <c r="G80" s="38">
        <f t="shared" si="15"/>
        <v>5.2037190214166668E-2</v>
      </c>
      <c r="H80" s="38">
        <f t="shared" si="16"/>
        <v>6.3261317580000004E-2</v>
      </c>
      <c r="I80" s="38">
        <f t="shared" si="17"/>
        <v>7.7388939404166662E-2</v>
      </c>
      <c r="J80" s="38">
        <f t="shared" si="18"/>
        <v>0.17550784587500001</v>
      </c>
      <c r="K80" s="38">
        <f t="shared" si="19"/>
        <v>0.32495422830833331</v>
      </c>
      <c r="L80" s="38">
        <f t="shared" si="20"/>
        <v>0.27445449995000004</v>
      </c>
      <c r="M80" s="19">
        <f t="shared" si="21"/>
        <v>0.12564236000000001</v>
      </c>
      <c r="N80" s="19">
        <f t="shared" si="22"/>
        <v>1.82</v>
      </c>
      <c r="O80" s="19">
        <f t="shared" si="23"/>
        <v>1.6</v>
      </c>
      <c r="P80" s="19">
        <f t="shared" si="24"/>
        <v>1.6</v>
      </c>
    </row>
    <row r="81" spans="2:16" s="18" customFormat="1" x14ac:dyDescent="0.25">
      <c r="B81" s="18">
        <v>49</v>
      </c>
      <c r="D81" s="19">
        <f t="shared" si="8"/>
        <v>5.8929246847102032E-2</v>
      </c>
      <c r="E81" s="39">
        <f t="shared" si="13"/>
        <v>0.29981083185907081</v>
      </c>
      <c r="F81" s="38">
        <f t="shared" si="14"/>
        <v>6.3730878984489786E-2</v>
      </c>
      <c r="G81" s="38">
        <f t="shared" si="15"/>
        <v>5.1726798641020408E-2</v>
      </c>
      <c r="H81" s="38">
        <f t="shared" si="16"/>
        <v>6.1952611397551025E-2</v>
      </c>
      <c r="I81" s="38">
        <f t="shared" si="17"/>
        <v>7.7290071995918364E-2</v>
      </c>
      <c r="J81" s="38">
        <f t="shared" si="18"/>
        <v>0.17427918602040815</v>
      </c>
      <c r="K81" s="38">
        <f t="shared" si="19"/>
        <v>0.32235479070612244</v>
      </c>
      <c r="L81" s="38">
        <f t="shared" si="20"/>
        <v>0.27204128978979597</v>
      </c>
      <c r="M81" s="19">
        <f t="shared" si="21"/>
        <v>0.12564236000000001</v>
      </c>
      <c r="N81" s="19">
        <f t="shared" si="22"/>
        <v>1.82</v>
      </c>
      <c r="O81" s="19">
        <f t="shared" si="23"/>
        <v>1.6</v>
      </c>
      <c r="P81" s="19">
        <f t="shared" si="24"/>
        <v>1.6</v>
      </c>
    </row>
    <row r="82" spans="2:16" s="18" customFormat="1" x14ac:dyDescent="0.25">
      <c r="B82" s="18">
        <v>50</v>
      </c>
      <c r="D82" s="19">
        <f t="shared" si="8"/>
        <v>5.8667627899999991E-2</v>
      </c>
      <c r="E82" s="39">
        <f t="shared" si="13"/>
        <v>0.2974994651462804</v>
      </c>
      <c r="F82" s="38">
        <f t="shared" si="14"/>
        <v>6.3491316619999988E-2</v>
      </c>
      <c r="G82" s="38">
        <f t="shared" si="15"/>
        <v>5.1432094819999996E-2</v>
      </c>
      <c r="H82" s="38">
        <f t="shared" si="16"/>
        <v>6.0672386719999999E-2</v>
      </c>
      <c r="I82" s="38">
        <f t="shared" si="17"/>
        <v>7.7225031659999999E-2</v>
      </c>
      <c r="J82" s="38">
        <f t="shared" si="18"/>
        <v>0.17313692748000001</v>
      </c>
      <c r="K82" s="38">
        <f t="shared" si="19"/>
        <v>0.31988486291999996</v>
      </c>
      <c r="L82" s="38">
        <f t="shared" si="20"/>
        <v>0.26977112548000004</v>
      </c>
      <c r="M82" s="19">
        <f t="shared" si="21"/>
        <v>0.12564236000000001</v>
      </c>
      <c r="N82" s="19">
        <f t="shared" si="22"/>
        <v>1.82</v>
      </c>
      <c r="O82" s="19">
        <f t="shared" si="23"/>
        <v>1.6</v>
      </c>
      <c r="P82" s="19">
        <f t="shared" si="24"/>
        <v>1.6</v>
      </c>
    </row>
    <row r="83" spans="2:16" s="18" customFormat="1" x14ac:dyDescent="0.25">
      <c r="B83" s="18">
        <v>51</v>
      </c>
      <c r="D83" s="19">
        <f t="shared" si="8"/>
        <v>5.8423783618274508E-2</v>
      </c>
      <c r="E83" s="39">
        <f t="shared" si="13"/>
        <v>0.29531259075871358</v>
      </c>
      <c r="F83" s="38">
        <f t="shared" si="14"/>
        <v>6.3271211709019601E-2</v>
      </c>
      <c r="G83" s="38">
        <f t="shared" si="15"/>
        <v>5.1152641482156869E-2</v>
      </c>
      <c r="H83" s="38">
        <f t="shared" si="16"/>
        <v>5.9419086461176468E-2</v>
      </c>
      <c r="I83" s="38">
        <f t="shared" si="17"/>
        <v>7.7192772709803931E-2</v>
      </c>
      <c r="J83" s="38">
        <f t="shared" si="18"/>
        <v>0.17207959229411768</v>
      </c>
      <c r="K83" s="38">
        <f t="shared" si="19"/>
        <v>0.31754105289019607</v>
      </c>
      <c r="L83" s="38">
        <f t="shared" si="20"/>
        <v>0.26763988977058828</v>
      </c>
      <c r="M83" s="19">
        <f t="shared" si="21"/>
        <v>0.12564236000000001</v>
      </c>
      <c r="N83" s="19">
        <f t="shared" si="22"/>
        <v>1.82</v>
      </c>
      <c r="O83" s="19">
        <f t="shared" si="23"/>
        <v>1.6</v>
      </c>
      <c r="P83" s="19">
        <f t="shared" si="24"/>
        <v>1.6</v>
      </c>
    </row>
    <row r="84" spans="2:16" s="18" customFormat="1" x14ac:dyDescent="0.25">
      <c r="B84" s="18">
        <v>52</v>
      </c>
      <c r="D84" s="19">
        <f t="shared" si="8"/>
        <v>5.8197018414923071E-2</v>
      </c>
      <c r="E84" s="39">
        <f t="shared" si="13"/>
        <v>0.29324712646857398</v>
      </c>
      <c r="F84" s="38">
        <f t="shared" si="14"/>
        <v>6.3069674028461531E-2</v>
      </c>
      <c r="G84" s="38">
        <f t="shared" si="15"/>
        <v>5.0888034994615382E-2</v>
      </c>
      <c r="H84" s="38">
        <f t="shared" si="16"/>
        <v>5.8191273310769238E-2</v>
      </c>
      <c r="I84" s="38">
        <f t="shared" si="17"/>
        <v>7.719232989615385E-2</v>
      </c>
      <c r="J84" s="38">
        <f t="shared" si="18"/>
        <v>0.17110581619230772</v>
      </c>
      <c r="K84" s="38">
        <f t="shared" si="19"/>
        <v>0.31532022948461536</v>
      </c>
      <c r="L84" s="38">
        <f t="shared" si="20"/>
        <v>0.26564378212307693</v>
      </c>
      <c r="M84" s="19">
        <f t="shared" si="21"/>
        <v>0.12564236000000001</v>
      </c>
      <c r="N84" s="19">
        <f t="shared" si="22"/>
        <v>1.82</v>
      </c>
      <c r="O84" s="19">
        <f t="shared" si="23"/>
        <v>1.6</v>
      </c>
      <c r="P84" s="19">
        <f t="shared" si="24"/>
        <v>1.6</v>
      </c>
    </row>
    <row r="85" spans="2:16" s="18" customFormat="1" x14ac:dyDescent="0.25">
      <c r="B85" s="18">
        <v>53</v>
      </c>
      <c r="D85" s="19">
        <f t="shared" si="8"/>
        <v>5.7986689200075464E-2</v>
      </c>
      <c r="E85" s="39">
        <f t="shared" si="13"/>
        <v>0.29130022266903127</v>
      </c>
      <c r="F85" s="38">
        <f t="shared" si="14"/>
        <v>6.2885880541886791E-2</v>
      </c>
      <c r="G85" s="38">
        <f t="shared" si="15"/>
        <v>5.0637902187358481E-2</v>
      </c>
      <c r="H85" s="38">
        <f t="shared" si="16"/>
        <v>5.6987618434716981E-2</v>
      </c>
      <c r="I85" s="38">
        <f t="shared" si="17"/>
        <v>7.7222810818867935E-2</v>
      </c>
      <c r="J85" s="38">
        <f t="shared" si="18"/>
        <v>0.1702143378679245</v>
      </c>
      <c r="K85" s="38">
        <f t="shared" si="19"/>
        <v>0.31321949788301884</v>
      </c>
      <c r="L85" s="38">
        <f t="shared" si="20"/>
        <v>0.26377928883207552</v>
      </c>
      <c r="M85" s="19">
        <f t="shared" si="21"/>
        <v>0.12564236000000001</v>
      </c>
      <c r="N85" s="19">
        <f t="shared" si="22"/>
        <v>1.82</v>
      </c>
      <c r="O85" s="19">
        <f t="shared" si="23"/>
        <v>1.6</v>
      </c>
      <c r="P85" s="19">
        <f t="shared" si="24"/>
        <v>1.6</v>
      </c>
    </row>
    <row r="86" spans="2:16" s="18" customFormat="1" x14ac:dyDescent="0.25">
      <c r="B86" s="18">
        <v>54</v>
      </c>
      <c r="D86" s="19">
        <f t="shared" si="8"/>
        <v>5.7792200520148149E-2</v>
      </c>
      <c r="E86" s="39">
        <f t="shared" si="13"/>
        <v>0.28946924083524228</v>
      </c>
      <c r="F86" s="38">
        <f t="shared" si="14"/>
        <v>6.2719069178518522E-2</v>
      </c>
      <c r="G86" s="38">
        <f t="shared" si="15"/>
        <v>5.0401897532592589E-2</v>
      </c>
      <c r="H86" s="38">
        <f t="shared" si="16"/>
        <v>5.5806891431111116E-2</v>
      </c>
      <c r="I86" s="38">
        <f t="shared" si="17"/>
        <v>7.7283389181481491E-2</v>
      </c>
      <c r="J86" s="38">
        <f t="shared" si="18"/>
        <v>0.16940398944444446</v>
      </c>
      <c r="K86" s="38">
        <f t="shared" si="19"/>
        <v>0.3112361776962963</v>
      </c>
      <c r="L86" s="38">
        <f t="shared" si="20"/>
        <v>0.26204315646666665</v>
      </c>
      <c r="M86" s="19">
        <f t="shared" si="21"/>
        <v>0.12564236000000001</v>
      </c>
      <c r="N86" s="19">
        <f t="shared" si="22"/>
        <v>1.82</v>
      </c>
      <c r="O86" s="19">
        <f t="shared" si="23"/>
        <v>1.6</v>
      </c>
      <c r="P86" s="19">
        <f t="shared" si="24"/>
        <v>1.6</v>
      </c>
    </row>
    <row r="87" spans="2:16" s="18" customFormat="1" x14ac:dyDescent="0.25">
      <c r="B87" s="18">
        <v>55</v>
      </c>
      <c r="D87" s="19">
        <f t="shared" si="8"/>
        <v>5.7613000227272726E-2</v>
      </c>
      <c r="E87" s="39">
        <f t="shared" si="13"/>
        <v>0.28775173433507989</v>
      </c>
      <c r="F87" s="38">
        <f t="shared" si="14"/>
        <v>6.2568533290909084E-2</v>
      </c>
      <c r="G87" s="38">
        <f t="shared" si="15"/>
        <v>5.0179700631818189E-2</v>
      </c>
      <c r="H87" s="38">
        <f t="shared" si="16"/>
        <v>5.4647951381818195E-2</v>
      </c>
      <c r="I87" s="38">
        <f t="shared" si="17"/>
        <v>7.7373298781818173E-2</v>
      </c>
      <c r="J87" s="38">
        <f t="shared" si="18"/>
        <v>0.16867368798181814</v>
      </c>
      <c r="K87" s="38">
        <f t="shared" si="19"/>
        <v>0.30936778347272725</v>
      </c>
      <c r="L87" s="38">
        <f t="shared" si="20"/>
        <v>0.26043236820909094</v>
      </c>
      <c r="M87" s="19">
        <f t="shared" si="21"/>
        <v>0.12564236000000001</v>
      </c>
      <c r="N87" s="19">
        <f t="shared" si="22"/>
        <v>1.82</v>
      </c>
      <c r="O87" s="19">
        <f t="shared" si="23"/>
        <v>1.6</v>
      </c>
      <c r="P87" s="19">
        <f t="shared" si="24"/>
        <v>1.6</v>
      </c>
    </row>
    <row r="88" spans="2:16" s="18" customFormat="1" x14ac:dyDescent="0.25">
      <c r="B88" s="18">
        <v>56</v>
      </c>
      <c r="D88" s="19">
        <f t="shared" si="8"/>
        <v>5.7448575612714284E-2</v>
      </c>
      <c r="E88" s="39">
        <f t="shared" si="13"/>
        <v>0.28614543129585457</v>
      </c>
      <c r="F88" s="38">
        <f t="shared" si="14"/>
        <v>6.2433616706428566E-2</v>
      </c>
      <c r="G88" s="38">
        <f t="shared" si="15"/>
        <v>4.9971013972142854E-2</v>
      </c>
      <c r="H88" s="38">
        <f t="shared" si="16"/>
        <v>5.3509738862857134E-2</v>
      </c>
      <c r="I88" s="38">
        <f t="shared" si="17"/>
        <v>7.7491828146428576E-2</v>
      </c>
      <c r="J88" s="38">
        <f t="shared" si="18"/>
        <v>0.16802242789285715</v>
      </c>
      <c r="K88" s="38">
        <f t="shared" si="19"/>
        <v>0.30761200729285715</v>
      </c>
      <c r="L88" s="38">
        <f t="shared" si="20"/>
        <v>0.25894412272857142</v>
      </c>
      <c r="M88" s="19">
        <f t="shared" si="21"/>
        <v>0.12564236000000001</v>
      </c>
      <c r="N88" s="19">
        <f t="shared" si="22"/>
        <v>1.82</v>
      </c>
      <c r="O88" s="19">
        <f t="shared" si="23"/>
        <v>1.6</v>
      </c>
      <c r="P88" s="19">
        <f t="shared" si="24"/>
        <v>1.6</v>
      </c>
    </row>
    <row r="89" spans="2:16" s="18" customFormat="1" x14ac:dyDescent="0.25">
      <c r="B89" s="18">
        <v>57</v>
      </c>
      <c r="D89" s="19">
        <f t="shared" si="8"/>
        <v>5.7298449947298241E-2</v>
      </c>
      <c r="E89" s="39">
        <f t="shared" si="13"/>
        <v>0.2846482192745392</v>
      </c>
      <c r="F89" s="38">
        <f t="shared" si="14"/>
        <v>6.231370929964912E-2</v>
      </c>
      <c r="G89" s="38">
        <f t="shared" si="15"/>
        <v>4.977556091877193E-2</v>
      </c>
      <c r="H89" s="38">
        <f t="shared" si="16"/>
        <v>5.2391268795789474E-2</v>
      </c>
      <c r="I89" s="38">
        <f t="shared" si="17"/>
        <v>7.7638315729824575E-2</v>
      </c>
      <c r="J89" s="38">
        <f t="shared" si="18"/>
        <v>0.16744927415789473</v>
      </c>
      <c r="K89" s="38">
        <f t="shared" si="19"/>
        <v>0.30596670319649122</v>
      </c>
      <c r="L89" s="38">
        <f t="shared" si="20"/>
        <v>0.25757581527894735</v>
      </c>
      <c r="M89" s="19">
        <f t="shared" si="21"/>
        <v>0.12564236000000001</v>
      </c>
      <c r="N89" s="19">
        <f t="shared" si="22"/>
        <v>1.82</v>
      </c>
      <c r="O89" s="19">
        <f t="shared" si="23"/>
        <v>1.6</v>
      </c>
      <c r="P89" s="19">
        <f t="shared" si="24"/>
        <v>1.6</v>
      </c>
    </row>
    <row r="90" spans="2:16" s="18" customFormat="1" x14ac:dyDescent="0.25">
      <c r="B90" s="18">
        <v>58</v>
      </c>
      <c r="D90" s="19">
        <f t="shared" si="8"/>
        <v>5.7162179379724135E-2</v>
      </c>
      <c r="E90" s="39">
        <f t="shared" si="13"/>
        <v>0.28325813151383261</v>
      </c>
      <c r="F90" s="38">
        <f t="shared" si="14"/>
        <v>6.2208243022758618E-2</v>
      </c>
      <c r="G90" s="38">
        <f t="shared" si="15"/>
        <v>4.9593083915172406E-2</v>
      </c>
      <c r="H90" s="38">
        <f t="shared" si="16"/>
        <v>5.1291624038620698E-2</v>
      </c>
      <c r="I90" s="38">
        <f t="shared" si="17"/>
        <v>7.7812145610344829E-2</v>
      </c>
      <c r="J90" s="38">
        <f t="shared" si="18"/>
        <v>0.1669533562413793</v>
      </c>
      <c r="K90" s="38">
        <f t="shared" si="19"/>
        <v>0.3044298732206896</v>
      </c>
      <c r="L90" s="38">
        <f t="shared" si="20"/>
        <v>0.2563250207517242</v>
      </c>
      <c r="M90" s="19">
        <f t="shared" si="21"/>
        <v>0.12564236000000001</v>
      </c>
      <c r="N90" s="19">
        <f t="shared" si="22"/>
        <v>1.82</v>
      </c>
      <c r="O90" s="19">
        <f t="shared" si="23"/>
        <v>1.6</v>
      </c>
      <c r="P90" s="19">
        <f t="shared" si="24"/>
        <v>1.6</v>
      </c>
    </row>
    <row r="91" spans="2:16" s="18" customFormat="1" x14ac:dyDescent="0.25">
      <c r="B91" s="18">
        <v>59</v>
      </c>
      <c r="D91" s="19">
        <f t="shared" si="8"/>
        <v>5.7039350150305076E-2</v>
      </c>
      <c r="E91" s="39">
        <f t="shared" si="13"/>
        <v>0.28197333459591184</v>
      </c>
      <c r="F91" s="38">
        <f t="shared" si="14"/>
        <v>6.2116688339661018E-2</v>
      </c>
      <c r="G91" s="38">
        <f t="shared" si="15"/>
        <v>4.9423342866271182E-2</v>
      </c>
      <c r="H91" s="38">
        <f t="shared" si="16"/>
        <v>5.0209949628474575E-2</v>
      </c>
      <c r="I91" s="38">
        <f t="shared" si="17"/>
        <v>7.8012743623728814E-2</v>
      </c>
      <c r="J91" s="38">
        <f t="shared" si="18"/>
        <v>0.16653386262711864</v>
      </c>
      <c r="K91" s="38">
        <f t="shared" si="19"/>
        <v>0.30299965485762714</v>
      </c>
      <c r="L91" s="38">
        <f t="shared" si="20"/>
        <v>0.25518947845254242</v>
      </c>
      <c r="M91" s="19">
        <f t="shared" si="21"/>
        <v>0.12564236000000001</v>
      </c>
      <c r="N91" s="19">
        <f t="shared" si="22"/>
        <v>1.82</v>
      </c>
      <c r="O91" s="19">
        <f t="shared" si="23"/>
        <v>1.6</v>
      </c>
      <c r="P91" s="19">
        <f t="shared" si="24"/>
        <v>1.6</v>
      </c>
    </row>
    <row r="92" spans="2:16" s="18" customFormat="1" x14ac:dyDescent="0.25">
      <c r="B92" s="18">
        <v>60</v>
      </c>
      <c r="D92" s="19">
        <f t="shared" si="8"/>
        <v>5.6929576083333329E-2</v>
      </c>
      <c r="E92" s="39">
        <f t="shared" si="13"/>
        <v>0.28079211733080867</v>
      </c>
      <c r="F92" s="38">
        <f t="shared" si="14"/>
        <v>6.2038551016666665E-2</v>
      </c>
      <c r="G92" s="38">
        <f t="shared" si="15"/>
        <v>4.9266113683333335E-2</v>
      </c>
      <c r="H92" s="38">
        <f t="shared" si="16"/>
        <v>4.914544760000001E-2</v>
      </c>
      <c r="I92" s="38">
        <f t="shared" si="17"/>
        <v>7.823957388333333E-2</v>
      </c>
      <c r="J92" s="38">
        <f t="shared" si="18"/>
        <v>0.1661900359</v>
      </c>
      <c r="K92" s="38">
        <f t="shared" si="19"/>
        <v>0.30167430976666665</v>
      </c>
      <c r="L92" s="38">
        <f t="shared" si="20"/>
        <v>0.25416707839999997</v>
      </c>
      <c r="M92" s="19">
        <f t="shared" si="21"/>
        <v>0.12564236000000001</v>
      </c>
      <c r="N92" s="19">
        <f t="shared" si="22"/>
        <v>1.82</v>
      </c>
      <c r="O92" s="19">
        <f t="shared" si="23"/>
        <v>1.6</v>
      </c>
      <c r="P92" s="19">
        <f t="shared" si="24"/>
        <v>1.6</v>
      </c>
    </row>
    <row r="93" spans="2:16" s="18" customFormat="1" x14ac:dyDescent="0.25">
      <c r="B93" s="18">
        <v>61</v>
      </c>
      <c r="D93" s="19">
        <f t="shared" si="8"/>
        <v>5.6832496326098353E-2</v>
      </c>
      <c r="E93" s="39">
        <f t="shared" si="13"/>
        <v>0.27971288073773315</v>
      </c>
      <c r="F93" s="38">
        <f t="shared" si="14"/>
        <v>6.1973369228852458E-2</v>
      </c>
      <c r="G93" s="38">
        <f t="shared" si="15"/>
        <v>4.9121186971967212E-2</v>
      </c>
      <c r="H93" s="38">
        <f t="shared" si="16"/>
        <v>4.8097372313442632E-2</v>
      </c>
      <c r="I93" s="38">
        <f t="shared" si="17"/>
        <v>7.8492135642622959E-2</v>
      </c>
      <c r="J93" s="38">
        <f t="shared" si="18"/>
        <v>0.16592116831147541</v>
      </c>
      <c r="K93" s="38">
        <f t="shared" si="19"/>
        <v>0.30045221359672131</v>
      </c>
      <c r="L93" s="38">
        <f t="shared" si="20"/>
        <v>0.25325584897213116</v>
      </c>
      <c r="M93" s="19">
        <f t="shared" si="21"/>
        <v>0.12564236000000001</v>
      </c>
      <c r="N93" s="19">
        <f t="shared" si="22"/>
        <v>1.82</v>
      </c>
      <c r="O93" s="19">
        <f t="shared" si="23"/>
        <v>1.6</v>
      </c>
      <c r="P93" s="19">
        <f t="shared" si="24"/>
        <v>1.6</v>
      </c>
    </row>
    <row r="94" spans="2:16" s="18" customFormat="1" x14ac:dyDescent="0.25">
      <c r="B94" s="18">
        <v>62</v>
      </c>
      <c r="D94" s="19">
        <f t="shared" si="8"/>
        <v>5.6747773306709673E-2</v>
      </c>
      <c r="E94" s="39">
        <f t="shared" si="13"/>
        <v>0.2787341289959463</v>
      </c>
      <c r="F94" s="38">
        <f t="shared" si="14"/>
        <v>6.1920710946451608E-2</v>
      </c>
      <c r="G94" s="38">
        <f t="shared" si="15"/>
        <v>4.8988366847096773E-2</v>
      </c>
      <c r="H94" s="38">
        <f t="shared" si="16"/>
        <v>4.7065026234838714E-2</v>
      </c>
      <c r="I94" s="38">
        <f t="shared" si="17"/>
        <v>7.8769960461290325E-2</v>
      </c>
      <c r="J94" s="38">
        <f t="shared" si="18"/>
        <v>0.16572659777419357</v>
      </c>
      <c r="K94" s="38">
        <f t="shared" si="19"/>
        <v>0.29933184679354835</v>
      </c>
      <c r="L94" s="38">
        <f t="shared" si="20"/>
        <v>0.2524539457483872</v>
      </c>
      <c r="M94" s="19">
        <f t="shared" si="21"/>
        <v>0.12564236000000001</v>
      </c>
      <c r="N94" s="19">
        <f t="shared" si="22"/>
        <v>1.82</v>
      </c>
      <c r="O94" s="19">
        <f t="shared" si="23"/>
        <v>1.6</v>
      </c>
      <c r="P94" s="19">
        <f t="shared" si="24"/>
        <v>1.6</v>
      </c>
    </row>
    <row r="95" spans="2:16" s="18" customFormat="1" x14ac:dyDescent="0.25">
      <c r="B95" s="18">
        <v>63</v>
      </c>
      <c r="D95" s="19">
        <f t="shared" si="8"/>
        <v>5.6675090886412691E-2</v>
      </c>
      <c r="E95" s="39">
        <f t="shared" si="13"/>
        <v>0.27785446125745439</v>
      </c>
      <c r="F95" s="38">
        <f t="shared" si="14"/>
        <v>6.1880171570158723E-2</v>
      </c>
      <c r="G95" s="38">
        <f t="shared" si="15"/>
        <v>4.8867469860793641E-2</v>
      </c>
      <c r="H95" s="38">
        <f t="shared" si="16"/>
        <v>4.6047756118095244E-2</v>
      </c>
      <c r="I95" s="38">
        <f t="shared" si="17"/>
        <v>7.9072609641269859E-2</v>
      </c>
      <c r="J95" s="38">
        <f t="shared" si="18"/>
        <v>0.16560570423809523</v>
      </c>
      <c r="K95" s="38">
        <f t="shared" si="19"/>
        <v>0.29831178628253968</v>
      </c>
      <c r="L95" s="38">
        <f t="shared" si="20"/>
        <v>0.25175964141428575</v>
      </c>
      <c r="M95" s="19">
        <f t="shared" si="21"/>
        <v>0.12564236000000001</v>
      </c>
      <c r="N95" s="19">
        <f t="shared" si="22"/>
        <v>1.82</v>
      </c>
      <c r="O95" s="19">
        <f t="shared" si="23"/>
        <v>1.6</v>
      </c>
      <c r="P95" s="19">
        <f t="shared" si="24"/>
        <v>1.6</v>
      </c>
    </row>
    <row r="96" spans="2:16" s="18" customFormat="1" x14ac:dyDescent="0.25">
      <c r="B96" s="18">
        <v>64</v>
      </c>
      <c r="D96" s="19">
        <f t="shared" si="8"/>
        <v>5.6614152685124999E-2</v>
      </c>
      <c r="E96" s="39">
        <f t="shared" si="13"/>
        <v>0.27707256422726351</v>
      </c>
      <c r="F96" s="38">
        <f t="shared" si="14"/>
        <v>6.1851371788124998E-2</v>
      </c>
      <c r="G96" s="38">
        <f t="shared" si="15"/>
        <v>4.8758324030625008E-2</v>
      </c>
      <c r="H96" s="38">
        <f t="shared" si="16"/>
        <v>4.5044949545000011E-2</v>
      </c>
      <c r="I96" s="38">
        <f t="shared" si="17"/>
        <v>7.9399671903124996E-2</v>
      </c>
      <c r="J96" s="38">
        <f t="shared" si="18"/>
        <v>0.16555790640625001</v>
      </c>
      <c r="K96" s="38">
        <f t="shared" si="19"/>
        <v>0.29739069793125</v>
      </c>
      <c r="L96" s="38">
        <f t="shared" si="20"/>
        <v>0.25117131661250003</v>
      </c>
      <c r="M96" s="19">
        <f t="shared" si="21"/>
        <v>0.12564236000000001</v>
      </c>
      <c r="N96" s="19">
        <f t="shared" si="22"/>
        <v>1.82</v>
      </c>
      <c r="O96" s="19">
        <f t="shared" si="23"/>
        <v>1.6</v>
      </c>
      <c r="P96" s="19">
        <f t="shared" si="24"/>
        <v>1.6</v>
      </c>
    </row>
    <row r="97" spans="2:16" s="18" customFormat="1" x14ac:dyDescent="0.25">
      <c r="B97" s="18">
        <v>65</v>
      </c>
      <c r="D97" s="19">
        <f t="shared" si="8"/>
        <v>5.6564680561538461E-2</v>
      </c>
      <c r="E97" s="39">
        <f t="shared" si="13"/>
        <v>0.27638720542853301</v>
      </c>
      <c r="F97" s="38">
        <f t="shared" si="14"/>
        <v>6.1833955630769231E-2</v>
      </c>
      <c r="G97" s="38">
        <f t="shared" si="15"/>
        <v>4.8660767957692308E-2</v>
      </c>
      <c r="H97" s="38">
        <f t="shared" si="16"/>
        <v>4.4056031784615396E-2</v>
      </c>
      <c r="I97" s="38">
        <f t="shared" si="17"/>
        <v>7.9750761276923071E-2</v>
      </c>
      <c r="J97" s="38">
        <f t="shared" si="18"/>
        <v>0.16558265875384617</v>
      </c>
      <c r="K97" s="38">
        <f t="shared" si="19"/>
        <v>0.29656732970769228</v>
      </c>
      <c r="L97" s="38">
        <f t="shared" si="20"/>
        <v>0.25068745163846157</v>
      </c>
      <c r="M97" s="19">
        <f t="shared" si="21"/>
        <v>0.12564236000000001</v>
      </c>
      <c r="N97" s="19">
        <f t="shared" si="22"/>
        <v>1.82</v>
      </c>
      <c r="O97" s="19">
        <f t="shared" si="23"/>
        <v>1.6</v>
      </c>
      <c r="P97" s="19">
        <f t="shared" si="24"/>
        <v>1.6</v>
      </c>
    </row>
    <row r="98" spans="2:16" s="18" customFormat="1" x14ac:dyDescent="0.25">
      <c r="B98" s="18">
        <v>66</v>
      </c>
      <c r="D98" s="19">
        <f t="shared" si="8"/>
        <v>5.6526413231393943E-2</v>
      </c>
      <c r="E98" s="39">
        <f t="shared" si="13"/>
        <v>0.27579722707998844</v>
      </c>
      <c r="F98" s="38">
        <f t="shared" si="14"/>
        <v>6.182758870242424E-2</v>
      </c>
      <c r="G98" s="38">
        <f t="shared" si="15"/>
        <v>4.8574650024848495E-2</v>
      </c>
      <c r="H98" s="38">
        <f t="shared" si="16"/>
        <v>4.3080462938181824E-2</v>
      </c>
      <c r="I98" s="38">
        <f t="shared" si="17"/>
        <v>8.0125515184848478E-2</v>
      </c>
      <c r="J98" s="38">
        <f t="shared" si="18"/>
        <v>0.16567944881818183</v>
      </c>
      <c r="K98" s="38">
        <f t="shared" si="19"/>
        <v>0.29584050546060603</v>
      </c>
      <c r="L98" s="38">
        <f t="shared" si="20"/>
        <v>0.2503066188909091</v>
      </c>
      <c r="M98" s="19">
        <f t="shared" si="21"/>
        <v>0.12564236000000001</v>
      </c>
      <c r="N98" s="19">
        <f t="shared" si="22"/>
        <v>1.82</v>
      </c>
      <c r="O98" s="19">
        <f t="shared" si="23"/>
        <v>1.6</v>
      </c>
      <c r="P98" s="19">
        <f t="shared" si="24"/>
        <v>1.6</v>
      </c>
    </row>
    <row r="99" spans="2:16" s="18" customFormat="1" x14ac:dyDescent="0.25">
      <c r="B99" s="18">
        <v>67</v>
      </c>
      <c r="D99" s="19">
        <f t="shared" si="8"/>
        <v>5.6499105009492526E-2</v>
      </c>
      <c r="E99" s="39">
        <f t="shared" si="13"/>
        <v>0.27530154052162542</v>
      </c>
      <c r="F99" s="38">
        <f t="shared" si="14"/>
        <v>6.1831956571343279E-2</v>
      </c>
      <c r="G99" s="38">
        <f t="shared" si="15"/>
        <v>4.8499827666716407E-2</v>
      </c>
      <c r="H99" s="38">
        <f t="shared" si="16"/>
        <v>4.2117735339701493E-2</v>
      </c>
      <c r="I99" s="38">
        <f t="shared" si="17"/>
        <v>8.0523592695522395E-2</v>
      </c>
      <c r="J99" s="38">
        <f t="shared" si="18"/>
        <v>0.16584779473134331</v>
      </c>
      <c r="K99" s="38">
        <f t="shared" si="19"/>
        <v>0.29520911925671639</v>
      </c>
      <c r="L99" s="38">
        <f t="shared" si="20"/>
        <v>0.2500274759985075</v>
      </c>
      <c r="M99" s="19">
        <f t="shared" si="21"/>
        <v>0.12564236000000001</v>
      </c>
      <c r="N99" s="19">
        <f t="shared" si="22"/>
        <v>1.82</v>
      </c>
      <c r="O99" s="19">
        <f t="shared" si="23"/>
        <v>1.6</v>
      </c>
      <c r="P99" s="19">
        <f t="shared" si="24"/>
        <v>1.6</v>
      </c>
    </row>
    <row r="100" spans="2:16" s="18" customFormat="1" x14ac:dyDescent="0.25">
      <c r="B100" s="18">
        <v>68</v>
      </c>
      <c r="D100" s="19">
        <f t="shared" si="8"/>
        <v>5.6482524662705876E-2</v>
      </c>
      <c r="E100" s="39">
        <f t="shared" si="13"/>
        <v>0.27489912113226345</v>
      </c>
      <c r="F100" s="38">
        <f t="shared" si="14"/>
        <v>6.1846763301764703E-2</v>
      </c>
      <c r="G100" s="38">
        <f t="shared" si="15"/>
        <v>4.8436166704117642E-2</v>
      </c>
      <c r="H100" s="38">
        <f t="shared" si="16"/>
        <v>4.1167371185882359E-2</v>
      </c>
      <c r="I100" s="38">
        <f t="shared" si="17"/>
        <v>8.094467293235294E-2</v>
      </c>
      <c r="J100" s="38">
        <f t="shared" si="18"/>
        <v>0.16608724297058824</v>
      </c>
      <c r="K100" s="38">
        <f t="shared" si="19"/>
        <v>0.29467213021764704</v>
      </c>
      <c r="L100" s="38">
        <f t="shared" si="20"/>
        <v>0.24984875955294122</v>
      </c>
      <c r="M100" s="19">
        <f t="shared" si="21"/>
        <v>0.12564236000000001</v>
      </c>
      <c r="N100" s="19">
        <f t="shared" si="22"/>
        <v>1.82</v>
      </c>
      <c r="O100" s="19">
        <f t="shared" si="23"/>
        <v>1.6</v>
      </c>
      <c r="P100" s="19">
        <f t="shared" si="24"/>
        <v>1.6</v>
      </c>
    </row>
    <row r="101" spans="2:16" s="18" customFormat="1" x14ac:dyDescent="0.25">
      <c r="B101" s="18">
        <v>69</v>
      </c>
      <c r="D101" s="19">
        <f t="shared" si="8"/>
        <v>5.6476454362724637E-2</v>
      </c>
      <c r="E101" s="39">
        <f t="shared" ref="E101:E132" si="25">(J101*$C$12)+(K101*$D$12)+(L101*$E$12)</f>
        <v>0.27458900368905109</v>
      </c>
      <c r="F101" s="38">
        <f t="shared" ref="F101:F132" si="26">($C$22/B101)+$D$22+($E$22*B101)+($F$22*B101^2)</f>
        <v>6.1871730113623187E-2</v>
      </c>
      <c r="G101" s="38">
        <f t="shared" ref="G101:G132" si="27">($G$22/B101)+$H$22+($I$22*B101)+($J$22*B101^2)</f>
        <v>4.8383540736376816E-2</v>
      </c>
      <c r="H101" s="38">
        <f t="shared" ref="H101:H132" si="28">($C$23/B101)+$D$23+($E$23*B101)+($F$23*B101^2)</f>
        <v>4.0228920372173918E-2</v>
      </c>
      <c r="I101" s="38">
        <f t="shared" ref="I101:I132" si="29">($G$23/B101)+$H$23+($I$23*B101)+($J$23*B101^2)</f>
        <v>8.1388453620289847E-2</v>
      </c>
      <c r="J101" s="38">
        <f t="shared" ref="J101:J132" si="30">($G$24/B101)+$H$24+($I$24*B101)+($J$24*B101^2)</f>
        <v>0.16639736630434782</v>
      </c>
      <c r="K101" s="38">
        <f t="shared" ref="K101:K132" si="31">($G$25/B101)+$H$25+($I$25*B101)+($J$25*B101^2)</f>
        <v>0.29422855780579704</v>
      </c>
      <c r="L101" s="38">
        <f t="shared" ref="L101:L132" si="32">($G$26/B101)+$H$26+($I$26*B101)+($J$26*B101^2)</f>
        <v>0.24976927938695659</v>
      </c>
      <c r="M101" s="19">
        <f t="shared" ref="M101:M132" si="33">$M$22</f>
        <v>0.12564236000000001</v>
      </c>
      <c r="N101" s="19">
        <f t="shared" ref="N101:N132" si="34">$N$22</f>
        <v>1.82</v>
      </c>
      <c r="O101" s="19">
        <f t="shared" ref="O101:O132" si="35">$O$22</f>
        <v>1.6</v>
      </c>
      <c r="P101" s="19">
        <f t="shared" ref="P101:P132" si="36">$P$22</f>
        <v>1.6</v>
      </c>
    </row>
    <row r="102" spans="2:16" s="18" customFormat="1" x14ac:dyDescent="0.25">
      <c r="B102" s="18">
        <v>70</v>
      </c>
      <c r="D102" s="19">
        <f t="shared" ref="D102:D152" si="37">(F102*$C$9)+(G102*$D$9)</f>
        <v>5.6480688728571427E-2</v>
      </c>
      <c r="E102" s="39">
        <f t="shared" si="25"/>
        <v>0.27437027812472886</v>
      </c>
      <c r="F102" s="38">
        <f t="shared" si="26"/>
        <v>6.190659415714285E-2</v>
      </c>
      <c r="G102" s="38">
        <f t="shared" si="27"/>
        <v>4.8341830585714285E-2</v>
      </c>
      <c r="H102" s="38">
        <f t="shared" si="28"/>
        <v>3.9301958514285723E-2</v>
      </c>
      <c r="I102" s="38">
        <f t="shared" si="29"/>
        <v>8.185464975714285E-2</v>
      </c>
      <c r="J102" s="38">
        <f t="shared" si="30"/>
        <v>0.16677776191428575</v>
      </c>
      <c r="K102" s="38">
        <f t="shared" si="31"/>
        <v>0.29387747751428572</v>
      </c>
      <c r="L102" s="38">
        <f t="shared" si="32"/>
        <v>0.24978791334285716</v>
      </c>
      <c r="M102" s="19">
        <f t="shared" si="33"/>
        <v>0.12564236000000001</v>
      </c>
      <c r="N102" s="19">
        <f t="shared" si="34"/>
        <v>1.82</v>
      </c>
      <c r="O102" s="19">
        <f t="shared" si="35"/>
        <v>1.6</v>
      </c>
      <c r="P102" s="19">
        <f t="shared" si="36"/>
        <v>1.6</v>
      </c>
    </row>
    <row r="103" spans="2:16" s="18" customFormat="1" x14ac:dyDescent="0.25">
      <c r="B103" s="18">
        <v>71</v>
      </c>
      <c r="D103" s="19">
        <f t="shared" si="37"/>
        <v>5.6495033950028167E-2</v>
      </c>
      <c r="E103" s="39">
        <f t="shared" si="25"/>
        <v>0.27424208564343172</v>
      </c>
      <c r="F103" s="38">
        <f t="shared" si="26"/>
        <v>6.1951107390985916E-2</v>
      </c>
      <c r="G103" s="38">
        <f t="shared" si="27"/>
        <v>4.8310923788591545E-2</v>
      </c>
      <c r="H103" s="38">
        <f t="shared" si="28"/>
        <v>3.8386085136901421E-2</v>
      </c>
      <c r="I103" s="38">
        <f t="shared" si="29"/>
        <v>8.2342992397183096E-2</v>
      </c>
      <c r="J103" s="38">
        <f t="shared" si="30"/>
        <v>0.16722804967605637</v>
      </c>
      <c r="K103" s="38">
        <f t="shared" si="31"/>
        <v>0.29361801692112677</v>
      </c>
      <c r="L103" s="38">
        <f t="shared" si="32"/>
        <v>0.24990360248309862</v>
      </c>
      <c r="M103" s="19">
        <f t="shared" si="33"/>
        <v>0.12564236000000001</v>
      </c>
      <c r="N103" s="19">
        <f t="shared" si="34"/>
        <v>1.82</v>
      </c>
      <c r="O103" s="19">
        <f t="shared" si="35"/>
        <v>1.6</v>
      </c>
      <c r="P103" s="19">
        <f t="shared" si="36"/>
        <v>1.6</v>
      </c>
    </row>
    <row r="104" spans="2:16" s="18" customFormat="1" x14ac:dyDescent="0.25">
      <c r="B104" s="18">
        <v>72</v>
      </c>
      <c r="D104" s="19">
        <f t="shared" si="37"/>
        <v>5.6519306984111103E-2</v>
      </c>
      <c r="E104" s="39">
        <f t="shared" si="25"/>
        <v>0.27420361516017622</v>
      </c>
      <c r="F104" s="38">
        <f t="shared" si="26"/>
        <v>6.2005035553888886E-2</v>
      </c>
      <c r="G104" s="38">
        <f t="shared" si="27"/>
        <v>4.829071412944444E-2</v>
      </c>
      <c r="H104" s="38">
        <f t="shared" si="28"/>
        <v>3.7480922013333341E-2</v>
      </c>
      <c r="I104" s="38">
        <f t="shared" si="29"/>
        <v>8.2853227536111115E-2</v>
      </c>
      <c r="J104" s="38">
        <f t="shared" si="30"/>
        <v>0.16774787058333335</v>
      </c>
      <c r="K104" s="38">
        <f t="shared" si="31"/>
        <v>0.29344935207222217</v>
      </c>
      <c r="L104" s="38">
        <f t="shared" si="32"/>
        <v>0.25011534670000002</v>
      </c>
      <c r="M104" s="19">
        <f t="shared" si="33"/>
        <v>0.12564236000000001</v>
      </c>
      <c r="N104" s="19">
        <f t="shared" si="34"/>
        <v>1.82</v>
      </c>
      <c r="O104" s="19">
        <f t="shared" si="35"/>
        <v>1.6</v>
      </c>
      <c r="P104" s="19">
        <f t="shared" si="36"/>
        <v>1.6</v>
      </c>
    </row>
    <row r="105" spans="2:16" s="18" customFormat="1" x14ac:dyDescent="0.25">
      <c r="B105" s="18">
        <v>73</v>
      </c>
      <c r="D105" s="19">
        <f t="shared" si="37"/>
        <v>5.6553334817589042E-2</v>
      </c>
      <c r="E105" s="39">
        <f t="shared" si="25"/>
        <v>0.27425410003299172</v>
      </c>
      <c r="F105" s="38">
        <f t="shared" si="26"/>
        <v>6.2068157220821915E-2</v>
      </c>
      <c r="G105" s="38">
        <f t="shared" si="27"/>
        <v>4.8281101212739728E-2</v>
      </c>
      <c r="H105" s="38">
        <f t="shared" si="28"/>
        <v>3.658611164164384E-2</v>
      </c>
      <c r="I105" s="38">
        <f t="shared" si="29"/>
        <v>8.3385115087671227E-2</v>
      </c>
      <c r="J105" s="38">
        <f t="shared" si="30"/>
        <v>0.16833688530136984</v>
      </c>
      <c r="K105" s="38">
        <f t="shared" si="31"/>
        <v>0.29337070416164379</v>
      </c>
      <c r="L105" s="38">
        <f t="shared" si="32"/>
        <v>0.25042220068630139</v>
      </c>
      <c r="M105" s="19">
        <f t="shared" si="33"/>
        <v>0.12564236000000001</v>
      </c>
      <c r="N105" s="19">
        <f t="shared" si="34"/>
        <v>1.82</v>
      </c>
      <c r="O105" s="19">
        <f t="shared" si="35"/>
        <v>1.6</v>
      </c>
      <c r="P105" s="19">
        <f t="shared" si="36"/>
        <v>1.6</v>
      </c>
    </row>
    <row r="106" spans="2:16" s="18" customFormat="1" x14ac:dyDescent="0.25">
      <c r="B106" s="18">
        <v>74</v>
      </c>
      <c r="D106" s="19">
        <f t="shared" si="37"/>
        <v>5.65969537892973E-2</v>
      </c>
      <c r="E106" s="39">
        <f t="shared" si="25"/>
        <v>0.27439281506001406</v>
      </c>
      <c r="F106" s="38">
        <f t="shared" si="26"/>
        <v>6.2140262935675671E-2</v>
      </c>
      <c r="G106" s="38">
        <f t="shared" si="27"/>
        <v>4.8281990069729733E-2</v>
      </c>
      <c r="H106" s="38">
        <f t="shared" si="28"/>
        <v>3.570131584432433E-2</v>
      </c>
      <c r="I106" s="38">
        <f t="shared" si="29"/>
        <v>8.3938427943243243E-2</v>
      </c>
      <c r="J106" s="38">
        <f t="shared" si="30"/>
        <v>0.16899477283783784</v>
      </c>
      <c r="K106" s="38">
        <f t="shared" si="31"/>
        <v>0.293381336481081</v>
      </c>
      <c r="L106" s="38">
        <f t="shared" si="32"/>
        <v>0.25082327023243245</v>
      </c>
      <c r="M106" s="19">
        <f t="shared" si="33"/>
        <v>0.12564236000000001</v>
      </c>
      <c r="N106" s="19">
        <f t="shared" si="34"/>
        <v>1.82</v>
      </c>
      <c r="O106" s="19">
        <f t="shared" si="35"/>
        <v>1.6</v>
      </c>
      <c r="P106" s="19">
        <f t="shared" si="36"/>
        <v>1.6</v>
      </c>
    </row>
    <row r="107" spans="2:16" s="18" customFormat="1" x14ac:dyDescent="0.25">
      <c r="B107" s="18">
        <v>75</v>
      </c>
      <c r="D107" s="19">
        <f t="shared" si="37"/>
        <v>5.6650008966666665E-2</v>
      </c>
      <c r="E107" s="39">
        <f t="shared" si="25"/>
        <v>0.27461907371681199</v>
      </c>
      <c r="F107" s="38">
        <f t="shared" si="26"/>
        <v>6.2221154413333334E-2</v>
      </c>
      <c r="G107" s="38">
        <f t="shared" si="27"/>
        <v>4.8293290796666659E-2</v>
      </c>
      <c r="H107" s="38">
        <f t="shared" si="28"/>
        <v>3.4826214480000013E-2</v>
      </c>
      <c r="I107" s="38">
        <f t="shared" si="29"/>
        <v>8.4512951106666678E-2</v>
      </c>
      <c r="J107" s="38">
        <f t="shared" si="30"/>
        <v>0.16972122931999997</v>
      </c>
      <c r="K107" s="38">
        <f t="shared" si="31"/>
        <v>0.29348055161333336</v>
      </c>
      <c r="L107" s="38">
        <f t="shared" si="32"/>
        <v>0.25131770882000004</v>
      </c>
      <c r="M107" s="19">
        <f t="shared" si="33"/>
        <v>0.12564236000000001</v>
      </c>
      <c r="N107" s="19">
        <f t="shared" si="34"/>
        <v>1.82</v>
      </c>
      <c r="O107" s="19">
        <f t="shared" si="35"/>
        <v>1.6</v>
      </c>
      <c r="P107" s="19">
        <f t="shared" si="36"/>
        <v>1.6</v>
      </c>
    </row>
    <row r="108" spans="2:16" s="18" customFormat="1" x14ac:dyDescent="0.25">
      <c r="B108" s="18">
        <v>76</v>
      </c>
      <c r="D108" s="19">
        <f t="shared" si="37"/>
        <v>5.6712353571473681E-2</v>
      </c>
      <c r="E108" s="39">
        <f t="shared" si="25"/>
        <v>0.27493222561181863</v>
      </c>
      <c r="F108" s="38">
        <f t="shared" si="26"/>
        <v>6.2310643804736839E-2</v>
      </c>
      <c r="G108" s="38">
        <f t="shared" si="27"/>
        <v>4.8314918221578948E-2</v>
      </c>
      <c r="H108" s="38">
        <f t="shared" si="28"/>
        <v>3.3960504256842113E-2</v>
      </c>
      <c r="I108" s="38">
        <f t="shared" si="29"/>
        <v>8.510848089736843E-2</v>
      </c>
      <c r="J108" s="38">
        <f t="shared" si="30"/>
        <v>0.17051596686842102</v>
      </c>
      <c r="K108" s="38">
        <f t="shared" si="31"/>
        <v>0.29366768884736838</v>
      </c>
      <c r="L108" s="38">
        <f t="shared" si="32"/>
        <v>0.25190471448421059</v>
      </c>
      <c r="M108" s="19">
        <f t="shared" si="33"/>
        <v>0.12564236000000001</v>
      </c>
      <c r="N108" s="19">
        <f t="shared" si="34"/>
        <v>1.82</v>
      </c>
      <c r="O108" s="19">
        <f t="shared" si="35"/>
        <v>1.6</v>
      </c>
      <c r="P108" s="19">
        <f t="shared" si="36"/>
        <v>1.6</v>
      </c>
    </row>
    <row r="109" spans="2:16" s="18" customFormat="1" x14ac:dyDescent="0.25">
      <c r="B109" s="18">
        <v>77</v>
      </c>
      <c r="D109" s="19">
        <f t="shared" si="37"/>
        <v>5.6783848450337661E-2</v>
      </c>
      <c r="E109" s="39">
        <f t="shared" si="25"/>
        <v>0.27533165414004251</v>
      </c>
      <c r="F109" s="38">
        <f t="shared" si="26"/>
        <v>6.2408553019220783E-2</v>
      </c>
      <c r="G109" s="38">
        <f t="shared" si="27"/>
        <v>4.8346791597012981E-2</v>
      </c>
      <c r="H109" s="38">
        <f t="shared" si="28"/>
        <v>3.3103897638441564E-2</v>
      </c>
      <c r="I109" s="38">
        <f t="shared" si="29"/>
        <v>8.5724824215584416E-2</v>
      </c>
      <c r="J109" s="38">
        <f t="shared" si="30"/>
        <v>0.17137871255844156</v>
      </c>
      <c r="K109" s="38">
        <f t="shared" si="31"/>
        <v>0.29394212179480517</v>
      </c>
      <c r="L109" s="38">
        <f t="shared" si="32"/>
        <v>0.25258352692077929</v>
      </c>
      <c r="M109" s="19">
        <f t="shared" si="33"/>
        <v>0.12564236000000001</v>
      </c>
      <c r="N109" s="19">
        <f t="shared" si="34"/>
        <v>1.82</v>
      </c>
      <c r="O109" s="19">
        <f t="shared" si="35"/>
        <v>1.6</v>
      </c>
      <c r="P109" s="19">
        <f t="shared" si="36"/>
        <v>1.6</v>
      </c>
    </row>
    <row r="110" spans="2:16" s="18" customFormat="1" x14ac:dyDescent="0.25">
      <c r="B110" s="18">
        <v>78</v>
      </c>
      <c r="D110" s="19">
        <f t="shared" si="37"/>
        <v>5.6864361585948715E-2</v>
      </c>
      <c r="E110" s="39">
        <f t="shared" si="25"/>
        <v>0.27581677431726065</v>
      </c>
      <c r="F110" s="38">
        <f t="shared" si="26"/>
        <v>6.2514713098974356E-2</v>
      </c>
      <c r="G110" s="38">
        <f t="shared" si="27"/>
        <v>4.8388834316410251E-2</v>
      </c>
      <c r="H110" s="38">
        <f t="shared" si="28"/>
        <v>3.2256121833846171E-2</v>
      </c>
      <c r="I110" s="38">
        <f t="shared" si="29"/>
        <v>8.6361797864102557E-2</v>
      </c>
      <c r="J110" s="38">
        <f t="shared" si="30"/>
        <v>0.17230920746153844</v>
      </c>
      <c r="K110" s="38">
        <f t="shared" si="31"/>
        <v>0.29430325618974357</v>
      </c>
      <c r="L110" s="38">
        <f t="shared" si="32"/>
        <v>0.25335342481538464</v>
      </c>
      <c r="M110" s="19">
        <f t="shared" si="33"/>
        <v>0.12564236000000001</v>
      </c>
      <c r="N110" s="19">
        <f t="shared" si="34"/>
        <v>1.82</v>
      </c>
      <c r="O110" s="19">
        <f t="shared" si="35"/>
        <v>1.6</v>
      </c>
      <c r="P110" s="19">
        <f t="shared" si="36"/>
        <v>1.6</v>
      </c>
    </row>
    <row r="111" spans="2:16" s="18" customFormat="1" x14ac:dyDescent="0.25">
      <c r="B111" s="18">
        <v>79</v>
      </c>
      <c r="D111" s="19">
        <f t="shared" si="37"/>
        <v>5.6953767645417722E-2</v>
      </c>
      <c r="E111" s="39">
        <f t="shared" si="25"/>
        <v>0.27638703077870447</v>
      </c>
      <c r="F111" s="38">
        <f t="shared" si="26"/>
        <v>6.2628963641012655E-2</v>
      </c>
      <c r="G111" s="38">
        <f t="shared" si="27"/>
        <v>4.8440973652025307E-2</v>
      </c>
      <c r="H111" s="38">
        <f t="shared" si="28"/>
        <v>3.1416917864303805E-2</v>
      </c>
      <c r="I111" s="38">
        <f t="shared" si="29"/>
        <v>8.7019227921518991E-2</v>
      </c>
      <c r="J111" s="38">
        <f t="shared" si="30"/>
        <v>0.17330720575949365</v>
      </c>
      <c r="K111" s="38">
        <f t="shared" si="31"/>
        <v>0.29475052785569611</v>
      </c>
      <c r="L111" s="38">
        <f t="shared" si="32"/>
        <v>0.25421372337594944</v>
      </c>
      <c r="M111" s="19">
        <f t="shared" si="33"/>
        <v>0.12564236000000001</v>
      </c>
      <c r="N111" s="19">
        <f t="shared" si="34"/>
        <v>1.82</v>
      </c>
      <c r="O111" s="19">
        <f t="shared" si="35"/>
        <v>1.6</v>
      </c>
      <c r="P111" s="19">
        <f t="shared" si="36"/>
        <v>1.6</v>
      </c>
    </row>
    <row r="112" spans="2:16" s="18" customFormat="1" x14ac:dyDescent="0.25">
      <c r="B112" s="18">
        <v>80</v>
      </c>
      <c r="D112" s="19">
        <f t="shared" si="37"/>
        <v>5.705194756249999E-2</v>
      </c>
      <c r="E112" s="39">
        <f t="shared" si="25"/>
        <v>0.27704189592784401</v>
      </c>
      <c r="F112" s="38">
        <f t="shared" si="26"/>
        <v>6.2751152262499998E-2</v>
      </c>
      <c r="G112" s="38">
        <f t="shared" si="27"/>
        <v>4.8503140512499987E-2</v>
      </c>
      <c r="H112" s="38">
        <f t="shared" si="28"/>
        <v>3.0586039700000008E-2</v>
      </c>
      <c r="I112" s="38">
        <f t="shared" si="29"/>
        <v>8.769694916250001E-2</v>
      </c>
      <c r="J112" s="38">
        <f t="shared" si="30"/>
        <v>0.17437247392499999</v>
      </c>
      <c r="K112" s="38">
        <f t="shared" si="31"/>
        <v>0.29528340082499999</v>
      </c>
      <c r="L112" s="38">
        <f t="shared" si="32"/>
        <v>0.25516377205000002</v>
      </c>
      <c r="M112" s="19">
        <f t="shared" si="33"/>
        <v>0.12564236000000001</v>
      </c>
      <c r="N112" s="19">
        <f t="shared" si="34"/>
        <v>1.82</v>
      </c>
      <c r="O112" s="19">
        <f t="shared" si="35"/>
        <v>1.6</v>
      </c>
      <c r="P112" s="19">
        <f t="shared" si="36"/>
        <v>1.6</v>
      </c>
    </row>
    <row r="113" spans="2:16" s="18" customFormat="1" x14ac:dyDescent="0.25">
      <c r="B113" s="18">
        <v>81</v>
      </c>
      <c r="D113" s="19">
        <f t="shared" si="37"/>
        <v>5.715878815076543E-2</v>
      </c>
      <c r="E113" s="39">
        <f t="shared" si="25"/>
        <v>0.27778086822229858</v>
      </c>
      <c r="F113" s="38">
        <f t="shared" si="26"/>
        <v>6.2881134105679012E-2</v>
      </c>
      <c r="G113" s="38">
        <f t="shared" si="27"/>
        <v>4.8575269218395063E-2</v>
      </c>
      <c r="H113" s="38">
        <f t="shared" si="28"/>
        <v>2.9763253460740755E-2</v>
      </c>
      <c r="I113" s="38">
        <f t="shared" si="29"/>
        <v>8.8394804520987663E-2</v>
      </c>
      <c r="J113" s="38">
        <f t="shared" si="30"/>
        <v>0.17550478996296298</v>
      </c>
      <c r="K113" s="38">
        <f t="shared" si="31"/>
        <v>0.29590136559753089</v>
      </c>
      <c r="L113" s="38">
        <f t="shared" si="32"/>
        <v>0.25620295241111113</v>
      </c>
      <c r="M113" s="19">
        <f t="shared" si="33"/>
        <v>0.12564236000000001</v>
      </c>
      <c r="N113" s="19">
        <f t="shared" si="34"/>
        <v>1.82</v>
      </c>
      <c r="O113" s="19">
        <f t="shared" si="35"/>
        <v>1.6</v>
      </c>
      <c r="P113" s="19">
        <f t="shared" si="36"/>
        <v>1.6</v>
      </c>
    </row>
    <row r="114" spans="2:16" s="18" customFormat="1" x14ac:dyDescent="0.25">
      <c r="B114" s="18">
        <v>82</v>
      </c>
      <c r="D114" s="19">
        <f t="shared" si="37"/>
        <v>5.727418174507317E-2</v>
      </c>
      <c r="E114" s="39">
        <f t="shared" si="25"/>
        <v>0.27860347058516965</v>
      </c>
      <c r="F114" s="38">
        <f t="shared" si="26"/>
        <v>6.3018771379024383E-2</v>
      </c>
      <c r="G114" s="38">
        <f t="shared" si="27"/>
        <v>4.8657297294146348E-2</v>
      </c>
      <c r="H114" s="38">
        <f t="shared" si="28"/>
        <v>2.8948336675121956E-2</v>
      </c>
      <c r="I114" s="38">
        <f t="shared" si="29"/>
        <v>8.9112644592682949E-2</v>
      </c>
      <c r="J114" s="38">
        <f t="shared" si="30"/>
        <v>0.17670394270731707</v>
      </c>
      <c r="K114" s="38">
        <f t="shared" si="31"/>
        <v>0.29660393752682929</v>
      </c>
      <c r="L114" s="38">
        <f t="shared" si="32"/>
        <v>0.25733067620000005</v>
      </c>
      <c r="M114" s="19">
        <f t="shared" si="33"/>
        <v>0.12564236000000001</v>
      </c>
      <c r="N114" s="19">
        <f t="shared" si="34"/>
        <v>1.82</v>
      </c>
      <c r="O114" s="19">
        <f t="shared" si="35"/>
        <v>1.6</v>
      </c>
      <c r="P114" s="19">
        <f t="shared" si="36"/>
        <v>1.6</v>
      </c>
    </row>
    <row r="115" spans="2:16" s="18" customFormat="1" x14ac:dyDescent="0.25">
      <c r="B115" s="18">
        <v>83</v>
      </c>
      <c r="D115" s="19">
        <f t="shared" si="37"/>
        <v>5.7398025868963858E-2</v>
      </c>
      <c r="E115" s="39">
        <f t="shared" si="25"/>
        <v>0.27950924893121648</v>
      </c>
      <c r="F115" s="38">
        <f t="shared" si="26"/>
        <v>6.3163932931566261E-2</v>
      </c>
      <c r="G115" s="38">
        <f t="shared" si="27"/>
        <v>4.8749165275060249E-2</v>
      </c>
      <c r="H115" s="38">
        <f t="shared" si="28"/>
        <v>2.8141077593253027E-2</v>
      </c>
      <c r="I115" s="38">
        <f t="shared" si="29"/>
        <v>8.9850327173493977E-2</v>
      </c>
      <c r="J115" s="38">
        <f t="shared" si="30"/>
        <v>0.17796973116867468</v>
      </c>
      <c r="K115" s="38">
        <f t="shared" si="31"/>
        <v>0.29739065532289155</v>
      </c>
      <c r="L115" s="38">
        <f t="shared" si="32"/>
        <v>0.25854638350722897</v>
      </c>
      <c r="M115" s="19">
        <f t="shared" si="33"/>
        <v>0.12564236000000001</v>
      </c>
      <c r="N115" s="19">
        <f t="shared" si="34"/>
        <v>1.82</v>
      </c>
      <c r="O115" s="19">
        <f t="shared" si="35"/>
        <v>1.6</v>
      </c>
      <c r="P115" s="19">
        <f t="shared" si="36"/>
        <v>1.6</v>
      </c>
    </row>
    <row r="116" spans="2:16" s="18" customFormat="1" x14ac:dyDescent="0.25">
      <c r="B116" s="18">
        <v>84</v>
      </c>
      <c r="D116" s="19">
        <f t="shared" si="37"/>
        <v>5.7530222925809518E-2</v>
      </c>
      <c r="E116" s="39">
        <f t="shared" si="25"/>
        <v>0.28049777079830501</v>
      </c>
      <c r="F116" s="38">
        <f t="shared" si="26"/>
        <v>6.3316493857619047E-2</v>
      </c>
      <c r="G116" s="38">
        <f t="shared" si="27"/>
        <v>4.8850816528095233E-2</v>
      </c>
      <c r="H116" s="38">
        <f t="shared" si="28"/>
        <v>2.7341274548571437E-2</v>
      </c>
      <c r="I116" s="38">
        <f t="shared" si="29"/>
        <v>9.0607716830952395E-2</v>
      </c>
      <c r="J116" s="38">
        <f t="shared" si="30"/>
        <v>0.17930196392857142</v>
      </c>
      <c r="K116" s="38">
        <f t="shared" si="31"/>
        <v>0.29826107966190468</v>
      </c>
      <c r="L116" s="38">
        <f t="shared" si="32"/>
        <v>0.25984954108571434</v>
      </c>
      <c r="M116" s="19">
        <f t="shared" si="33"/>
        <v>0.12564236000000001</v>
      </c>
      <c r="N116" s="19">
        <f t="shared" si="34"/>
        <v>1.82</v>
      </c>
      <c r="O116" s="19">
        <f t="shared" si="35"/>
        <v>1.6</v>
      </c>
      <c r="P116" s="19">
        <f t="shared" si="36"/>
        <v>1.6</v>
      </c>
    </row>
    <row r="117" spans="2:16" s="18" customFormat="1" x14ac:dyDescent="0.25">
      <c r="B117" s="18">
        <v>85</v>
      </c>
      <c r="D117" s="19">
        <f t="shared" si="37"/>
        <v>5.7670679911764708E-2</v>
      </c>
      <c r="E117" s="39">
        <f t="shared" si="25"/>
        <v>0.28156862407546057</v>
      </c>
      <c r="F117" s="38">
        <f t="shared" si="26"/>
        <v>6.3476335129411768E-2</v>
      </c>
      <c r="G117" s="38">
        <f t="shared" si="27"/>
        <v>4.8962197085294118E-2</v>
      </c>
      <c r="H117" s="38">
        <f t="shared" si="28"/>
        <v>2.6548735364705894E-2</v>
      </c>
      <c r="I117" s="38">
        <f t="shared" si="29"/>
        <v>9.1384684505882358E-2</v>
      </c>
      <c r="J117" s="38">
        <f t="shared" si="30"/>
        <v>0.1807004585764706</v>
      </c>
      <c r="K117" s="38">
        <f t="shared" si="31"/>
        <v>0.29921479189411765</v>
      </c>
      <c r="L117" s="38">
        <f t="shared" si="32"/>
        <v>0.26123964078235301</v>
      </c>
      <c r="M117" s="19">
        <f t="shared" si="33"/>
        <v>0.12564236000000001</v>
      </c>
      <c r="N117" s="19">
        <f t="shared" si="34"/>
        <v>1.82</v>
      </c>
      <c r="O117" s="19">
        <f t="shared" si="35"/>
        <v>1.6</v>
      </c>
      <c r="P117" s="19">
        <f t="shared" si="36"/>
        <v>1.6</v>
      </c>
    </row>
    <row r="118" spans="2:16" s="18" customFormat="1" x14ac:dyDescent="0.25">
      <c r="B118" s="18">
        <v>86</v>
      </c>
      <c r="D118" s="19">
        <f t="shared" si="37"/>
        <v>5.781930814874419E-2</v>
      </c>
      <c r="E118" s="39">
        <f t="shared" si="25"/>
        <v>0.28272141581966043</v>
      </c>
      <c r="F118" s="38">
        <f t="shared" si="26"/>
        <v>6.3643343255348844E-2</v>
      </c>
      <c r="G118" s="38">
        <f t="shared" si="27"/>
        <v>4.9083255488837213E-2</v>
      </c>
      <c r="H118" s="38">
        <f t="shared" si="28"/>
        <v>2.5763276803720939E-2</v>
      </c>
      <c r="I118" s="38">
        <f t="shared" si="29"/>
        <v>9.218110714186048E-2</v>
      </c>
      <c r="J118" s="38">
        <f t="shared" si="30"/>
        <v>0.18216504118604654</v>
      </c>
      <c r="K118" s="38">
        <f t="shared" si="31"/>
        <v>0.30025139284186048</v>
      </c>
      <c r="L118" s="38">
        <f t="shared" si="32"/>
        <v>0.26271619807906976</v>
      </c>
      <c r="M118" s="19">
        <f t="shared" si="33"/>
        <v>0.12564236000000001</v>
      </c>
      <c r="N118" s="19">
        <f t="shared" si="34"/>
        <v>1.82</v>
      </c>
      <c r="O118" s="19">
        <f t="shared" si="35"/>
        <v>1.6</v>
      </c>
      <c r="P118" s="19">
        <f t="shared" si="36"/>
        <v>1.6</v>
      </c>
    </row>
    <row r="119" spans="2:16" s="18" customFormat="1" x14ac:dyDescent="0.25">
      <c r="B119" s="18">
        <v>87</v>
      </c>
      <c r="D119" s="19">
        <f t="shared" si="37"/>
        <v>5.7976023035816088E-2</v>
      </c>
      <c r="E119" s="39">
        <f t="shared" si="25"/>
        <v>0.2839557711542281</v>
      </c>
      <c r="F119" s="38">
        <f t="shared" si="26"/>
        <v>6.3817409961839072E-2</v>
      </c>
      <c r="G119" s="38">
        <f t="shared" si="27"/>
        <v>4.9213942646781611E-2</v>
      </c>
      <c r="H119" s="38">
        <f t="shared" si="28"/>
        <v>2.4984724052413795E-2</v>
      </c>
      <c r="I119" s="38">
        <f t="shared" si="29"/>
        <v>9.2996867340229897E-2</v>
      </c>
      <c r="J119" s="38">
        <f t="shared" si="30"/>
        <v>0.18369554582758624</v>
      </c>
      <c r="K119" s="38">
        <f t="shared" si="31"/>
        <v>0.30137050168045976</v>
      </c>
      <c r="L119" s="38">
        <f t="shared" si="32"/>
        <v>0.26427875073448276</v>
      </c>
      <c r="M119" s="19">
        <f t="shared" si="33"/>
        <v>0.12564236000000001</v>
      </c>
      <c r="N119" s="19">
        <f t="shared" si="34"/>
        <v>1.82</v>
      </c>
      <c r="O119" s="19">
        <f t="shared" si="35"/>
        <v>1.6</v>
      </c>
      <c r="P119" s="19">
        <f t="shared" si="36"/>
        <v>1.6</v>
      </c>
    </row>
    <row r="120" spans="2:16" s="18" customFormat="1" x14ac:dyDescent="0.25">
      <c r="B120" s="18">
        <v>88</v>
      </c>
      <c r="D120" s="19">
        <f t="shared" si="37"/>
        <v>5.814074381754545E-2</v>
      </c>
      <c r="E120" s="39">
        <f t="shared" si="25"/>
        <v>0.28527133224233581</v>
      </c>
      <c r="F120" s="38">
        <f t="shared" si="26"/>
        <v>6.3998431896818184E-2</v>
      </c>
      <c r="G120" s="38">
        <f t="shared" si="27"/>
        <v>4.9354211698636359E-2</v>
      </c>
      <c r="H120" s="38">
        <f t="shared" si="28"/>
        <v>2.4212910243636365E-2</v>
      </c>
      <c r="I120" s="38">
        <f t="shared" si="29"/>
        <v>9.3831853038636365E-2</v>
      </c>
      <c r="J120" s="38">
        <f t="shared" si="30"/>
        <v>0.18529181411363632</v>
      </c>
      <c r="K120" s="38">
        <f t="shared" si="31"/>
        <v>0.30257175489545451</v>
      </c>
      <c r="L120" s="38">
        <f t="shared" si="32"/>
        <v>0.26592685751818185</v>
      </c>
      <c r="M120" s="19">
        <f t="shared" si="33"/>
        <v>0.12564236000000001</v>
      </c>
      <c r="N120" s="19">
        <f t="shared" si="34"/>
        <v>1.82</v>
      </c>
      <c r="O120" s="19">
        <f t="shared" si="35"/>
        <v>1.6</v>
      </c>
      <c r="P120" s="19">
        <f t="shared" si="36"/>
        <v>1.6</v>
      </c>
    </row>
    <row r="121" spans="2:16" s="18" customFormat="1" x14ac:dyDescent="0.25">
      <c r="B121" s="18">
        <v>89</v>
      </c>
      <c r="D121" s="19">
        <f t="shared" si="37"/>
        <v>5.8313393367955046E-2</v>
      </c>
      <c r="E121" s="39">
        <f t="shared" si="25"/>
        <v>0.28666775732971</v>
      </c>
      <c r="F121" s="38">
        <f t="shared" si="26"/>
        <v>6.4186310353258419E-2</v>
      </c>
      <c r="G121" s="38">
        <f t="shared" si="27"/>
        <v>4.9504017889999995E-2</v>
      </c>
      <c r="H121" s="38">
        <f t="shared" si="28"/>
        <v>2.3447676009887647E-2</v>
      </c>
      <c r="I121" s="38">
        <f t="shared" si="29"/>
        <v>9.468595721123596E-2</v>
      </c>
      <c r="J121" s="38">
        <f t="shared" si="30"/>
        <v>0.1869536947752809</v>
      </c>
      <c r="K121" s="38">
        <f t="shared" si="31"/>
        <v>0.30385480531011239</v>
      </c>
      <c r="L121" s="38">
        <f t="shared" si="32"/>
        <v>0.26766009703033711</v>
      </c>
      <c r="M121" s="19">
        <f t="shared" si="33"/>
        <v>0.12564236000000001</v>
      </c>
      <c r="N121" s="19">
        <f t="shared" si="34"/>
        <v>1.82</v>
      </c>
      <c r="O121" s="19">
        <f t="shared" si="35"/>
        <v>1.6</v>
      </c>
      <c r="P121" s="19">
        <f t="shared" si="36"/>
        <v>1.6</v>
      </c>
    </row>
    <row r="122" spans="2:16" s="18" customFormat="1" x14ac:dyDescent="0.25">
      <c r="B122" s="18">
        <v>90</v>
      </c>
      <c r="D122" s="19">
        <f t="shared" si="37"/>
        <v>5.849389798888889E-2</v>
      </c>
      <c r="E122" s="39">
        <f t="shared" si="25"/>
        <v>0.28814471985115581</v>
      </c>
      <c r="F122" s="38">
        <f t="shared" si="26"/>
        <v>6.4380951011111118E-2</v>
      </c>
      <c r="G122" s="38">
        <f t="shared" si="27"/>
        <v>4.9663318455555557E-2</v>
      </c>
      <c r="H122" s="38">
        <f t="shared" si="28"/>
        <v>2.2688869066666673E-2</v>
      </c>
      <c r="I122" s="38">
        <f t="shared" si="29"/>
        <v>9.5559077588888902E-2</v>
      </c>
      <c r="J122" s="38">
        <f t="shared" si="30"/>
        <v>0.18868104326666663</v>
      </c>
      <c r="K122" s="38">
        <f t="shared" si="31"/>
        <v>0.30521932117777778</v>
      </c>
      <c r="L122" s="38">
        <f t="shared" si="32"/>
        <v>0.26947806660000001</v>
      </c>
      <c r="M122" s="19">
        <f t="shared" si="33"/>
        <v>0.12564236000000001</v>
      </c>
      <c r="N122" s="19">
        <f t="shared" si="34"/>
        <v>1.82</v>
      </c>
      <c r="O122" s="19">
        <f t="shared" si="35"/>
        <v>1.6</v>
      </c>
      <c r="P122" s="19">
        <f t="shared" si="36"/>
        <v>1.6</v>
      </c>
    </row>
    <row r="123" spans="2:16" s="18" customFormat="1" x14ac:dyDescent="0.25">
      <c r="B123" s="18">
        <v>91</v>
      </c>
      <c r="D123" s="19">
        <f t="shared" si="37"/>
        <v>5.8682187221670339E-2</v>
      </c>
      <c r="E123" s="39">
        <f t="shared" si="25"/>
        <v>0.2897019075959924</v>
      </c>
      <c r="F123" s="38">
        <f t="shared" si="26"/>
        <v>6.4582263696263742E-2</v>
      </c>
      <c r="G123" s="38">
        <f t="shared" si="27"/>
        <v>4.9832072509780223E-2</v>
      </c>
      <c r="H123" s="38">
        <f t="shared" si="28"/>
        <v>2.1936343823296723E-2</v>
      </c>
      <c r="I123" s="38">
        <f t="shared" si="29"/>
        <v>9.6451116397802211E-2</v>
      </c>
      <c r="J123" s="38">
        <f t="shared" si="30"/>
        <v>0.19047372139560437</v>
      </c>
      <c r="K123" s="38">
        <f t="shared" si="31"/>
        <v>0.30666498533406589</v>
      </c>
      <c r="L123" s="38">
        <f t="shared" si="32"/>
        <v>0.27138038125604397</v>
      </c>
      <c r="M123" s="19">
        <f t="shared" si="33"/>
        <v>0.12564236000000001</v>
      </c>
      <c r="N123" s="19">
        <f t="shared" si="34"/>
        <v>1.82</v>
      </c>
      <c r="O123" s="19">
        <f t="shared" si="35"/>
        <v>1.6</v>
      </c>
      <c r="P123" s="19">
        <f t="shared" si="36"/>
        <v>1.6</v>
      </c>
    </row>
    <row r="124" spans="2:16" s="18" customFormat="1" x14ac:dyDescent="0.25">
      <c r="B124" s="18">
        <v>92</v>
      </c>
      <c r="D124" s="19">
        <f t="shared" si="37"/>
        <v>5.887819367104348E-2</v>
      </c>
      <c r="E124" s="39">
        <f t="shared" si="25"/>
        <v>0.29133902192791661</v>
      </c>
      <c r="F124" s="38">
        <f t="shared" si="26"/>
        <v>6.4790162155217393E-2</v>
      </c>
      <c r="G124" s="38">
        <f t="shared" si="27"/>
        <v>5.0010240944782604E-2</v>
      </c>
      <c r="H124" s="38">
        <f t="shared" si="28"/>
        <v>2.1189961019130434E-2</v>
      </c>
      <c r="I124" s="38">
        <f t="shared" si="29"/>
        <v>9.7361980115217392E-2</v>
      </c>
      <c r="J124" s="38">
        <f t="shared" si="30"/>
        <v>0.19233159697826085</v>
      </c>
      <c r="K124" s="38">
        <f t="shared" si="31"/>
        <v>0.30819149440434779</v>
      </c>
      <c r="L124" s="38">
        <f t="shared" si="32"/>
        <v>0.27336667276521748</v>
      </c>
      <c r="M124" s="19">
        <f t="shared" si="33"/>
        <v>0.12564236000000001</v>
      </c>
      <c r="N124" s="19">
        <f t="shared" si="34"/>
        <v>1.82</v>
      </c>
      <c r="O124" s="19">
        <f t="shared" si="35"/>
        <v>1.6</v>
      </c>
      <c r="P124" s="19">
        <f t="shared" si="36"/>
        <v>1.6</v>
      </c>
    </row>
    <row r="125" spans="2:16" s="18" customFormat="1" x14ac:dyDescent="0.25">
      <c r="B125" s="18">
        <v>93</v>
      </c>
      <c r="D125" s="19">
        <f t="shared" si="37"/>
        <v>5.9081852840473112E-2</v>
      </c>
      <c r="E125" s="39">
        <f t="shared" si="25"/>
        <v>0.2930557770551972</v>
      </c>
      <c r="F125" s="38">
        <f t="shared" si="26"/>
        <v>6.5004563844301061E-2</v>
      </c>
      <c r="G125" s="38">
        <f t="shared" si="27"/>
        <v>5.0197786334731188E-2</v>
      </c>
      <c r="H125" s="38">
        <f t="shared" si="28"/>
        <v>2.044958738322581E-2</v>
      </c>
      <c r="I125" s="38">
        <f t="shared" si="29"/>
        <v>9.8291579240860211E-2</v>
      </c>
      <c r="J125" s="38">
        <f t="shared" si="30"/>
        <v>0.19425454351612903</v>
      </c>
      <c r="K125" s="38">
        <f t="shared" si="31"/>
        <v>0.30979855806236556</v>
      </c>
      <c r="L125" s="38">
        <f t="shared" si="32"/>
        <v>0.27543658873225813</v>
      </c>
      <c r="M125" s="19">
        <f t="shared" si="33"/>
        <v>0.12564236000000001</v>
      </c>
      <c r="N125" s="19">
        <f t="shared" si="34"/>
        <v>1.82</v>
      </c>
      <c r="O125" s="19">
        <f t="shared" si="35"/>
        <v>1.6</v>
      </c>
      <c r="P125" s="19">
        <f t="shared" si="36"/>
        <v>1.6</v>
      </c>
    </row>
    <row r="126" spans="2:16" s="18" customFormat="1" x14ac:dyDescent="0.25">
      <c r="B126" s="18">
        <v>94</v>
      </c>
      <c r="D126" s="19">
        <f t="shared" si="37"/>
        <v>5.9293102977957451E-2</v>
      </c>
      <c r="E126" s="39">
        <f t="shared" si="25"/>
        <v>0.29485189934745326</v>
      </c>
      <c r="F126" s="38">
        <f t="shared" si="26"/>
        <v>6.5225389732340433E-2</v>
      </c>
      <c r="G126" s="38">
        <f t="shared" si="27"/>
        <v>5.0394672846382986E-2</v>
      </c>
      <c r="H126" s="38">
        <f t="shared" si="28"/>
        <v>1.9715095315744696E-2</v>
      </c>
      <c r="I126" s="38">
        <f t="shared" si="29"/>
        <v>9.9239828082978709E-2</v>
      </c>
      <c r="J126" s="38">
        <f t="shared" si="30"/>
        <v>0.196242439893617</v>
      </c>
      <c r="K126" s="38">
        <f t="shared" si="31"/>
        <v>0.31148589833617019</v>
      </c>
      <c r="L126" s="38">
        <f t="shared" si="32"/>
        <v>0.27758979175744686</v>
      </c>
      <c r="M126" s="19">
        <f t="shared" si="33"/>
        <v>0.12564236000000001</v>
      </c>
      <c r="N126" s="19">
        <f t="shared" si="34"/>
        <v>1.82</v>
      </c>
      <c r="O126" s="19">
        <f t="shared" si="35"/>
        <v>1.6</v>
      </c>
      <c r="P126" s="19">
        <f t="shared" si="36"/>
        <v>1.6</v>
      </c>
    </row>
    <row r="127" spans="2:16" s="18" customFormat="1" x14ac:dyDescent="0.25">
      <c r="B127" s="18">
        <v>95</v>
      </c>
      <c r="D127" s="19">
        <f t="shared" si="37"/>
        <v>5.951188493157894E-2</v>
      </c>
      <c r="E127" s="39">
        <f t="shared" si="25"/>
        <v>0.2967271266955831</v>
      </c>
      <c r="F127" s="38">
        <f t="shared" si="26"/>
        <v>6.5452564115789466E-2</v>
      </c>
      <c r="G127" s="38">
        <f t="shared" si="27"/>
        <v>5.0600866155263165E-2</v>
      </c>
      <c r="H127" s="38">
        <f t="shared" si="28"/>
        <v>1.8986362589473685E-2</v>
      </c>
      <c r="I127" s="38">
        <f t="shared" si="29"/>
        <v>0.10020664455789474</v>
      </c>
      <c r="J127" s="38">
        <f t="shared" si="30"/>
        <v>0.19829517009473685</v>
      </c>
      <c r="K127" s="38">
        <f t="shared" si="31"/>
        <v>0.31325324895789469</v>
      </c>
      <c r="L127" s="38">
        <f t="shared" si="32"/>
        <v>0.27982595864736848</v>
      </c>
      <c r="M127" s="19">
        <f t="shared" si="33"/>
        <v>0.12564236000000001</v>
      </c>
      <c r="N127" s="19">
        <f t="shared" si="34"/>
        <v>1.82</v>
      </c>
      <c r="O127" s="19">
        <f t="shared" si="35"/>
        <v>1.6</v>
      </c>
      <c r="P127" s="19">
        <f t="shared" si="36"/>
        <v>1.6</v>
      </c>
    </row>
    <row r="128" spans="2:16" s="18" customFormat="1" x14ac:dyDescent="0.25">
      <c r="B128" s="18">
        <v>96</v>
      </c>
      <c r="D128" s="19">
        <f t="shared" si="37"/>
        <v>5.9738142014083333E-2</v>
      </c>
      <c r="E128" s="39">
        <f t="shared" si="25"/>
        <v>0.29868120791169767</v>
      </c>
      <c r="F128" s="38">
        <f t="shared" si="26"/>
        <v>6.5686014445416663E-2</v>
      </c>
      <c r="G128" s="38">
        <f t="shared" si="27"/>
        <v>5.0816333367083334E-2</v>
      </c>
      <c r="H128" s="38">
        <f t="shared" si="28"/>
        <v>1.826327207000001E-2</v>
      </c>
      <c r="I128" s="38">
        <f t="shared" si="29"/>
        <v>0.10119195000208335</v>
      </c>
      <c r="J128" s="38">
        <f t="shared" si="30"/>
        <v>0.20041262293750001</v>
      </c>
      <c r="K128" s="38">
        <f t="shared" si="31"/>
        <v>0.31510035475416664</v>
      </c>
      <c r="L128" s="38">
        <f t="shared" si="32"/>
        <v>0.28214477967500007</v>
      </c>
      <c r="M128" s="19">
        <f t="shared" si="33"/>
        <v>0.12564236000000001</v>
      </c>
      <c r="N128" s="19">
        <f t="shared" si="34"/>
        <v>1.82</v>
      </c>
      <c r="O128" s="19">
        <f t="shared" si="35"/>
        <v>1.6</v>
      </c>
      <c r="P128" s="19">
        <f t="shared" si="36"/>
        <v>1.6</v>
      </c>
    </row>
    <row r="129" spans="2:16" s="18" customFormat="1" x14ac:dyDescent="0.25">
      <c r="B129" s="18">
        <v>97</v>
      </c>
      <c r="D129" s="19">
        <f t="shared" si="37"/>
        <v>5.9971819875835053E-2</v>
      </c>
      <c r="E129" s="39">
        <f t="shared" si="25"/>
        <v>0.30071390216617128</v>
      </c>
      <c r="F129" s="38">
        <f t="shared" si="26"/>
        <v>6.5925671163711341E-2</v>
      </c>
      <c r="G129" s="38">
        <f t="shared" si="27"/>
        <v>5.104104294402062E-2</v>
      </c>
      <c r="H129" s="38">
        <f t="shared" si="28"/>
        <v>1.7545711453195886E-2</v>
      </c>
      <c r="I129" s="38">
        <f t="shared" si="29"/>
        <v>0.10219566899587629</v>
      </c>
      <c r="J129" s="38">
        <f t="shared" si="30"/>
        <v>0.20259469182474227</v>
      </c>
      <c r="K129" s="38">
        <f t="shared" si="31"/>
        <v>0.31702697107422678</v>
      </c>
      <c r="L129" s="38">
        <f t="shared" si="32"/>
        <v>0.28454595788556702</v>
      </c>
      <c r="M129" s="19">
        <f t="shared" si="33"/>
        <v>0.12564236000000001</v>
      </c>
      <c r="N129" s="19">
        <f t="shared" si="34"/>
        <v>1.82</v>
      </c>
      <c r="O129" s="19">
        <f t="shared" si="35"/>
        <v>1.6</v>
      </c>
      <c r="P129" s="19">
        <f t="shared" si="36"/>
        <v>1.6</v>
      </c>
    </row>
    <row r="130" spans="2:16" s="18" customFormat="1" x14ac:dyDescent="0.25">
      <c r="B130" s="18">
        <v>98</v>
      </c>
      <c r="D130" s="19">
        <f t="shared" si="37"/>
        <v>6.0212866385551025E-2</v>
      </c>
      <c r="E130" s="39">
        <f t="shared" si="25"/>
        <v>0.3028249784591589</v>
      </c>
      <c r="F130" s="38">
        <f t="shared" si="26"/>
        <v>6.61714675522449E-2</v>
      </c>
      <c r="G130" s="38">
        <f t="shared" si="27"/>
        <v>5.1274964635510199E-2</v>
      </c>
      <c r="H130" s="38">
        <f t="shared" si="28"/>
        <v>1.6833573018775513E-2</v>
      </c>
      <c r="I130" s="38">
        <f t="shared" si="29"/>
        <v>0.10321772919795918</v>
      </c>
      <c r="J130" s="38">
        <f t="shared" si="30"/>
        <v>0.20484127451020412</v>
      </c>
      <c r="K130" s="38">
        <f t="shared" si="31"/>
        <v>0.31903286325306118</v>
      </c>
      <c r="L130" s="38">
        <f t="shared" si="32"/>
        <v>0.28702920844489799</v>
      </c>
      <c r="M130" s="19">
        <f t="shared" si="33"/>
        <v>0.12564236000000001</v>
      </c>
      <c r="N130" s="19">
        <f t="shared" si="34"/>
        <v>1.82</v>
      </c>
      <c r="O130" s="19">
        <f t="shared" si="35"/>
        <v>1.6</v>
      </c>
      <c r="P130" s="19">
        <f t="shared" si="36"/>
        <v>1.6</v>
      </c>
    </row>
    <row r="131" spans="2:16" s="18" customFormat="1" x14ac:dyDescent="0.25">
      <c r="B131" s="18">
        <v>99</v>
      </c>
      <c r="D131" s="19">
        <f t="shared" si="37"/>
        <v>6.0461231518262618E-2</v>
      </c>
      <c r="E131" s="39">
        <f t="shared" si="25"/>
        <v>0.30501421512414267</v>
      </c>
      <c r="F131" s="38">
        <f t="shared" si="26"/>
        <v>6.6423339588282823E-2</v>
      </c>
      <c r="G131" s="38">
        <f t="shared" si="27"/>
        <v>5.1518069413232316E-2</v>
      </c>
      <c r="H131" s="38">
        <f t="shared" si="28"/>
        <v>1.6126753398787892E-2</v>
      </c>
      <c r="I131" s="38">
        <f t="shared" si="29"/>
        <v>0.104258061189899</v>
      </c>
      <c r="J131" s="38">
        <f t="shared" si="30"/>
        <v>0.2071522728787879</v>
      </c>
      <c r="K131" s="38">
        <f t="shared" si="31"/>
        <v>0.32111780610707069</v>
      </c>
      <c r="L131" s="38">
        <f t="shared" si="32"/>
        <v>0.28959425802727279</v>
      </c>
      <c r="M131" s="19">
        <f t="shared" si="33"/>
        <v>0.12564236000000001</v>
      </c>
      <c r="N131" s="19">
        <f t="shared" si="34"/>
        <v>1.82</v>
      </c>
      <c r="O131" s="19">
        <f t="shared" si="35"/>
        <v>1.6</v>
      </c>
      <c r="P131" s="19">
        <f t="shared" si="36"/>
        <v>1.6</v>
      </c>
    </row>
    <row r="132" spans="2:16" s="18" customFormat="1" x14ac:dyDescent="0.25">
      <c r="B132" s="18">
        <v>100</v>
      </c>
      <c r="D132" s="19">
        <f t="shared" si="37"/>
        <v>6.0716867250000001E-2</v>
      </c>
      <c r="E132" s="39">
        <f t="shared" si="25"/>
        <v>0.30728139936126514</v>
      </c>
      <c r="F132" s="38">
        <f t="shared" si="26"/>
        <v>6.6681225809999994E-2</v>
      </c>
      <c r="G132" s="38">
        <f t="shared" si="27"/>
        <v>5.1770329410000003E-2</v>
      </c>
      <c r="H132" s="38">
        <f t="shared" si="28"/>
        <v>1.5425153359999999E-2</v>
      </c>
      <c r="I132" s="38">
        <f t="shared" si="29"/>
        <v>0.10531659833000001</v>
      </c>
      <c r="J132" s="38">
        <f t="shared" si="30"/>
        <v>0.20952759273999999</v>
      </c>
      <c r="K132" s="38">
        <f t="shared" si="31"/>
        <v>0.32328158345999997</v>
      </c>
      <c r="L132" s="38">
        <f t="shared" si="32"/>
        <v>0.29224084424000002</v>
      </c>
      <c r="M132" s="19">
        <f t="shared" si="33"/>
        <v>0.12564236000000001</v>
      </c>
      <c r="N132" s="19">
        <f t="shared" si="34"/>
        <v>1.82</v>
      </c>
      <c r="O132" s="19">
        <f t="shared" si="35"/>
        <v>1.6</v>
      </c>
      <c r="P132" s="19">
        <f t="shared" si="36"/>
        <v>1.6</v>
      </c>
    </row>
    <row r="133" spans="2:16" s="18" customFormat="1" x14ac:dyDescent="0.25">
      <c r="B133" s="18">
        <v>101</v>
      </c>
      <c r="D133" s="19">
        <f t="shared" si="37"/>
        <v>6.0979727458732674E-2</v>
      </c>
      <c r="E133" s="39">
        <f t="shared" ref="E133:E152" si="38">(J133*$C$12)+(K133*$D$12)+(L133*$E$12)</f>
        <v>0.30962632679838659</v>
      </c>
      <c r="F133" s="38">
        <f t="shared" ref="F133:F152" si="39">($C$22/B133)+$D$22+($E$22*B133)+($F$22*B133^2)</f>
        <v>6.6945067189702973E-2</v>
      </c>
      <c r="G133" s="38">
        <f t="shared" ref="G133:G152" si="40">($G$22/B133)+$H$22+($I$22*B133)+($J$22*B133^2)</f>
        <v>5.2031717862277227E-2</v>
      </c>
      <c r="H133" s="38">
        <f t="shared" ref="H133:H152" si="41">($C$23/B133)+$D$23+($E$23*B133)+($F$23*B133^2)</f>
        <v>1.4728677599207936E-2</v>
      </c>
      <c r="I133" s="38">
        <f t="shared" ref="I133:I152" si="42">($G$23/B133)+$H$23+($I$23*B133)+($J$23*B133^2)</f>
        <v>0.10639327661584159</v>
      </c>
      <c r="J133" s="38">
        <f t="shared" ref="J133:J152" si="43">($G$24/B133)+$H$24+($I$24*B133)+($J$24*B133^2)</f>
        <v>0.21196714363366342</v>
      </c>
      <c r="K133" s="38">
        <f t="shared" ref="K133:K152" si="44">($G$25/B133)+$H$25+($I$25*B133)+($J$25*B133^2)</f>
        <v>0.32552398769702967</v>
      </c>
      <c r="L133" s="38">
        <f t="shared" ref="L133:L152" si="45">($G$26/B133)+$H$26+($I$26*B133)+($J$26*B133^2)</f>
        <v>0.29496871508217831</v>
      </c>
      <c r="M133" s="19">
        <f t="shared" ref="M133:M152" si="46">$M$22</f>
        <v>0.12564236000000001</v>
      </c>
      <c r="N133" s="19">
        <f t="shared" ref="N133:N152" si="47">$N$22</f>
        <v>1.82</v>
      </c>
      <c r="O133" s="19">
        <f t="shared" ref="O133:O152" si="48">$O$22</f>
        <v>1.6</v>
      </c>
      <c r="P133" s="19">
        <f t="shared" ref="P133:P152" si="49">$P$22</f>
        <v>1.6</v>
      </c>
    </row>
    <row r="134" spans="2:16" s="18" customFormat="1" x14ac:dyDescent="0.25">
      <c r="B134" s="18">
        <v>102</v>
      </c>
      <c r="D134" s="19">
        <f t="shared" si="37"/>
        <v>6.1249767831137253E-2</v>
      </c>
      <c r="E134" s="39">
        <f t="shared" si="38"/>
        <v>0.31204880107796029</v>
      </c>
      <c r="F134" s="38">
        <f t="shared" si="39"/>
        <v>6.7214807014509798E-2</v>
      </c>
      <c r="G134" s="38">
        <f t="shared" si="40"/>
        <v>5.2302209056078436E-2</v>
      </c>
      <c r="H134" s="38">
        <f t="shared" si="41"/>
        <v>1.4037234550588237E-2</v>
      </c>
      <c r="I134" s="38">
        <f t="shared" si="42"/>
        <v>0.10748803455490197</v>
      </c>
      <c r="J134" s="38">
        <f t="shared" si="43"/>
        <v>0.21447083864705885</v>
      </c>
      <c r="K134" s="38">
        <f t="shared" si="44"/>
        <v>0.32784481934509802</v>
      </c>
      <c r="L134" s="38">
        <f t="shared" si="45"/>
        <v>0.29777762843529421</v>
      </c>
      <c r="M134" s="19">
        <f t="shared" si="46"/>
        <v>0.12564236000000001</v>
      </c>
      <c r="N134" s="19">
        <f t="shared" si="47"/>
        <v>1.82</v>
      </c>
      <c r="O134" s="19">
        <f t="shared" si="48"/>
        <v>1.6</v>
      </c>
      <c r="P134" s="19">
        <f t="shared" si="49"/>
        <v>1.6</v>
      </c>
    </row>
    <row r="135" spans="2:16" s="18" customFormat="1" x14ac:dyDescent="0.25">
      <c r="B135" s="18">
        <v>103</v>
      </c>
      <c r="D135" s="19">
        <f t="shared" si="37"/>
        <v>6.1526945774796116E-2</v>
      </c>
      <c r="E135" s="39">
        <f t="shared" si="38"/>
        <v>0.31454863346797579</v>
      </c>
      <c r="F135" s="38">
        <f t="shared" si="39"/>
        <v>6.7490390773980585E-2</v>
      </c>
      <c r="G135" s="38">
        <f t="shared" si="40"/>
        <v>5.2581778276019418E-2</v>
      </c>
      <c r="H135" s="38">
        <f t="shared" si="41"/>
        <v>1.335073620427186E-2</v>
      </c>
      <c r="I135" s="38">
        <f t="shared" si="42"/>
        <v>0.10860081304271846</v>
      </c>
      <c r="J135" s="38">
        <f t="shared" si="43"/>
        <v>0.21703859424271849</v>
      </c>
      <c r="K135" s="38">
        <f t="shared" si="44"/>
        <v>0.33024388667766985</v>
      </c>
      <c r="L135" s="38">
        <f t="shared" si="45"/>
        <v>0.30066735158349522</v>
      </c>
      <c r="M135" s="19">
        <f t="shared" si="46"/>
        <v>0.12564236000000001</v>
      </c>
      <c r="N135" s="19">
        <f t="shared" si="47"/>
        <v>1.82</v>
      </c>
      <c r="O135" s="19">
        <f t="shared" si="48"/>
        <v>1.6</v>
      </c>
      <c r="P135" s="19">
        <f t="shared" si="49"/>
        <v>1.6</v>
      </c>
    </row>
    <row r="136" spans="2:16" s="18" customFormat="1" x14ac:dyDescent="0.25">
      <c r="B136" s="18">
        <v>104</v>
      </c>
      <c r="D136" s="19">
        <f t="shared" si="37"/>
        <v>6.1811220335461541E-2</v>
      </c>
      <c r="E136" s="39">
        <f t="shared" si="38"/>
        <v>0.31712564249534603</v>
      </c>
      <c r="F136" s="38">
        <f t="shared" si="39"/>
        <v>6.777176605423077E-2</v>
      </c>
      <c r="G136" s="38">
        <f t="shared" si="40"/>
        <v>5.2870401757307693E-2</v>
      </c>
      <c r="H136" s="38">
        <f t="shared" si="41"/>
        <v>1.2669097935384623E-2</v>
      </c>
      <c r="I136" s="38">
        <f t="shared" si="42"/>
        <v>0.10973155524807693</v>
      </c>
      <c r="J136" s="38">
        <f t="shared" si="43"/>
        <v>0.21967033009615389</v>
      </c>
      <c r="K136" s="38">
        <f t="shared" si="44"/>
        <v>0.3327210053423077</v>
      </c>
      <c r="L136" s="38">
        <f t="shared" si="45"/>
        <v>0.30363766076153847</v>
      </c>
      <c r="M136" s="19">
        <f t="shared" si="46"/>
        <v>0.12564236000000001</v>
      </c>
      <c r="N136" s="19">
        <f t="shared" si="47"/>
        <v>1.82</v>
      </c>
      <c r="O136" s="19">
        <f t="shared" si="48"/>
        <v>1.6</v>
      </c>
      <c r="P136" s="19">
        <f t="shared" si="49"/>
        <v>1.6</v>
      </c>
    </row>
    <row r="137" spans="2:16" s="18" customFormat="1" x14ac:dyDescent="0.25">
      <c r="B137" s="18">
        <v>105</v>
      </c>
      <c r="D137" s="19">
        <f t="shared" si="37"/>
        <v>6.2102552119047624E-2</v>
      </c>
      <c r="E137" s="39">
        <f t="shared" si="38"/>
        <v>0.31977965360024424</v>
      </c>
      <c r="F137" s="38">
        <f t="shared" si="39"/>
        <v>6.8058882438095242E-2</v>
      </c>
      <c r="G137" s="38">
        <f t="shared" si="40"/>
        <v>5.3168056640476191E-2</v>
      </c>
      <c r="H137" s="38">
        <f t="shared" si="41"/>
        <v>1.1992238342857144E-2</v>
      </c>
      <c r="I137" s="38">
        <f t="shared" si="42"/>
        <v>0.11088020650476191</v>
      </c>
      <c r="J137" s="38">
        <f t="shared" si="43"/>
        <v>0.2223659689428571</v>
      </c>
      <c r="K137" s="38">
        <f t="shared" si="44"/>
        <v>0.33527599800952373</v>
      </c>
      <c r="L137" s="38">
        <f t="shared" si="45"/>
        <v>0.30668834072857154</v>
      </c>
      <c r="M137" s="19">
        <f t="shared" si="46"/>
        <v>0.12564236000000001</v>
      </c>
      <c r="N137" s="19">
        <f t="shared" si="47"/>
        <v>1.82</v>
      </c>
      <c r="O137" s="19">
        <f t="shared" si="48"/>
        <v>1.6</v>
      </c>
      <c r="P137" s="19">
        <f t="shared" si="49"/>
        <v>1.6</v>
      </c>
    </row>
    <row r="138" spans="2:16" s="18" customFormat="1" x14ac:dyDescent="0.25">
      <c r="B138" s="18">
        <v>106</v>
      </c>
      <c r="D138" s="19">
        <f t="shared" si="37"/>
        <v>6.2400903218037734E-2</v>
      </c>
      <c r="E138" s="39">
        <f t="shared" si="38"/>
        <v>0.32251049881000721</v>
      </c>
      <c r="F138" s="38">
        <f t="shared" si="39"/>
        <v>6.8351691410943397E-2</v>
      </c>
      <c r="G138" s="38">
        <f t="shared" si="40"/>
        <v>5.3474720928679241E-2</v>
      </c>
      <c r="H138" s="38">
        <f t="shared" si="41"/>
        <v>1.1320079097358498E-2</v>
      </c>
      <c r="I138" s="38">
        <f t="shared" si="42"/>
        <v>0.11204671420943398</v>
      </c>
      <c r="J138" s="38">
        <f t="shared" si="43"/>
        <v>0.22512543643396221</v>
      </c>
      <c r="K138" s="38">
        <f t="shared" si="44"/>
        <v>0.33790869404150947</v>
      </c>
      <c r="L138" s="38">
        <f t="shared" si="45"/>
        <v>0.30981918436603784</v>
      </c>
      <c r="M138" s="19">
        <f t="shared" si="46"/>
        <v>0.12564236000000001</v>
      </c>
      <c r="N138" s="19">
        <f t="shared" si="47"/>
        <v>1.82</v>
      </c>
      <c r="O138" s="19">
        <f t="shared" si="48"/>
        <v>1.6</v>
      </c>
      <c r="P138" s="19">
        <f t="shared" si="49"/>
        <v>1.6</v>
      </c>
    </row>
    <row r="139" spans="2:16" s="18" customFormat="1" x14ac:dyDescent="0.25">
      <c r="B139" s="18">
        <v>107</v>
      </c>
      <c r="D139" s="19">
        <f t="shared" si="37"/>
        <v>6.2706237142018686E-2</v>
      </c>
      <c r="E139" s="39">
        <f t="shared" si="38"/>
        <v>0.32531801643132324</v>
      </c>
      <c r="F139" s="38">
        <f t="shared" si="39"/>
        <v>6.8650146271775694E-2</v>
      </c>
      <c r="G139" s="38">
        <f t="shared" si="40"/>
        <v>5.3790373447383182E-2</v>
      </c>
      <c r="H139" s="38">
        <f t="shared" si="41"/>
        <v>1.0652544797757015E-2</v>
      </c>
      <c r="I139" s="38">
        <f t="shared" si="42"/>
        <v>0.11323102772523365</v>
      </c>
      <c r="J139" s="38">
        <f t="shared" si="43"/>
        <v>0.227948661</v>
      </c>
      <c r="K139" s="38">
        <f t="shared" si="44"/>
        <v>0.34061892917943926</v>
      </c>
      <c r="L139" s="38">
        <f t="shared" si="45"/>
        <v>0.31302999229813089</v>
      </c>
      <c r="M139" s="19">
        <f t="shared" si="46"/>
        <v>0.12564236000000001</v>
      </c>
      <c r="N139" s="19">
        <f t="shared" si="47"/>
        <v>1.82</v>
      </c>
      <c r="O139" s="19">
        <f t="shared" si="48"/>
        <v>1.6</v>
      </c>
      <c r="P139" s="19">
        <f t="shared" si="49"/>
        <v>1.6</v>
      </c>
    </row>
    <row r="140" spans="2:16" s="18" customFormat="1" x14ac:dyDescent="0.25">
      <c r="B140" s="18">
        <v>108</v>
      </c>
      <c r="D140" s="19">
        <f t="shared" si="37"/>
        <v>6.3018518752074065E-2</v>
      </c>
      <c r="E140" s="39">
        <f t="shared" si="38"/>
        <v>0.32820205075952213</v>
      </c>
      <c r="F140" s="38">
        <f t="shared" si="39"/>
        <v>6.8954202049259256E-2</v>
      </c>
      <c r="G140" s="38">
        <f t="shared" si="40"/>
        <v>5.4114993806296294E-2</v>
      </c>
      <c r="H140" s="38">
        <f t="shared" si="41"/>
        <v>9.9895628355555748E-3</v>
      </c>
      <c r="I140" s="38">
        <f t="shared" si="42"/>
        <v>0.11443309829074075</v>
      </c>
      <c r="J140" s="38">
        <f t="shared" si="43"/>
        <v>0.23083557372222219</v>
      </c>
      <c r="K140" s="38">
        <f t="shared" si="44"/>
        <v>0.34340654524814812</v>
      </c>
      <c r="L140" s="38">
        <f t="shared" si="45"/>
        <v>0.31632057253333334</v>
      </c>
      <c r="M140" s="19">
        <f t="shared" si="46"/>
        <v>0.12564236000000001</v>
      </c>
      <c r="N140" s="19">
        <f t="shared" si="47"/>
        <v>1.82</v>
      </c>
      <c r="O140" s="19">
        <f t="shared" si="48"/>
        <v>1.6</v>
      </c>
      <c r="P140" s="19">
        <f t="shared" si="49"/>
        <v>1.6</v>
      </c>
    </row>
    <row r="141" spans="2:16" s="18" customFormat="1" x14ac:dyDescent="0.25">
      <c r="B141" s="18">
        <v>109</v>
      </c>
      <c r="D141" s="19">
        <f t="shared" si="37"/>
        <v>6.3337714198788975E-2</v>
      </c>
      <c r="E141" s="39">
        <f t="shared" si="38"/>
        <v>0.3311624518038665</v>
      </c>
      <c r="F141" s="38">
        <f t="shared" si="39"/>
        <v>6.9263815422385314E-2</v>
      </c>
      <c r="G141" s="38">
        <f t="shared" si="40"/>
        <v>5.4448562363394494E-2</v>
      </c>
      <c r="H141" s="38">
        <f t="shared" si="41"/>
        <v>9.3310632667890029E-3</v>
      </c>
      <c r="I141" s="38">
        <f t="shared" si="42"/>
        <v>0.11565287893394496</v>
      </c>
      <c r="J141" s="38">
        <f t="shared" si="43"/>
        <v>0.2337861082110092</v>
      </c>
      <c r="K141" s="38">
        <f t="shared" si="44"/>
        <v>0.34627138987706418</v>
      </c>
      <c r="L141" s="38">
        <f t="shared" si="45"/>
        <v>0.31969074012568816</v>
      </c>
      <c r="M141" s="19">
        <f t="shared" si="46"/>
        <v>0.12564236000000001</v>
      </c>
      <c r="N141" s="19">
        <f t="shared" si="47"/>
        <v>1.82</v>
      </c>
      <c r="O141" s="19">
        <f t="shared" si="48"/>
        <v>1.6</v>
      </c>
      <c r="P141" s="19">
        <f t="shared" si="49"/>
        <v>1.6</v>
      </c>
    </row>
    <row r="142" spans="2:16" s="18" customFormat="1" x14ac:dyDescent="0.25">
      <c r="B142" s="18">
        <v>110</v>
      </c>
      <c r="D142" s="19">
        <f t="shared" si="37"/>
        <v>6.3663790863636355E-2</v>
      </c>
      <c r="E142" s="39">
        <f t="shared" si="38"/>
        <v>0.33419907502782747</v>
      </c>
      <c r="F142" s="38">
        <f t="shared" si="39"/>
        <v>6.9578944645454541E-2</v>
      </c>
      <c r="G142" s="38">
        <f t="shared" si="40"/>
        <v>5.479106019090909E-2</v>
      </c>
      <c r="H142" s="38">
        <f t="shared" si="41"/>
        <v>8.6769786909091009E-3</v>
      </c>
      <c r="I142" s="38">
        <f t="shared" si="42"/>
        <v>0.1168903243909091</v>
      </c>
      <c r="J142" s="38">
        <f t="shared" si="43"/>
        <v>0.23680020049090905</v>
      </c>
      <c r="K142" s="38">
        <f t="shared" si="44"/>
        <v>0.34921331623636359</v>
      </c>
      <c r="L142" s="38">
        <f t="shared" si="45"/>
        <v>0.32314031685454547</v>
      </c>
      <c r="M142" s="19">
        <f t="shared" si="46"/>
        <v>0.12564236000000001</v>
      </c>
      <c r="N142" s="19">
        <f t="shared" si="47"/>
        <v>1.82</v>
      </c>
      <c r="O142" s="19">
        <f t="shared" si="48"/>
        <v>1.6</v>
      </c>
      <c r="P142" s="19">
        <f t="shared" si="49"/>
        <v>1.6</v>
      </c>
    </row>
    <row r="143" spans="2:16" s="18" customFormat="1" x14ac:dyDescent="0.25">
      <c r="B143" s="18">
        <v>111</v>
      </c>
      <c r="D143" s="19">
        <f t="shared" si="37"/>
        <v>6.3996717303531528E-2</v>
      </c>
      <c r="E143" s="39">
        <f t="shared" si="38"/>
        <v>0.33731178110339971</v>
      </c>
      <c r="F143" s="38">
        <f t="shared" si="39"/>
        <v>6.9899549477117115E-2</v>
      </c>
      <c r="G143" s="38">
        <f t="shared" si="40"/>
        <v>5.5142469043153147E-2</v>
      </c>
      <c r="H143" s="38">
        <f t="shared" si="41"/>
        <v>8.0272441362162252E-3</v>
      </c>
      <c r="I143" s="38">
        <f t="shared" si="42"/>
        <v>0.11814539102882883</v>
      </c>
      <c r="J143" s="38">
        <f t="shared" si="43"/>
        <v>0.23987778889189193</v>
      </c>
      <c r="K143" s="38">
        <f t="shared" si="44"/>
        <v>0.35223218278738738</v>
      </c>
      <c r="L143" s="38">
        <f t="shared" si="45"/>
        <v>0.32666913092162164</v>
      </c>
      <c r="M143" s="19">
        <f t="shared" si="46"/>
        <v>0.12564236000000001</v>
      </c>
      <c r="N143" s="19">
        <f t="shared" si="47"/>
        <v>1.82</v>
      </c>
      <c r="O143" s="19">
        <f t="shared" si="48"/>
        <v>1.6</v>
      </c>
      <c r="P143" s="19">
        <f t="shared" si="49"/>
        <v>1.6</v>
      </c>
    </row>
    <row r="144" spans="2:16" s="18" customFormat="1" x14ac:dyDescent="0.25">
      <c r="B144" s="18">
        <v>112</v>
      </c>
      <c r="D144" s="19">
        <f t="shared" si="37"/>
        <v>6.4336463198357147E-2</v>
      </c>
      <c r="E144" s="39">
        <f t="shared" si="38"/>
        <v>0.34050043567857835</v>
      </c>
      <c r="F144" s="38">
        <f t="shared" si="39"/>
        <v>7.0225591113214289E-2</v>
      </c>
      <c r="G144" s="38">
        <f t="shared" si="40"/>
        <v>5.5502771326071419E-2</v>
      </c>
      <c r="H144" s="38">
        <f t="shared" si="41"/>
        <v>7.3817969514285708E-3</v>
      </c>
      <c r="I144" s="38">
        <f t="shared" si="42"/>
        <v>0.11941803677321429</v>
      </c>
      <c r="J144" s="38">
        <f t="shared" si="43"/>
        <v>0.24301881394642855</v>
      </c>
      <c r="K144" s="38">
        <f t="shared" si="44"/>
        <v>0.35532785304642861</v>
      </c>
      <c r="L144" s="38">
        <f t="shared" si="45"/>
        <v>0.33027701666428577</v>
      </c>
      <c r="M144" s="19">
        <f t="shared" si="46"/>
        <v>0.12564236000000001</v>
      </c>
      <c r="N144" s="19">
        <f t="shared" si="47"/>
        <v>1.82</v>
      </c>
      <c r="O144" s="19">
        <f t="shared" si="48"/>
        <v>1.6</v>
      </c>
      <c r="P144" s="19">
        <f t="shared" si="49"/>
        <v>1.6</v>
      </c>
    </row>
    <row r="145" spans="1:29" s="18" customFormat="1" x14ac:dyDescent="0.25">
      <c r="B145" s="18">
        <v>113</v>
      </c>
      <c r="D145" s="19">
        <f t="shared" si="37"/>
        <v>6.468299930127433E-2</v>
      </c>
      <c r="E145" s="39">
        <f t="shared" si="38"/>
        <v>0.34376490915718128</v>
      </c>
      <c r="F145" s="38">
        <f t="shared" si="39"/>
        <v>7.0557032123185842E-2</v>
      </c>
      <c r="G145" s="38">
        <f t="shared" si="40"/>
        <v>5.5871950068407082E-2</v>
      </c>
      <c r="H145" s="38">
        <f t="shared" si="41"/>
        <v>6.7405767030088576E-3</v>
      </c>
      <c r="I145" s="38">
        <f t="shared" si="42"/>
        <v>0.12070822103893807</v>
      </c>
      <c r="J145" s="38">
        <f t="shared" si="43"/>
        <v>0.24622321829203542</v>
      </c>
      <c r="K145" s="38">
        <f t="shared" si="44"/>
        <v>0.35850019536106192</v>
      </c>
      <c r="L145" s="38">
        <f t="shared" si="45"/>
        <v>0.33396381428407085</v>
      </c>
      <c r="M145" s="19">
        <f t="shared" si="46"/>
        <v>0.12564236000000001</v>
      </c>
      <c r="N145" s="19">
        <f t="shared" si="47"/>
        <v>1.82</v>
      </c>
      <c r="O145" s="19">
        <f t="shared" si="48"/>
        <v>1.6</v>
      </c>
      <c r="P145" s="19">
        <f t="shared" si="49"/>
        <v>1.6</v>
      </c>
    </row>
    <row r="146" spans="1:29" s="18" customFormat="1" x14ac:dyDescent="0.25">
      <c r="B146" s="18">
        <v>114</v>
      </c>
      <c r="D146" s="19">
        <f t="shared" si="37"/>
        <v>6.5036297391649123E-2</v>
      </c>
      <c r="E146" s="39">
        <f t="shared" si="38"/>
        <v>0.34710507649026107</v>
      </c>
      <c r="F146" s="38">
        <f t="shared" si="39"/>
        <v>7.0893836389824549E-2</v>
      </c>
      <c r="G146" s="38">
        <f t="shared" si="40"/>
        <v>5.6249988894385962E-2</v>
      </c>
      <c r="H146" s="38">
        <f t="shared" si="41"/>
        <v>6.103525077894743E-3</v>
      </c>
      <c r="I146" s="38">
        <f t="shared" si="42"/>
        <v>0.1220159046649123</v>
      </c>
      <c r="J146" s="38">
        <f t="shared" si="43"/>
        <v>0.24949094657894738</v>
      </c>
      <c r="K146" s="38">
        <f t="shared" si="44"/>
        <v>0.36174908269824557</v>
      </c>
      <c r="L146" s="38">
        <f t="shared" si="45"/>
        <v>0.33772936958947375</v>
      </c>
      <c r="M146" s="19">
        <f t="shared" si="46"/>
        <v>0.12564236000000001</v>
      </c>
      <c r="N146" s="19">
        <f t="shared" si="47"/>
        <v>1.82</v>
      </c>
      <c r="O146" s="19">
        <f t="shared" si="48"/>
        <v>1.6</v>
      </c>
      <c r="P146" s="19">
        <f t="shared" si="49"/>
        <v>1.6</v>
      </c>
    </row>
    <row r="147" spans="1:29" s="18" customFormat="1" x14ac:dyDescent="0.25">
      <c r="B147" s="18">
        <v>115</v>
      </c>
      <c r="D147" s="19">
        <f t="shared" si="37"/>
        <v>6.5396330230434785E-2</v>
      </c>
      <c r="E147" s="39">
        <f t="shared" si="38"/>
        <v>0.35052081697839915</v>
      </c>
      <c r="F147" s="38">
        <f t="shared" si="39"/>
        <v>7.1235969052173914E-2</v>
      </c>
      <c r="G147" s="38">
        <f t="shared" si="40"/>
        <v>5.6636871997826084E-2</v>
      </c>
      <c r="H147" s="38">
        <f t="shared" si="41"/>
        <v>5.4705857913043675E-3</v>
      </c>
      <c r="I147" s="38">
        <f t="shared" si="42"/>
        <v>0.12334104985217392</v>
      </c>
      <c r="J147" s="38">
        <f t="shared" si="43"/>
        <v>0.25282194538260871</v>
      </c>
      <c r="K147" s="38">
        <f t="shared" si="44"/>
        <v>0.36507439244347828</v>
      </c>
      <c r="L147" s="38">
        <f t="shared" si="45"/>
        <v>0.34157353375217403</v>
      </c>
      <c r="M147" s="19">
        <f t="shared" si="46"/>
        <v>0.12564236000000001</v>
      </c>
      <c r="N147" s="19">
        <f t="shared" si="47"/>
        <v>1.82</v>
      </c>
      <c r="O147" s="19">
        <f t="shared" si="48"/>
        <v>1.6</v>
      </c>
      <c r="P147" s="19">
        <f t="shared" si="49"/>
        <v>1.6</v>
      </c>
    </row>
    <row r="148" spans="1:29" s="18" customFormat="1" x14ac:dyDescent="0.25">
      <c r="B148" s="18">
        <v>116</v>
      </c>
      <c r="D148" s="19">
        <f t="shared" si="37"/>
        <v>6.5763071517862065E-2</v>
      </c>
      <c r="E148" s="39">
        <f t="shared" si="38"/>
        <v>0.35401201408422522</v>
      </c>
      <c r="F148" s="38">
        <f t="shared" si="39"/>
        <v>7.1583396451379316E-2</v>
      </c>
      <c r="G148" s="38">
        <f t="shared" si="40"/>
        <v>5.7032584117586209E-2</v>
      </c>
      <c r="H148" s="38">
        <f t="shared" si="41"/>
        <v>4.8417044993103574E-3</v>
      </c>
      <c r="I148" s="38">
        <f t="shared" si="42"/>
        <v>0.12468362010517244</v>
      </c>
      <c r="J148" s="38">
        <f t="shared" si="43"/>
        <v>0.25621616312068968</v>
      </c>
      <c r="K148" s="38">
        <f t="shared" si="44"/>
        <v>0.36847600621034471</v>
      </c>
      <c r="L148" s="38">
        <f t="shared" si="45"/>
        <v>0.34549616307586217</v>
      </c>
      <c r="M148" s="19">
        <f t="shared" si="46"/>
        <v>0.12564236000000001</v>
      </c>
      <c r="N148" s="19">
        <f t="shared" si="47"/>
        <v>1.82</v>
      </c>
      <c r="O148" s="19">
        <f t="shared" si="48"/>
        <v>1.6</v>
      </c>
      <c r="P148" s="19">
        <f t="shared" si="49"/>
        <v>1.6</v>
      </c>
    </row>
    <row r="149" spans="1:29" s="18" customFormat="1" x14ac:dyDescent="0.25">
      <c r="B149" s="18">
        <v>117</v>
      </c>
      <c r="D149" s="19">
        <f t="shared" si="37"/>
        <v>6.6136495853299143E-2</v>
      </c>
      <c r="E149" s="39">
        <f t="shared" si="38"/>
        <v>0.3575785552545534</v>
      </c>
      <c r="F149" s="38">
        <f t="shared" si="39"/>
        <v>7.193608607931623E-2</v>
      </c>
      <c r="G149" s="38">
        <f t="shared" si="40"/>
        <v>5.7437110514273505E-2</v>
      </c>
      <c r="H149" s="38">
        <f t="shared" si="41"/>
        <v>4.2168287158974426E-3</v>
      </c>
      <c r="I149" s="38">
        <f t="shared" si="42"/>
        <v>0.12604358017606837</v>
      </c>
      <c r="J149" s="38">
        <f t="shared" si="43"/>
        <v>0.25967354997435899</v>
      </c>
      <c r="K149" s="38">
        <f t="shared" si="44"/>
        <v>0.37195380965982899</v>
      </c>
      <c r="L149" s="38">
        <f t="shared" si="45"/>
        <v>0.34949711877692313</v>
      </c>
      <c r="M149" s="19">
        <f t="shared" si="46"/>
        <v>0.12564236000000001</v>
      </c>
      <c r="N149" s="19">
        <f t="shared" si="47"/>
        <v>1.82</v>
      </c>
      <c r="O149" s="19">
        <f t="shared" si="48"/>
        <v>1.6</v>
      </c>
      <c r="P149" s="19">
        <f t="shared" si="49"/>
        <v>1.6</v>
      </c>
      <c r="Q149"/>
      <c r="R149"/>
    </row>
    <row r="150" spans="1:29" s="18" customFormat="1" x14ac:dyDescent="0.25">
      <c r="B150" s="18">
        <v>118</v>
      </c>
      <c r="D150" s="19">
        <f t="shared" si="37"/>
        <v>6.6516578697152537E-2</v>
      </c>
      <c r="E150" s="39">
        <f t="shared" si="38"/>
        <v>0.36122033175155949</v>
      </c>
      <c r="F150" s="38">
        <f t="shared" si="39"/>
        <v>7.2294006529830507E-2</v>
      </c>
      <c r="G150" s="38">
        <f t="shared" si="40"/>
        <v>5.7850436948135582E-2</v>
      </c>
      <c r="H150" s="38">
        <f t="shared" si="41"/>
        <v>3.5959077342373035E-3</v>
      </c>
      <c r="I150" s="38">
        <f t="shared" si="42"/>
        <v>0.1274208960118644</v>
      </c>
      <c r="J150" s="38">
        <f t="shared" si="43"/>
        <v>0.26319405781355937</v>
      </c>
      <c r="K150" s="38">
        <f t="shared" si="44"/>
        <v>0.37550769232881359</v>
      </c>
      <c r="L150" s="38">
        <f t="shared" si="45"/>
        <v>0.35357626677627124</v>
      </c>
      <c r="M150" s="19">
        <f t="shared" si="46"/>
        <v>0.12564236000000001</v>
      </c>
      <c r="N150" s="19">
        <f t="shared" si="47"/>
        <v>1.82</v>
      </c>
      <c r="O150" s="19">
        <f t="shared" si="48"/>
        <v>1.6</v>
      </c>
      <c r="P150" s="19">
        <f t="shared" si="49"/>
        <v>1.6</v>
      </c>
      <c r="Q150"/>
      <c r="R150"/>
    </row>
    <row r="151" spans="1:29" s="18" customFormat="1" x14ac:dyDescent="0.25">
      <c r="B151" s="18">
        <v>119</v>
      </c>
      <c r="D151" s="19">
        <f t="shared" si="37"/>
        <v>6.6903296334689069E-2</v>
      </c>
      <c r="E151" s="39">
        <f t="shared" si="38"/>
        <v>0.36493723849247212</v>
      </c>
      <c r="F151" s="38">
        <f t="shared" si="39"/>
        <v>7.2657127452436965E-2</v>
      </c>
      <c r="G151" s="38">
        <f t="shared" si="40"/>
        <v>5.8272549658067226E-2</v>
      </c>
      <c r="H151" s="38">
        <f t="shared" si="41"/>
        <v>2.9788925519327741E-3</v>
      </c>
      <c r="I151" s="38">
        <f t="shared" si="42"/>
        <v>0.12881553470420168</v>
      </c>
      <c r="J151" s="38">
        <f t="shared" si="43"/>
        <v>0.26677764012605043</v>
      </c>
      <c r="K151" s="38">
        <f t="shared" si="44"/>
        <v>0.37913754746722689</v>
      </c>
      <c r="L151" s="38">
        <f t="shared" si="45"/>
        <v>0.35773347750168072</v>
      </c>
      <c r="M151" s="19">
        <f t="shared" si="46"/>
        <v>0.12564236000000001</v>
      </c>
      <c r="N151" s="19">
        <f t="shared" si="47"/>
        <v>1.82</v>
      </c>
      <c r="O151" s="19">
        <f t="shared" si="48"/>
        <v>1.6</v>
      </c>
      <c r="P151" s="19">
        <f t="shared" si="49"/>
        <v>1.6</v>
      </c>
    </row>
    <row r="152" spans="1:29" s="18" customFormat="1" x14ac:dyDescent="0.25">
      <c r="B152" s="18">
        <v>120</v>
      </c>
      <c r="D152" s="19">
        <f t="shared" si="37"/>
        <v>6.7296625841666666E-2</v>
      </c>
      <c r="E152" s="39">
        <f t="shared" si="38"/>
        <v>0.36872917389727922</v>
      </c>
      <c r="F152" s="38">
        <f t="shared" si="39"/>
        <v>7.3025419508333328E-2</v>
      </c>
      <c r="G152" s="38">
        <f t="shared" si="40"/>
        <v>5.8703435341666665E-2</v>
      </c>
      <c r="H152" s="38">
        <f t="shared" si="41"/>
        <v>2.3657358000000062E-3</v>
      </c>
      <c r="I152" s="38">
        <f t="shared" si="42"/>
        <v>0.13022746444166666</v>
      </c>
      <c r="J152" s="38">
        <f t="shared" si="43"/>
        <v>0.27042425194999997</v>
      </c>
      <c r="K152" s="38">
        <f t="shared" si="44"/>
        <v>0.38284327188333322</v>
      </c>
      <c r="L152" s="38">
        <f t="shared" si="45"/>
        <v>0.36196862570000005</v>
      </c>
      <c r="M152" s="19">
        <f t="shared" si="46"/>
        <v>0.12564236000000001</v>
      </c>
      <c r="N152" s="19">
        <f t="shared" si="47"/>
        <v>1.82</v>
      </c>
      <c r="O152" s="19">
        <f t="shared" si="48"/>
        <v>1.6</v>
      </c>
      <c r="P152" s="19">
        <f t="shared" si="49"/>
        <v>1.6</v>
      </c>
    </row>
    <row r="153" spans="1:29" s="18" customFormat="1" x14ac:dyDescent="0.25">
      <c r="E153" s="32"/>
      <c r="F153" s="32"/>
      <c r="G153" s="32"/>
      <c r="H153" s="32"/>
      <c r="I153" s="32"/>
      <c r="J153" s="32"/>
      <c r="K153" s="32"/>
      <c r="L153" s="32"/>
    </row>
    <row r="154" spans="1:29" s="41" customFormat="1" x14ac:dyDescent="0.25">
      <c r="B154" s="41" t="s">
        <v>124</v>
      </c>
      <c r="C154" s="41" t="s">
        <v>144</v>
      </c>
      <c r="E154" s="43"/>
      <c r="F154" s="43"/>
      <c r="G154" s="43"/>
      <c r="H154" s="43"/>
      <c r="I154" s="43"/>
      <c r="J154" s="43"/>
      <c r="K154" s="43"/>
      <c r="L154" s="43"/>
    </row>
    <row r="155" spans="1:29" s="18" customFormat="1" x14ac:dyDescent="0.25">
      <c r="E155" s="32"/>
      <c r="F155" s="32"/>
      <c r="G155" s="32"/>
      <c r="H155" s="32"/>
      <c r="I155" s="32"/>
      <c r="J155" s="32"/>
      <c r="K155" s="32"/>
      <c r="L155" s="32"/>
    </row>
    <row r="156" spans="1:29" s="18" customFormat="1" x14ac:dyDescent="0.25">
      <c r="E156" s="32"/>
      <c r="F156" s="32"/>
      <c r="G156" s="32"/>
      <c r="H156" s="32"/>
      <c r="I156" s="32"/>
      <c r="J156" s="32"/>
      <c r="K156" s="32"/>
      <c r="L156" s="32"/>
    </row>
    <row r="157" spans="1:29" s="18" customFormat="1" x14ac:dyDescent="0.25">
      <c r="B157" s="119" t="s">
        <v>142</v>
      </c>
      <c r="C157" s="119"/>
      <c r="D157" s="119"/>
      <c r="E157" s="121"/>
      <c r="F157" s="121"/>
      <c r="G157" s="121"/>
      <c r="H157" s="121"/>
      <c r="I157" s="121"/>
      <c r="J157" s="121"/>
      <c r="K157" s="121"/>
      <c r="L157" s="121"/>
      <c r="M157" s="119"/>
      <c r="N157" s="119"/>
      <c r="O157" s="119"/>
      <c r="P157" s="119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x14ac:dyDescent="0.25">
      <c r="A158"/>
      <c r="B158" s="28" t="s">
        <v>125</v>
      </c>
      <c r="E158" s="32"/>
      <c r="F158" s="32"/>
      <c r="G158" s="32"/>
      <c r="H158" s="32"/>
      <c r="I158" s="32"/>
      <c r="J158" s="32"/>
      <c r="K158" s="32"/>
      <c r="L158" s="32"/>
      <c r="AB158" s="10"/>
      <c r="AC158" s="10"/>
    </row>
    <row r="159" spans="1:29" x14ac:dyDescent="0.25">
      <c r="A159"/>
      <c r="E159" s="32"/>
      <c r="F159" s="32"/>
      <c r="G159" s="32"/>
      <c r="H159" s="32"/>
      <c r="I159" s="32"/>
      <c r="J159" s="32"/>
      <c r="K159" s="32"/>
      <c r="L159" s="32"/>
      <c r="AB159" s="10"/>
      <c r="AC159" s="10"/>
    </row>
    <row r="160" spans="1:29" s="18" customFormat="1" x14ac:dyDescent="0.25">
      <c r="B160" s="18" t="s">
        <v>126</v>
      </c>
      <c r="C160" s="10"/>
      <c r="D160" s="10"/>
      <c r="E160" s="40"/>
      <c r="F160" s="40"/>
      <c r="G160" s="40"/>
      <c r="H160" s="40"/>
      <c r="I160" s="40"/>
      <c r="J160" s="40"/>
      <c r="K160" s="40"/>
      <c r="L160" s="40"/>
      <c r="M160" s="10"/>
      <c r="N160" s="10"/>
      <c r="O160" s="10"/>
    </row>
    <row r="161" spans="2:46" s="18" customFormat="1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2:46" s="18" customFormat="1" ht="30" x14ac:dyDescent="0.25">
      <c r="B162"/>
      <c r="D162" s="3" t="s">
        <v>17</v>
      </c>
      <c r="E162" s="3" t="s">
        <v>18</v>
      </c>
      <c r="F162" s="37" t="s">
        <v>121</v>
      </c>
      <c r="G162" s="37" t="s">
        <v>122</v>
      </c>
      <c r="H162" s="37" t="s">
        <v>80</v>
      </c>
      <c r="I162" s="37" t="s">
        <v>81</v>
      </c>
      <c r="J162" s="37" t="s">
        <v>9</v>
      </c>
      <c r="K162" s="37" t="s">
        <v>10</v>
      </c>
      <c r="L162" s="37" t="s">
        <v>11</v>
      </c>
      <c r="M162" s="144" t="s">
        <v>71</v>
      </c>
      <c r="N162" s="144" t="s">
        <v>47</v>
      </c>
      <c r="O162" s="144" t="s">
        <v>48</v>
      </c>
      <c r="P162" s="144" t="s">
        <v>49</v>
      </c>
    </row>
    <row r="163" spans="2:46" s="18" customFormat="1" x14ac:dyDescent="0.25">
      <c r="B163" s="18">
        <v>2010</v>
      </c>
      <c r="D163" s="19">
        <f>(F163*$C$9)+(G163*$D$9)</f>
        <v>1</v>
      </c>
      <c r="E163" s="19">
        <f t="shared" ref="E163" si="50">(J163*$C$12)+(K163*$D$12)+(L163*$E$12)</f>
        <v>0.99999000000000005</v>
      </c>
      <c r="F163" s="32">
        <v>1</v>
      </c>
      <c r="G163" s="32">
        <v>1</v>
      </c>
      <c r="H163" s="32">
        <v>1</v>
      </c>
      <c r="I163" s="32">
        <v>1</v>
      </c>
      <c r="J163" s="32">
        <v>1</v>
      </c>
      <c r="K163" s="32">
        <v>1</v>
      </c>
      <c r="L163" s="32">
        <v>1</v>
      </c>
      <c r="M163" s="32" t="s">
        <v>21</v>
      </c>
      <c r="N163" s="18">
        <v>1</v>
      </c>
      <c r="O163" s="18">
        <v>1</v>
      </c>
      <c r="P163" s="18">
        <v>1</v>
      </c>
    </row>
    <row r="164" spans="2:46" s="18" customFormat="1" x14ac:dyDescent="0.25">
      <c r="B164" s="18">
        <v>2011</v>
      </c>
      <c r="D164" s="19">
        <f t="shared" ref="D164:D188" si="51">(F164*$C$9)+(G164*$D$9)</f>
        <v>0.98062000000000005</v>
      </c>
      <c r="E164" s="19">
        <f t="shared" ref="E164:E188" si="52">(J164*$C$12)+(K164*$D$12)+(L164*$E$12)</f>
        <v>0.99999000000000005</v>
      </c>
      <c r="F164" s="32">
        <f>F163*(1-0.0209)</f>
        <v>0.97909999999999997</v>
      </c>
      <c r="G164" s="32">
        <f>G163*(1-0.0171)</f>
        <v>0.9829</v>
      </c>
      <c r="H164" s="32">
        <f>H163*(1-0.0066)</f>
        <v>0.99339999999999995</v>
      </c>
      <c r="I164" s="32">
        <f>I163*(1-0.0207)</f>
        <v>0.97929999999999995</v>
      </c>
      <c r="J164" s="32">
        <v>1</v>
      </c>
      <c r="K164" s="32">
        <v>1</v>
      </c>
      <c r="L164" s="32">
        <v>1</v>
      </c>
      <c r="M164" s="32">
        <v>1</v>
      </c>
      <c r="N164" s="18">
        <v>1</v>
      </c>
      <c r="O164" s="18">
        <v>1</v>
      </c>
      <c r="P164" s="18">
        <v>1</v>
      </c>
    </row>
    <row r="165" spans="2:46" s="18" customFormat="1" x14ac:dyDescent="0.25">
      <c r="B165" s="18">
        <v>2012</v>
      </c>
      <c r="D165" s="19">
        <f t="shared" si="51"/>
        <v>0.96161904999999992</v>
      </c>
      <c r="E165" s="19">
        <f t="shared" si="52"/>
        <v>0.99999000000000005</v>
      </c>
      <c r="F165" s="32">
        <f t="shared" ref="F165:F168" si="53">F164*(1-0.0209)</f>
        <v>0.95863680999999989</v>
      </c>
      <c r="G165" s="32">
        <f t="shared" ref="G165:G168" si="54">G164*(1-0.0171)</f>
        <v>0.96609241000000001</v>
      </c>
      <c r="H165" s="32">
        <f t="shared" ref="H165:H168" si="55">H164*(1-0.0066)</f>
        <v>0.98684355999999995</v>
      </c>
      <c r="I165" s="32">
        <f t="shared" ref="I165:I168" si="56">I164*(1-0.0207)</f>
        <v>0.9590284899999999</v>
      </c>
      <c r="J165" s="32">
        <v>1</v>
      </c>
      <c r="K165" s="32">
        <v>1</v>
      </c>
      <c r="L165" s="32">
        <v>1</v>
      </c>
      <c r="M165" s="32">
        <v>1.0010232708217865</v>
      </c>
      <c r="N165" s="18">
        <v>1</v>
      </c>
      <c r="O165" s="18">
        <v>1</v>
      </c>
      <c r="P165" s="18">
        <v>1</v>
      </c>
    </row>
    <row r="166" spans="2:46" s="18" customFormat="1" x14ac:dyDescent="0.25">
      <c r="B166" s="18">
        <v>2013</v>
      </c>
      <c r="D166" s="19">
        <f t="shared" si="51"/>
        <v>0.94298967231819986</v>
      </c>
      <c r="E166" s="19">
        <f t="shared" si="52"/>
        <v>0.99999000000000005</v>
      </c>
      <c r="F166" s="32">
        <f t="shared" si="53"/>
        <v>0.93860130067099989</v>
      </c>
      <c r="G166" s="32">
        <f t="shared" si="54"/>
        <v>0.94957222978900002</v>
      </c>
      <c r="H166" s="32">
        <f t="shared" si="55"/>
        <v>0.98033039250399989</v>
      </c>
      <c r="I166" s="32">
        <f t="shared" si="56"/>
        <v>0.93917660025699989</v>
      </c>
      <c r="J166" s="32">
        <v>1</v>
      </c>
      <c r="K166" s="32">
        <v>1</v>
      </c>
      <c r="L166" s="32">
        <v>1</v>
      </c>
      <c r="M166" s="32">
        <v>1.0020475887267477</v>
      </c>
      <c r="N166" s="18">
        <v>1</v>
      </c>
      <c r="O166" s="18">
        <v>1</v>
      </c>
      <c r="P166" s="18">
        <v>1</v>
      </c>
    </row>
    <row r="167" spans="2:46" s="18" customFormat="1" x14ac:dyDescent="0.25">
      <c r="B167" s="18">
        <v>2014</v>
      </c>
      <c r="D167" s="19">
        <f t="shared" si="51"/>
        <v>0.92472453795602882</v>
      </c>
      <c r="E167" s="19">
        <f t="shared" si="52"/>
        <v>0.99999000000000005</v>
      </c>
      <c r="F167" s="32">
        <f t="shared" si="53"/>
        <v>0.91898453348697595</v>
      </c>
      <c r="G167" s="32">
        <f t="shared" si="54"/>
        <v>0.93333454465960808</v>
      </c>
      <c r="H167" s="32">
        <f t="shared" si="55"/>
        <v>0.97386021191347349</v>
      </c>
      <c r="I167" s="32">
        <f t="shared" si="56"/>
        <v>0.91973564463167989</v>
      </c>
      <c r="J167" s="32">
        <v>1</v>
      </c>
      <c r="K167" s="32">
        <v>1</v>
      </c>
      <c r="L167" s="32">
        <v>1</v>
      </c>
      <c r="M167" s="32">
        <v>1.0030729547863333</v>
      </c>
      <c r="N167" s="18">
        <v>1</v>
      </c>
      <c r="O167" s="18">
        <v>1</v>
      </c>
      <c r="P167" s="18">
        <v>1</v>
      </c>
    </row>
    <row r="168" spans="2:46" x14ac:dyDescent="0.25">
      <c r="B168" s="18">
        <v>2015</v>
      </c>
      <c r="D168" s="19">
        <f t="shared" si="51"/>
        <v>0.9068164636206304</v>
      </c>
      <c r="E168" s="19">
        <f t="shared" si="52"/>
        <v>0.99999000000000005</v>
      </c>
      <c r="F168" s="32">
        <f t="shared" si="53"/>
        <v>0.89977775673709814</v>
      </c>
      <c r="G168" s="32">
        <f t="shared" si="54"/>
        <v>0.91737452394592878</v>
      </c>
      <c r="H168" s="32">
        <f t="shared" si="55"/>
        <v>0.96743273451484457</v>
      </c>
      <c r="I168" s="32">
        <f t="shared" si="56"/>
        <v>0.90069711678780406</v>
      </c>
      <c r="J168" s="32">
        <v>1</v>
      </c>
      <c r="K168" s="32">
        <v>1</v>
      </c>
      <c r="L168" s="32">
        <v>1</v>
      </c>
      <c r="M168" s="32">
        <v>1.0040993700730894</v>
      </c>
      <c r="N168" s="18">
        <v>1</v>
      </c>
      <c r="O168" s="18">
        <v>1</v>
      </c>
      <c r="P168" s="18">
        <v>1</v>
      </c>
    </row>
    <row r="169" spans="2:46" s="10" customFormat="1" x14ac:dyDescent="0.25">
      <c r="B169" s="18">
        <v>2016</v>
      </c>
      <c r="D169" s="19">
        <f t="shared" si="51"/>
        <v>0.87858713831761848</v>
      </c>
      <c r="E169" s="19">
        <f t="shared" si="52"/>
        <v>0.99999000000000005</v>
      </c>
      <c r="F169" s="32">
        <f>F168*(1-0.0372)</f>
        <v>0.86630602418647806</v>
      </c>
      <c r="G169" s="32">
        <f>G168*(1-0.0222)</f>
        <v>0.89700880951432915</v>
      </c>
      <c r="H169" s="32">
        <f>H168*(1-0.0138)</f>
        <v>0.95408216277853963</v>
      </c>
      <c r="I169" s="32">
        <f>I168*(1-0.0234)</f>
        <v>0.87962080425496947</v>
      </c>
      <c r="J169" s="32">
        <v>1</v>
      </c>
      <c r="K169" s="32">
        <v>1</v>
      </c>
      <c r="L169" s="32">
        <v>1</v>
      </c>
      <c r="M169" s="32">
        <v>1.0038756956444532</v>
      </c>
      <c r="N169" s="18">
        <v>1</v>
      </c>
      <c r="O169" s="18">
        <v>1</v>
      </c>
      <c r="P169" s="18">
        <v>1</v>
      </c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2:46" s="10" customFormat="1" x14ac:dyDescent="0.25">
      <c r="B170" s="18">
        <v>2017</v>
      </c>
      <c r="D170" s="19">
        <f t="shared" si="51"/>
        <v>0.85128574962928916</v>
      </c>
      <c r="E170" s="19">
        <f t="shared" si="52"/>
        <v>0.99999000000000005</v>
      </c>
      <c r="F170" s="32">
        <f t="shared" ref="F170:F173" si="57">F169*(1-0.0372)</f>
        <v>0.83407944008674106</v>
      </c>
      <c r="G170" s="32">
        <f t="shared" ref="G170:G173" si="58">G169*(1-0.0222)</f>
        <v>0.87709521394311107</v>
      </c>
      <c r="H170" s="32">
        <f t="shared" ref="H170:H173" si="59">H169*(1-0.0138)</f>
        <v>0.94091582893219572</v>
      </c>
      <c r="I170" s="32">
        <f t="shared" ref="I170:I173" si="60">I169*(1-0.0234)</f>
        <v>0.85903767743540316</v>
      </c>
      <c r="J170" s="32">
        <v>1</v>
      </c>
      <c r="K170" s="32">
        <v>1</v>
      </c>
      <c r="L170" s="32">
        <v>1</v>
      </c>
      <c r="M170" s="32">
        <v>1.0036520710418118</v>
      </c>
      <c r="N170" s="18">
        <v>1</v>
      </c>
      <c r="O170" s="18">
        <v>1</v>
      </c>
      <c r="P170" s="18">
        <v>1</v>
      </c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2:46" s="10" customFormat="1" x14ac:dyDescent="0.25">
      <c r="B171" s="18">
        <v>2018</v>
      </c>
      <c r="D171" s="19">
        <f t="shared" si="51"/>
        <v>0.82488049102673822</v>
      </c>
      <c r="E171" s="19">
        <f t="shared" si="52"/>
        <v>0.99999000000000005</v>
      </c>
      <c r="F171" s="32">
        <f t="shared" si="57"/>
        <v>0.80305168491551426</v>
      </c>
      <c r="G171" s="32">
        <f t="shared" si="58"/>
        <v>0.85762370019357403</v>
      </c>
      <c r="H171" s="32">
        <f t="shared" si="59"/>
        <v>0.92793119049293138</v>
      </c>
      <c r="I171" s="32">
        <f t="shared" si="60"/>
        <v>0.83893619578341472</v>
      </c>
      <c r="J171" s="32">
        <v>1</v>
      </c>
      <c r="K171" s="32">
        <v>1</v>
      </c>
      <c r="L171" s="32">
        <v>1</v>
      </c>
      <c r="M171" s="32">
        <v>1.0034284962540658</v>
      </c>
      <c r="N171" s="18">
        <v>1</v>
      </c>
      <c r="O171" s="18">
        <v>1</v>
      </c>
      <c r="P171" s="18">
        <v>1</v>
      </c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2:46" s="10" customFormat="1" x14ac:dyDescent="0.25">
      <c r="B172" s="18">
        <v>2019</v>
      </c>
      <c r="D172" s="19">
        <f t="shared" si="51"/>
        <v>0.79934067896170502</v>
      </c>
      <c r="E172" s="19">
        <f t="shared" si="52"/>
        <v>0.99999000000000005</v>
      </c>
      <c r="F172" s="32">
        <f t="shared" si="57"/>
        <v>0.77317816223665714</v>
      </c>
      <c r="G172" s="32">
        <f t="shared" si="58"/>
        <v>0.83858445404927673</v>
      </c>
      <c r="H172" s="32">
        <f t="shared" si="59"/>
        <v>0.91512574006412895</v>
      </c>
      <c r="I172" s="32">
        <f t="shared" si="60"/>
        <v>0.81930508880208286</v>
      </c>
      <c r="J172" s="32">
        <v>1</v>
      </c>
      <c r="K172" s="32">
        <v>1</v>
      </c>
      <c r="L172" s="32">
        <v>1</v>
      </c>
      <c r="M172" s="32">
        <v>1.0032049712701188</v>
      </c>
      <c r="N172" s="18">
        <v>1</v>
      </c>
      <c r="O172" s="18">
        <v>1</v>
      </c>
      <c r="P172" s="18">
        <v>1</v>
      </c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2:46" s="10" customFormat="1" x14ac:dyDescent="0.25">
      <c r="B173" s="18">
        <v>2020</v>
      </c>
      <c r="D173" s="19">
        <f t="shared" si="51"/>
        <v>0.7746367124286252</v>
      </c>
      <c r="E173" s="19">
        <f t="shared" si="52"/>
        <v>0.99999000000000005</v>
      </c>
      <c r="F173" s="32">
        <f t="shared" si="57"/>
        <v>0.7444159346014535</v>
      </c>
      <c r="G173" s="32">
        <f t="shared" si="58"/>
        <v>0.81996787916938274</v>
      </c>
      <c r="H173" s="32">
        <f t="shared" si="59"/>
        <v>0.90249700485124396</v>
      </c>
      <c r="I173" s="32">
        <f t="shared" si="60"/>
        <v>0.8001333497241141</v>
      </c>
      <c r="J173" s="32">
        <v>1</v>
      </c>
      <c r="K173" s="32">
        <v>1</v>
      </c>
      <c r="L173" s="32">
        <v>1</v>
      </c>
      <c r="M173" s="32">
        <v>1.0029814960788759</v>
      </c>
      <c r="N173" s="18">
        <v>1</v>
      </c>
      <c r="O173" s="18">
        <v>1</v>
      </c>
      <c r="P173" s="18">
        <v>1</v>
      </c>
      <c r="AF173"/>
      <c r="AG173" s="19"/>
      <c r="AH173" s="19"/>
      <c r="AI173" s="19"/>
      <c r="AJ173" s="19"/>
      <c r="AK173" s="19"/>
      <c r="AL173"/>
      <c r="AM173"/>
      <c r="AN173"/>
      <c r="AO173"/>
      <c r="AP173"/>
      <c r="AQ173"/>
      <c r="AR173"/>
      <c r="AS173"/>
      <c r="AT173"/>
    </row>
    <row r="174" spans="2:46" x14ac:dyDescent="0.25">
      <c r="B174" s="18">
        <v>2021</v>
      </c>
      <c r="D174" s="19">
        <f t="shared" si="51"/>
        <v>0.74983006999931034</v>
      </c>
      <c r="E174" s="19">
        <f t="shared" si="52"/>
        <v>0.99999000000000005</v>
      </c>
      <c r="F174" s="32">
        <f>F173*(1-0.0363)</f>
        <v>0.71739363617542073</v>
      </c>
      <c r="G174" s="32">
        <f>G173*(1-0.0262)</f>
        <v>0.79848472073514487</v>
      </c>
      <c r="H174" s="32">
        <f>H173*(1-0.0307)</f>
        <v>0.87479034680231083</v>
      </c>
      <c r="I174" s="32">
        <f>I173*(1-0.0219)</f>
        <v>0.78261042936515601</v>
      </c>
      <c r="J174" s="32">
        <v>1</v>
      </c>
      <c r="K174" s="32">
        <v>1</v>
      </c>
      <c r="L174" s="32">
        <v>1</v>
      </c>
      <c r="M174" s="32">
        <v>1.001767641011962</v>
      </c>
      <c r="N174" s="18">
        <v>1</v>
      </c>
      <c r="O174" s="18">
        <v>1</v>
      </c>
      <c r="P174" s="18">
        <v>1</v>
      </c>
      <c r="AG174" s="19"/>
      <c r="AH174" s="19"/>
      <c r="AI174" s="19"/>
      <c r="AJ174" s="19"/>
      <c r="AK174" s="19"/>
    </row>
    <row r="175" spans="2:46" x14ac:dyDescent="0.25">
      <c r="B175" s="18">
        <v>2022</v>
      </c>
      <c r="D175" s="19">
        <f t="shared" si="51"/>
        <v>0.72583711673010542</v>
      </c>
      <c r="E175" s="19">
        <f t="shared" si="52"/>
        <v>0.99999000000000005</v>
      </c>
      <c r="F175" s="32">
        <f t="shared" ref="F175:F178" si="61">F174*(1-0.0363)</f>
        <v>0.69135224718225297</v>
      </c>
      <c r="G175" s="32">
        <f t="shared" ref="G175:G178" si="62">G174*(1-0.0262)</f>
        <v>0.77756442105188406</v>
      </c>
      <c r="H175" s="32">
        <f t="shared" ref="H175:H178" si="63">H174*(1-0.0307)</f>
        <v>0.84793428315547992</v>
      </c>
      <c r="I175" s="32">
        <f t="shared" ref="I175:I178" si="64">I174*(1-0.0219)</f>
        <v>0.76547126096205909</v>
      </c>
      <c r="J175" s="32">
        <v>1</v>
      </c>
      <c r="K175" s="32">
        <v>1</v>
      </c>
      <c r="L175" s="32">
        <v>1</v>
      </c>
      <c r="M175" s="32">
        <v>1.0005552550091628</v>
      </c>
      <c r="N175" s="18">
        <v>1</v>
      </c>
      <c r="O175" s="18">
        <v>1</v>
      </c>
      <c r="P175" s="18">
        <v>1</v>
      </c>
      <c r="AG175" s="19"/>
      <c r="AH175" s="19"/>
      <c r="AI175" s="19"/>
      <c r="AJ175" s="19"/>
      <c r="AK175" s="19"/>
    </row>
    <row r="176" spans="2:46" x14ac:dyDescent="0.25">
      <c r="B176" s="18">
        <v>2023</v>
      </c>
      <c r="D176" s="19">
        <f t="shared" si="51"/>
        <v>0.70263058965385217</v>
      </c>
      <c r="E176" s="19">
        <f t="shared" si="52"/>
        <v>0.99999000000000005</v>
      </c>
      <c r="F176" s="32">
        <f t="shared" si="61"/>
        <v>0.66625616060953718</v>
      </c>
      <c r="G176" s="32">
        <f t="shared" si="62"/>
        <v>0.7571922332203247</v>
      </c>
      <c r="H176" s="32">
        <f t="shared" si="63"/>
        <v>0.82190270066260673</v>
      </c>
      <c r="I176" s="32">
        <f t="shared" si="64"/>
        <v>0.74870744034698999</v>
      </c>
      <c r="J176" s="32">
        <v>1</v>
      </c>
      <c r="K176" s="32">
        <v>1</v>
      </c>
      <c r="L176" s="32">
        <v>1</v>
      </c>
      <c r="M176" s="32">
        <v>0.99934433629254804</v>
      </c>
      <c r="N176" s="18">
        <v>1</v>
      </c>
      <c r="O176" s="18">
        <v>1</v>
      </c>
      <c r="P176" s="18">
        <v>1</v>
      </c>
      <c r="AG176" s="19"/>
      <c r="AH176" s="19"/>
      <c r="AI176" s="19"/>
      <c r="AJ176" s="19"/>
      <c r="AK176" s="19"/>
    </row>
    <row r="177" spans="2:42" x14ac:dyDescent="0.25">
      <c r="B177" s="18">
        <v>2024</v>
      </c>
      <c r="D177" s="19">
        <f t="shared" si="51"/>
        <v>0.6801841558716275</v>
      </c>
      <c r="E177" s="19">
        <f t="shared" si="52"/>
        <v>0.99999000000000005</v>
      </c>
      <c r="F177" s="32">
        <f t="shared" si="61"/>
        <v>0.642071061979411</v>
      </c>
      <c r="G177" s="32">
        <f t="shared" si="62"/>
        <v>0.73735379670995216</v>
      </c>
      <c r="H177" s="32">
        <f t="shared" si="63"/>
        <v>0.79667028775226478</v>
      </c>
      <c r="I177" s="32">
        <f t="shared" si="64"/>
        <v>0.73231074740339086</v>
      </c>
      <c r="J177" s="32">
        <v>1</v>
      </c>
      <c r="K177" s="32">
        <v>1</v>
      </c>
      <c r="L177" s="32">
        <v>1</v>
      </c>
      <c r="M177" s="32">
        <v>0.99813488308633957</v>
      </c>
      <c r="N177" s="18">
        <v>1</v>
      </c>
      <c r="O177" s="18">
        <v>1</v>
      </c>
      <c r="P177" s="18">
        <v>1</v>
      </c>
      <c r="AG177" s="19"/>
      <c r="AH177" s="19"/>
      <c r="AI177" s="19"/>
      <c r="AJ177" s="19"/>
      <c r="AK177" s="19"/>
    </row>
    <row r="178" spans="2:42" x14ac:dyDescent="0.25">
      <c r="B178" s="18">
        <v>2025</v>
      </c>
      <c r="D178" s="19">
        <f t="shared" si="51"/>
        <v>0.65847238035219557</v>
      </c>
      <c r="E178" s="19">
        <f t="shared" si="52"/>
        <v>0.99999000000000005</v>
      </c>
      <c r="F178" s="32">
        <f t="shared" si="61"/>
        <v>0.61876388242955838</v>
      </c>
      <c r="G178" s="32">
        <f t="shared" si="62"/>
        <v>0.71803512723615137</v>
      </c>
      <c r="H178" s="32">
        <f t="shared" si="63"/>
        <v>0.77221250991827028</v>
      </c>
      <c r="I178" s="32">
        <f t="shared" si="64"/>
        <v>0.7162731420352566</v>
      </c>
      <c r="J178" s="32">
        <v>1</v>
      </c>
      <c r="K178" s="32">
        <v>1</v>
      </c>
      <c r="L178" s="32">
        <v>1</v>
      </c>
      <c r="M178" s="32">
        <v>0.99692689361690823</v>
      </c>
      <c r="N178" s="18">
        <v>1</v>
      </c>
      <c r="O178" s="18">
        <v>1</v>
      </c>
      <c r="P178" s="18">
        <v>1</v>
      </c>
      <c r="AG178" s="19"/>
      <c r="AH178" s="19"/>
      <c r="AI178" s="19"/>
      <c r="AJ178" s="19"/>
      <c r="AK178" s="19"/>
    </row>
    <row r="179" spans="2:42" x14ac:dyDescent="0.25">
      <c r="B179" s="18">
        <v>2026</v>
      </c>
      <c r="D179" s="19">
        <f t="shared" si="51"/>
        <v>0.64464446036479939</v>
      </c>
      <c r="E179" s="19">
        <f t="shared" si="52"/>
        <v>0.99999000000000005</v>
      </c>
      <c r="F179" s="32">
        <f>F178*(1-0.021)</f>
        <v>0.60576984089853769</v>
      </c>
      <c r="G179" s="32">
        <f>G178*(1-0.021)</f>
        <v>0.70295638956419215</v>
      </c>
      <c r="H179" s="32">
        <f>H178*(1-0.0295)</f>
        <v>0.74943224087568139</v>
      </c>
      <c r="I179" s="32">
        <f>I178*(1-0.013)</f>
        <v>0.70696159118879831</v>
      </c>
      <c r="J179" s="32">
        <v>1</v>
      </c>
      <c r="K179" s="32">
        <v>1</v>
      </c>
      <c r="L179" s="32">
        <v>1</v>
      </c>
      <c r="M179" s="32">
        <v>0.99688297184873109</v>
      </c>
      <c r="N179" s="18">
        <v>1</v>
      </c>
      <c r="O179" s="18">
        <v>1</v>
      </c>
      <c r="P179" s="18">
        <v>1</v>
      </c>
      <c r="AG179" s="19"/>
      <c r="AH179" s="19"/>
      <c r="AI179" s="19"/>
      <c r="AJ179" s="19"/>
      <c r="AK179" s="19"/>
    </row>
    <row r="180" spans="2:42" x14ac:dyDescent="0.25">
      <c r="B180" s="18">
        <v>2027</v>
      </c>
      <c r="D180" s="19">
        <f t="shared" si="51"/>
        <v>0.63110692669713875</v>
      </c>
      <c r="E180" s="19">
        <f t="shared" si="52"/>
        <v>0.99999000000000005</v>
      </c>
      <c r="F180" s="32">
        <f t="shared" ref="F180:G183" si="65">F179*(1-0.021)</f>
        <v>0.59304867423966834</v>
      </c>
      <c r="G180" s="32">
        <f t="shared" si="65"/>
        <v>0.68819430538334414</v>
      </c>
      <c r="H180" s="32">
        <f t="shared" ref="H180:H183" si="66">H179*(1-0.0295)</f>
        <v>0.7273239897698488</v>
      </c>
      <c r="I180" s="32">
        <f t="shared" ref="I180:I183" si="67">I179*(1-0.013)</f>
        <v>0.69777109050334396</v>
      </c>
      <c r="J180" s="32">
        <v>1</v>
      </c>
      <c r="K180" s="32">
        <v>1</v>
      </c>
      <c r="L180" s="32">
        <v>1</v>
      </c>
      <c r="M180" s="32">
        <v>0.99683905201562228</v>
      </c>
      <c r="N180" s="18">
        <v>1</v>
      </c>
      <c r="O180" s="18">
        <v>1</v>
      </c>
      <c r="P180" s="18">
        <v>1</v>
      </c>
      <c r="AG180" s="19"/>
      <c r="AH180" s="19"/>
      <c r="AI180" s="19"/>
      <c r="AJ180" s="19"/>
      <c r="AK180" s="19"/>
    </row>
    <row r="181" spans="2:42" x14ac:dyDescent="0.25">
      <c r="B181" s="18">
        <v>2028</v>
      </c>
      <c r="D181" s="19">
        <f t="shared" si="51"/>
        <v>0.61785368123649875</v>
      </c>
      <c r="E181" s="19">
        <f t="shared" si="52"/>
        <v>0.99999000000000005</v>
      </c>
      <c r="F181" s="32">
        <f t="shared" si="65"/>
        <v>0.58059465208063532</v>
      </c>
      <c r="G181" s="32">
        <f t="shared" si="65"/>
        <v>0.6737422249702939</v>
      </c>
      <c r="H181" s="32">
        <f t="shared" si="66"/>
        <v>0.70586793207163823</v>
      </c>
      <c r="I181" s="32">
        <f t="shared" si="67"/>
        <v>0.68870006632680048</v>
      </c>
      <c r="J181" s="32">
        <v>1</v>
      </c>
      <c r="K181" s="32">
        <v>1</v>
      </c>
      <c r="L181" s="32">
        <v>1</v>
      </c>
      <c r="M181" s="32">
        <v>0.99679513411749665</v>
      </c>
      <c r="N181" s="18">
        <v>1</v>
      </c>
      <c r="O181" s="18">
        <v>1</v>
      </c>
      <c r="P181" s="18">
        <v>1</v>
      </c>
      <c r="AG181" s="19"/>
      <c r="AH181" s="19"/>
      <c r="AI181" s="19"/>
      <c r="AJ181" s="19"/>
      <c r="AK181" s="19"/>
    </row>
    <row r="182" spans="2:42" x14ac:dyDescent="0.25">
      <c r="B182" s="18">
        <v>2029</v>
      </c>
      <c r="D182" s="19">
        <f t="shared" si="51"/>
        <v>0.60487875393053225</v>
      </c>
      <c r="E182" s="19">
        <f t="shared" si="52"/>
        <v>0.99999000000000005</v>
      </c>
      <c r="F182" s="32">
        <f t="shared" si="65"/>
        <v>0.56840216438694202</v>
      </c>
      <c r="G182" s="32">
        <f t="shared" si="65"/>
        <v>0.65959363824591777</v>
      </c>
      <c r="H182" s="32">
        <f t="shared" si="66"/>
        <v>0.68504482807552491</v>
      </c>
      <c r="I182" s="32">
        <f t="shared" si="67"/>
        <v>0.67974696546455204</v>
      </c>
      <c r="J182" s="32">
        <v>1</v>
      </c>
      <c r="K182" s="32">
        <v>1</v>
      </c>
      <c r="L182" s="32">
        <v>1</v>
      </c>
      <c r="M182" s="32">
        <v>0.99675121815426893</v>
      </c>
      <c r="N182" s="18">
        <v>1</v>
      </c>
      <c r="O182" s="18">
        <v>1</v>
      </c>
      <c r="P182" s="18">
        <v>1</v>
      </c>
      <c r="AG182" s="19"/>
      <c r="AH182" s="19"/>
      <c r="AI182" s="19"/>
      <c r="AJ182" s="19"/>
      <c r="AK182" s="19"/>
    </row>
    <row r="183" spans="2:42" x14ac:dyDescent="0.25">
      <c r="B183" s="18">
        <v>2030</v>
      </c>
      <c r="D183" s="19">
        <f t="shared" si="51"/>
        <v>0.59217630009799116</v>
      </c>
      <c r="E183" s="19">
        <f t="shared" si="52"/>
        <v>0.99999000000000005</v>
      </c>
      <c r="F183" s="32">
        <f t="shared" si="65"/>
        <v>0.55646571893481622</v>
      </c>
      <c r="G183" s="32">
        <f t="shared" si="65"/>
        <v>0.64574217184275351</v>
      </c>
      <c r="H183" s="32">
        <f t="shared" si="66"/>
        <v>0.66483600564729695</v>
      </c>
      <c r="I183" s="32">
        <f t="shared" si="67"/>
        <v>0.67091025491351286</v>
      </c>
      <c r="J183" s="32">
        <v>1</v>
      </c>
      <c r="K183" s="32">
        <v>1</v>
      </c>
      <c r="L183" s="32">
        <v>1</v>
      </c>
      <c r="M183" s="32">
        <v>0.99670730412585384</v>
      </c>
      <c r="N183" s="18">
        <v>1</v>
      </c>
      <c r="O183" s="18">
        <v>1</v>
      </c>
      <c r="P183" s="18">
        <v>1</v>
      </c>
      <c r="AG183" s="19"/>
      <c r="AH183" s="19"/>
      <c r="AI183" s="19"/>
      <c r="AJ183" s="19"/>
      <c r="AK183" s="19"/>
    </row>
    <row r="184" spans="2:42" x14ac:dyDescent="0.25">
      <c r="B184" s="18">
        <v>2031</v>
      </c>
      <c r="D184" s="19">
        <f t="shared" si="51"/>
        <v>0.59217630009799116</v>
      </c>
      <c r="E184" s="19">
        <f t="shared" si="52"/>
        <v>0.99999000000000005</v>
      </c>
      <c r="F184" s="32">
        <f>F183</f>
        <v>0.55646571893481622</v>
      </c>
      <c r="G184" s="32">
        <f>G183</f>
        <v>0.64574217184275351</v>
      </c>
      <c r="H184" s="32">
        <f t="shared" ref="H184:I188" si="68">H183</f>
        <v>0.66483600564729695</v>
      </c>
      <c r="I184" s="32">
        <f t="shared" si="68"/>
        <v>0.67091025491351286</v>
      </c>
      <c r="J184" s="32">
        <v>1</v>
      </c>
      <c r="K184" s="32">
        <v>1</v>
      </c>
      <c r="L184" s="32">
        <v>1</v>
      </c>
      <c r="M184" s="32">
        <v>0.99750000928620797</v>
      </c>
      <c r="N184" s="18">
        <v>1</v>
      </c>
      <c r="O184" s="18">
        <v>1</v>
      </c>
      <c r="P184" s="18">
        <v>1</v>
      </c>
      <c r="AG184" s="19"/>
      <c r="AH184" s="19"/>
      <c r="AI184" s="19"/>
      <c r="AJ184" s="19"/>
      <c r="AK184" s="19"/>
    </row>
    <row r="185" spans="2:42" x14ac:dyDescent="0.25">
      <c r="B185" s="18">
        <v>2032</v>
      </c>
      <c r="D185" s="19">
        <f t="shared" si="51"/>
        <v>0.59217630009799116</v>
      </c>
      <c r="E185" s="19">
        <f t="shared" si="52"/>
        <v>0.99999000000000005</v>
      </c>
      <c r="F185" s="32">
        <f t="shared" ref="F185:G188" si="69">F184</f>
        <v>0.55646571893481622</v>
      </c>
      <c r="G185" s="32">
        <f t="shared" si="69"/>
        <v>0.64574217184275351</v>
      </c>
      <c r="H185" s="32">
        <f t="shared" si="68"/>
        <v>0.66483600564729695</v>
      </c>
      <c r="I185" s="32">
        <f t="shared" si="68"/>
        <v>0.67091025491351286</v>
      </c>
      <c r="J185" s="32">
        <v>1</v>
      </c>
      <c r="K185" s="32">
        <v>1</v>
      </c>
      <c r="L185" s="32">
        <v>1</v>
      </c>
      <c r="M185" s="32">
        <v>0.99829334490393773</v>
      </c>
      <c r="N185" s="18">
        <v>1</v>
      </c>
      <c r="O185" s="18">
        <v>1</v>
      </c>
      <c r="P185" s="18">
        <v>1</v>
      </c>
      <c r="AG185" s="19"/>
      <c r="AH185" s="19"/>
      <c r="AI185" s="19"/>
      <c r="AJ185" s="19"/>
      <c r="AK185" s="19"/>
    </row>
    <row r="186" spans="2:42" x14ac:dyDescent="0.25">
      <c r="B186" s="18">
        <v>2033</v>
      </c>
      <c r="D186" s="19">
        <f t="shared" si="51"/>
        <v>0.59217630009799116</v>
      </c>
      <c r="E186" s="19">
        <f t="shared" si="52"/>
        <v>0.99999000000000005</v>
      </c>
      <c r="F186" s="32">
        <f t="shared" si="69"/>
        <v>0.55646571893481622</v>
      </c>
      <c r="G186" s="32">
        <f t="shared" si="69"/>
        <v>0.64574217184275351</v>
      </c>
      <c r="H186" s="32">
        <f t="shared" si="68"/>
        <v>0.66483600564729695</v>
      </c>
      <c r="I186" s="32">
        <f t="shared" si="68"/>
        <v>0.67091025491351286</v>
      </c>
      <c r="J186" s="32">
        <v>1</v>
      </c>
      <c r="K186" s="32">
        <v>1</v>
      </c>
      <c r="L186" s="32">
        <v>1</v>
      </c>
      <c r="M186" s="32">
        <v>0.99908731148046093</v>
      </c>
      <c r="N186" s="18">
        <v>1</v>
      </c>
      <c r="O186" s="18">
        <v>1</v>
      </c>
      <c r="P186" s="18">
        <v>1</v>
      </c>
      <c r="AG186" s="19"/>
      <c r="AH186" s="19"/>
      <c r="AI186" s="19"/>
      <c r="AJ186" s="19"/>
      <c r="AK186" s="19"/>
    </row>
    <row r="187" spans="2:42" x14ac:dyDescent="0.25">
      <c r="B187" s="18">
        <v>2034</v>
      </c>
      <c r="D187" s="19">
        <f t="shared" si="51"/>
        <v>0.59217630009799116</v>
      </c>
      <c r="E187" s="19">
        <f t="shared" si="52"/>
        <v>0.99999000000000005</v>
      </c>
      <c r="F187" s="32">
        <f t="shared" si="69"/>
        <v>0.55646571893481622</v>
      </c>
      <c r="G187" s="32">
        <f t="shared" si="69"/>
        <v>0.64574217184275351</v>
      </c>
      <c r="H187" s="32">
        <f t="shared" si="68"/>
        <v>0.66483600564729695</v>
      </c>
      <c r="I187" s="32">
        <f t="shared" si="68"/>
        <v>0.67091025491351286</v>
      </c>
      <c r="J187" s="32">
        <v>1</v>
      </c>
      <c r="K187" s="32">
        <v>1</v>
      </c>
      <c r="L187" s="32">
        <v>1</v>
      </c>
      <c r="M187" s="32">
        <v>0.99988190951759426</v>
      </c>
      <c r="N187" s="18">
        <v>1</v>
      </c>
      <c r="O187" s="18">
        <v>1</v>
      </c>
      <c r="P187" s="18">
        <v>1</v>
      </c>
      <c r="AG187" s="19"/>
      <c r="AH187" s="19"/>
      <c r="AI187" s="19"/>
      <c r="AJ187" s="19"/>
      <c r="AK187" s="19"/>
    </row>
    <row r="188" spans="2:42" x14ac:dyDescent="0.25">
      <c r="B188" s="18">
        <v>2035</v>
      </c>
      <c r="D188" s="19">
        <f t="shared" si="51"/>
        <v>0.59217630009799116</v>
      </c>
      <c r="E188" s="19">
        <f t="shared" si="52"/>
        <v>0.99999000000000005</v>
      </c>
      <c r="F188" s="32">
        <f t="shared" si="69"/>
        <v>0.55646571893481622</v>
      </c>
      <c r="G188" s="32">
        <f t="shared" si="69"/>
        <v>0.64574217184275351</v>
      </c>
      <c r="H188" s="32">
        <f t="shared" si="68"/>
        <v>0.66483600564729695</v>
      </c>
      <c r="I188" s="32">
        <f t="shared" si="68"/>
        <v>0.67091025491351286</v>
      </c>
      <c r="J188" s="32">
        <v>1</v>
      </c>
      <c r="K188" s="32">
        <v>1</v>
      </c>
      <c r="L188" s="32">
        <v>1</v>
      </c>
      <c r="M188" s="32">
        <v>1.0006771395175535</v>
      </c>
      <c r="N188" s="18">
        <v>1</v>
      </c>
      <c r="O188" s="18">
        <v>1</v>
      </c>
      <c r="P188" s="18">
        <v>1</v>
      </c>
      <c r="AG188" s="19"/>
      <c r="AH188" s="19"/>
      <c r="AI188" s="19"/>
      <c r="AJ188" s="19"/>
      <c r="AK188" s="19"/>
    </row>
    <row r="189" spans="2:42" x14ac:dyDescent="0.25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AG189" s="19"/>
      <c r="AH189" s="19"/>
      <c r="AI189" s="19"/>
      <c r="AJ189" s="19"/>
      <c r="AK189" s="19"/>
    </row>
    <row r="190" spans="2:42" s="18" customFormat="1" x14ac:dyDescent="0.25">
      <c r="B190" s="18" t="s">
        <v>124</v>
      </c>
      <c r="C190" s="41" t="s">
        <v>145</v>
      </c>
      <c r="S190" s="19"/>
      <c r="T190" s="19"/>
    </row>
    <row r="191" spans="2:42" x14ac:dyDescent="0.25"/>
    <row r="192" spans="2:42" s="10" customFormat="1" x14ac:dyDescent="0.25">
      <c r="B192" s="119" t="s">
        <v>127</v>
      </c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x14ac:dyDescent="0.25">
      <c r="A193"/>
      <c r="B193" s="28" t="s">
        <v>128</v>
      </c>
    </row>
    <row r="194" spans="1:42" x14ac:dyDescent="0.25">
      <c r="A194"/>
    </row>
    <row r="195" spans="1:42" s="10" customFormat="1" x14ac:dyDescent="0.25">
      <c r="B195" s="1" t="s">
        <v>129</v>
      </c>
      <c r="C195" s="1" t="s">
        <v>130</v>
      </c>
      <c r="D195" s="18"/>
      <c r="E195"/>
      <c r="F195"/>
      <c r="G195"/>
      <c r="H195" s="9"/>
      <c r="I195" s="9"/>
      <c r="J195" s="9"/>
      <c r="K195" s="9"/>
      <c r="L195"/>
      <c r="M195"/>
      <c r="N195"/>
      <c r="O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0" customFormat="1" x14ac:dyDescent="0.25">
      <c r="B196" s="1"/>
      <c r="C196" s="1" t="s">
        <v>104</v>
      </c>
      <c r="D196" s="1" t="s">
        <v>105</v>
      </c>
      <c r="E196"/>
      <c r="F196"/>
      <c r="G196"/>
      <c r="H196" s="9"/>
      <c r="I196" s="9"/>
      <c r="J196" s="9"/>
      <c r="K196" s="9"/>
      <c r="L196"/>
      <c r="M196"/>
      <c r="N196"/>
      <c r="O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ht="18" x14ac:dyDescent="0.35">
      <c r="B197" t="s">
        <v>0</v>
      </c>
      <c r="C197" s="124">
        <v>2.25</v>
      </c>
      <c r="D197" s="124">
        <v>2.66</v>
      </c>
      <c r="E197" s="11"/>
      <c r="F197" s="10"/>
      <c r="G197" s="10"/>
      <c r="H197" s="10"/>
      <c r="I197" s="10"/>
      <c r="J197" s="9"/>
      <c r="K197" s="9"/>
    </row>
    <row r="198" spans="1:42" ht="18" x14ac:dyDescent="0.35">
      <c r="B198" t="s">
        <v>1</v>
      </c>
      <c r="C198" s="131">
        <f>0.26/1000</f>
        <v>2.6000000000000003E-4</v>
      </c>
      <c r="D198" s="131">
        <f>0.14/1000</f>
        <v>1.4000000000000001E-4</v>
      </c>
      <c r="E198" s="2"/>
    </row>
    <row r="199" spans="1:42" ht="18" x14ac:dyDescent="0.35">
      <c r="B199" t="s">
        <v>2</v>
      </c>
      <c r="C199" s="131">
        <f>0.81/1000</f>
        <v>8.1000000000000006E-4</v>
      </c>
      <c r="D199" s="131">
        <f>0.14/1000</f>
        <v>1.4000000000000001E-4</v>
      </c>
      <c r="E199" s="2"/>
    </row>
    <row r="200" spans="1:42" x14ac:dyDescent="0.25">
      <c r="B200" t="s">
        <v>22</v>
      </c>
      <c r="C200" s="54">
        <f>SUMPRODUCT(C197:C199,C215:C217)</f>
        <v>2.3461099999999999</v>
      </c>
      <c r="D200" s="54">
        <f>SUMPRODUCT(D197:D199,C215:C217)</f>
        <v>2.7049400000000001</v>
      </c>
    </row>
    <row r="201" spans="1:42" x14ac:dyDescent="0.25">
      <c r="C201" s="12"/>
      <c r="D201" s="13"/>
    </row>
    <row r="202" spans="1:42" s="18" customFormat="1" x14ac:dyDescent="0.25">
      <c r="B202" s="18" t="s">
        <v>106</v>
      </c>
      <c r="C202" s="41" t="s">
        <v>145</v>
      </c>
    </row>
    <row r="203" spans="1:42" x14ac:dyDescent="0.25"/>
    <row r="204" spans="1:42" x14ac:dyDescent="0.25">
      <c r="B204" s="119" t="s">
        <v>131</v>
      </c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</row>
    <row r="205" spans="1:42" s="18" customFormat="1" x14ac:dyDescent="0.25">
      <c r="B205" s="28" t="s">
        <v>132</v>
      </c>
      <c r="C205"/>
      <c r="D205"/>
      <c r="E205"/>
      <c r="F205"/>
      <c r="G205"/>
      <c r="H205"/>
      <c r="I205"/>
    </row>
    <row r="206" spans="1:42" x14ac:dyDescent="0.25"/>
    <row r="207" spans="1:42" ht="18" x14ac:dyDescent="0.35">
      <c r="B207" t="s">
        <v>139</v>
      </c>
      <c r="C207" s="123">
        <v>0.47899999999999998</v>
      </c>
      <c r="D207" t="s">
        <v>31</v>
      </c>
      <c r="F207" t="s">
        <v>135</v>
      </c>
    </row>
    <row r="208" spans="1:42" s="18" customFormat="1" x14ac:dyDescent="0.25"/>
    <row r="209" spans="2:17" s="18" customFormat="1" x14ac:dyDescent="0.25">
      <c r="B209" s="18" t="s">
        <v>106</v>
      </c>
      <c r="C209" s="63" t="s">
        <v>138</v>
      </c>
    </row>
    <row r="210" spans="2:17" x14ac:dyDescent="0.25">
      <c r="B210" s="18"/>
      <c r="C210" s="18"/>
    </row>
    <row r="211" spans="2:17" x14ac:dyDescent="0.25">
      <c r="B211" s="119" t="s">
        <v>133</v>
      </c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</row>
    <row r="212" spans="2:17" x14ac:dyDescent="0.25">
      <c r="B212" s="28" t="s">
        <v>134</v>
      </c>
    </row>
    <row r="213" spans="2:17" x14ac:dyDescent="0.25">
      <c r="M213" s="18"/>
      <c r="N213" s="18"/>
      <c r="O213" s="18"/>
      <c r="P213" s="18"/>
      <c r="Q213" s="18"/>
    </row>
    <row r="214" spans="2:17" x14ac:dyDescent="0.25">
      <c r="B214" s="1" t="s">
        <v>129</v>
      </c>
      <c r="C214" s="1" t="s">
        <v>3</v>
      </c>
      <c r="M214" s="18"/>
      <c r="N214" s="18"/>
      <c r="O214" s="18"/>
      <c r="P214" s="18"/>
      <c r="Q214" s="18"/>
    </row>
    <row r="215" spans="2:17" ht="18" x14ac:dyDescent="0.35">
      <c r="B215" t="s">
        <v>0</v>
      </c>
      <c r="C215" s="122">
        <v>1</v>
      </c>
      <c r="M215" s="18"/>
      <c r="N215" s="18"/>
      <c r="O215" s="18"/>
      <c r="P215" s="18"/>
      <c r="Q215" s="18"/>
    </row>
    <row r="216" spans="2:17" ht="18" x14ac:dyDescent="0.35">
      <c r="B216" t="s">
        <v>1</v>
      </c>
      <c r="C216" s="122">
        <v>298</v>
      </c>
      <c r="M216" s="18"/>
      <c r="N216" s="18"/>
      <c r="O216" s="18"/>
      <c r="P216" s="18"/>
      <c r="Q216" s="18"/>
    </row>
    <row r="217" spans="2:17" ht="18" x14ac:dyDescent="0.35">
      <c r="B217" t="s">
        <v>2</v>
      </c>
      <c r="C217" s="122">
        <v>23</v>
      </c>
      <c r="M217" s="18"/>
      <c r="N217" s="18"/>
      <c r="O217" s="18"/>
      <c r="P217" s="18"/>
      <c r="Q217" s="18"/>
    </row>
    <row r="218" spans="2:17" x14ac:dyDescent="0.25">
      <c r="B218" s="18"/>
      <c r="C218" s="7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 x14ac:dyDescent="0.25">
      <c r="B219" s="18" t="s">
        <v>106</v>
      </c>
      <c r="C219" s="41" t="s">
        <v>145</v>
      </c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2:17" x14ac:dyDescent="0.25">
      <c r="B220" s="18"/>
      <c r="C220" s="18"/>
    </row>
    <row r="221" spans="2:17" x14ac:dyDescent="0.25">
      <c r="B221" s="18"/>
      <c r="C221" s="18"/>
    </row>
    <row r="222" spans="2:17" x14ac:dyDescent="0.25">
      <c r="B222" s="18"/>
      <c r="C222" s="18"/>
    </row>
    <row r="223" spans="2:17" x14ac:dyDescent="0.25">
      <c r="B223" s="18"/>
      <c r="C223" s="18"/>
    </row>
    <row r="224" spans="2:17" x14ac:dyDescent="0.25">
      <c r="B224" s="18"/>
      <c r="C224" s="18"/>
    </row>
    <row r="225" spans="2:3" x14ac:dyDescent="0.25">
      <c r="B225" s="18"/>
      <c r="C225" s="18"/>
    </row>
    <row r="226" spans="2:3" x14ac:dyDescent="0.25">
      <c r="B226" s="18"/>
      <c r="C226" s="18"/>
    </row>
    <row r="227" spans="2:3" x14ac:dyDescent="0.25">
      <c r="B227" s="18"/>
      <c r="C227" s="18"/>
    </row>
    <row r="228" spans="2:3" x14ac:dyDescent="0.25">
      <c r="B228" s="18"/>
      <c r="C228" s="18"/>
    </row>
    <row r="229" spans="2:3" x14ac:dyDescent="0.25">
      <c r="B229" s="18"/>
      <c r="C229" s="18"/>
    </row>
    <row r="230" spans="2:3" x14ac:dyDescent="0.25">
      <c r="B230" s="18"/>
      <c r="C230" s="18"/>
    </row>
    <row r="231" spans="2:3" x14ac:dyDescent="0.25">
      <c r="B231" s="18"/>
      <c r="C231" s="18"/>
    </row>
  </sheetData>
  <mergeCells count="4">
    <mergeCell ref="C20:F20"/>
    <mergeCell ref="G20:J20"/>
    <mergeCell ref="L20:O20"/>
    <mergeCell ref="L24:L25"/>
  </mergeCells>
  <pageMargins left="0.7" right="0.7" top="0.75" bottom="0.75" header="0.3" footer="0.3"/>
  <pageSetup paperSize="8" scale="7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Pagina introductiva</vt:lpstr>
      <vt:lpstr>Metoda Agregata</vt:lpstr>
      <vt:lpstr>Metoda Dezagregata</vt:lpstr>
      <vt:lpstr>Calcule (Metoda Agregata)</vt:lpstr>
      <vt:lpstr>Calcule (Metoda Dezagregata)</vt:lpstr>
      <vt:lpstr>Valorile Parametrilor</vt:lpstr>
    </vt:vector>
  </TitlesOfParts>
  <Company>European Investment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OBrien</dc:creator>
  <cp:lastModifiedBy>Ionut TRINCA</cp:lastModifiedBy>
  <cp:lastPrinted>2016-06-21T08:02:37Z</cp:lastPrinted>
  <dcterms:created xsi:type="dcterms:W3CDTF">2016-01-11T08:36:58Z</dcterms:created>
  <dcterms:modified xsi:type="dcterms:W3CDTF">2016-12-28T13:09:44Z</dcterms:modified>
</cp:coreProperties>
</file>