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4795" windowHeight="2325"/>
  </bookViews>
  <sheets>
    <sheet name="Anexa 1" sheetId="1" r:id="rId1"/>
    <sheet name="Anexa 1-1" sheetId="7" r:id="rId2"/>
    <sheet name="Anexa 1-2" sheetId="6" r:id="rId3"/>
    <sheet name="Anexa 2" sheetId="5" r:id="rId4"/>
    <sheet name="Anexa 3" sheetId="4" r:id="rId5"/>
  </sheets>
  <calcPr calcId="125725"/>
</workbook>
</file>

<file path=xl/calcChain.xml><?xml version="1.0" encoding="utf-8"?>
<calcChain xmlns="http://schemas.openxmlformats.org/spreadsheetml/2006/main">
  <c r="E16" i="7"/>
  <c r="F16"/>
  <c r="D16"/>
  <c r="E16" i="1"/>
  <c r="F16"/>
  <c r="D16"/>
  <c r="G214" i="7"/>
  <c r="F213"/>
  <c r="G213" s="1"/>
  <c r="E213"/>
  <c r="D213"/>
  <c r="G212"/>
  <c r="F211"/>
  <c r="E211"/>
  <c r="G211" s="1"/>
  <c r="D211"/>
  <c r="G210"/>
  <c r="G209"/>
  <c r="G208"/>
  <c r="G207"/>
  <c r="F206"/>
  <c r="F205" s="1"/>
  <c r="E206"/>
  <c r="D206"/>
  <c r="D205" s="1"/>
  <c r="G204"/>
  <c r="F203"/>
  <c r="E203"/>
  <c r="E200" s="1"/>
  <c r="D203"/>
  <c r="G202"/>
  <c r="F201"/>
  <c r="G201" s="1"/>
  <c r="E201"/>
  <c r="D201"/>
  <c r="F200"/>
  <c r="D200"/>
  <c r="G199"/>
  <c r="G198"/>
  <c r="G197"/>
  <c r="F196"/>
  <c r="E196"/>
  <c r="E195" s="1"/>
  <c r="D196"/>
  <c r="F195"/>
  <c r="D195"/>
  <c r="G194"/>
  <c r="F193"/>
  <c r="E193"/>
  <c r="G193" s="1"/>
  <c r="D193"/>
  <c r="G192"/>
  <c r="G191"/>
  <c r="F190"/>
  <c r="F189" s="1"/>
  <c r="E190"/>
  <c r="D190"/>
  <c r="D189" s="1"/>
  <c r="G187"/>
  <c r="F186"/>
  <c r="E186"/>
  <c r="D186"/>
  <c r="G185"/>
  <c r="G184"/>
  <c r="G183"/>
  <c r="G182"/>
  <c r="F181"/>
  <c r="E181"/>
  <c r="D181"/>
  <c r="D180" s="1"/>
  <c r="G179"/>
  <c r="F178"/>
  <c r="E178"/>
  <c r="G178" s="1"/>
  <c r="D178"/>
  <c r="G177"/>
  <c r="G176"/>
  <c r="G175"/>
  <c r="G174"/>
  <c r="G173"/>
  <c r="F172"/>
  <c r="G172" s="1"/>
  <c r="E172"/>
  <c r="D172"/>
  <c r="D171" s="1"/>
  <c r="E171"/>
  <c r="G169"/>
  <c r="F168"/>
  <c r="E168"/>
  <c r="G168" s="1"/>
  <c r="D168"/>
  <c r="G167"/>
  <c r="G166"/>
  <c r="G165"/>
  <c r="F164"/>
  <c r="G164" s="1"/>
  <c r="E164"/>
  <c r="D164"/>
  <c r="F163"/>
  <c r="D163"/>
  <c r="G162"/>
  <c r="G161"/>
  <c r="G160"/>
  <c r="F159"/>
  <c r="E159"/>
  <c r="G159" s="1"/>
  <c r="D159"/>
  <c r="F158"/>
  <c r="E158"/>
  <c r="G158" s="1"/>
  <c r="D158"/>
  <c r="G156"/>
  <c r="F155"/>
  <c r="E155"/>
  <c r="D155"/>
  <c r="G154"/>
  <c r="G153"/>
  <c r="G152"/>
  <c r="G151"/>
  <c r="G150"/>
  <c r="F149"/>
  <c r="E149"/>
  <c r="G149" s="1"/>
  <c r="D149"/>
  <c r="F148"/>
  <c r="D148"/>
  <c r="G147"/>
  <c r="F146"/>
  <c r="E146"/>
  <c r="D146"/>
  <c r="G145"/>
  <c r="G144"/>
  <c r="F143"/>
  <c r="G143" s="1"/>
  <c r="E143"/>
  <c r="D143"/>
  <c r="F142"/>
  <c r="E142"/>
  <c r="D142"/>
  <c r="G141"/>
  <c r="G140"/>
  <c r="F139"/>
  <c r="G139" s="1"/>
  <c r="E139"/>
  <c r="D139"/>
  <c r="F138"/>
  <c r="G138" s="1"/>
  <c r="E138"/>
  <c r="D138"/>
  <c r="G137"/>
  <c r="F136"/>
  <c r="E136"/>
  <c r="G136" s="1"/>
  <c r="D136"/>
  <c r="G134"/>
  <c r="G133"/>
  <c r="F132"/>
  <c r="E132"/>
  <c r="G132" s="1"/>
  <c r="D132"/>
  <c r="F131"/>
  <c r="E131"/>
  <c r="G131" s="1"/>
  <c r="D131"/>
  <c r="G129"/>
  <c r="F128"/>
  <c r="E128"/>
  <c r="D128"/>
  <c r="G127"/>
  <c r="G126"/>
  <c r="G125"/>
  <c r="F124"/>
  <c r="E124"/>
  <c r="G124" s="1"/>
  <c r="D124"/>
  <c r="F123"/>
  <c r="D123"/>
  <c r="F122"/>
  <c r="E122"/>
  <c r="D122"/>
  <c r="F121"/>
  <c r="G121" s="1"/>
  <c r="E121"/>
  <c r="D121"/>
  <c r="F120"/>
  <c r="G120" s="1"/>
  <c r="E120"/>
  <c r="D120"/>
  <c r="F119"/>
  <c r="E119"/>
  <c r="D119"/>
  <c r="F118"/>
  <c r="E118"/>
  <c r="D118"/>
  <c r="F117"/>
  <c r="G117" s="1"/>
  <c r="E117"/>
  <c r="D117"/>
  <c r="F116"/>
  <c r="G116" s="1"/>
  <c r="E116"/>
  <c r="D116"/>
  <c r="F115"/>
  <c r="E115"/>
  <c r="D115"/>
  <c r="F114"/>
  <c r="E114"/>
  <c r="D114"/>
  <c r="F113"/>
  <c r="E113"/>
  <c r="D113"/>
  <c r="F112"/>
  <c r="E112"/>
  <c r="G112" s="1"/>
  <c r="D112"/>
  <c r="F111"/>
  <c r="E111"/>
  <c r="G111" s="1"/>
  <c r="D111"/>
  <c r="F110"/>
  <c r="E110"/>
  <c r="G110" s="1"/>
  <c r="D110"/>
  <c r="F109"/>
  <c r="E109"/>
  <c r="G109" s="1"/>
  <c r="D109"/>
  <c r="F108"/>
  <c r="E108"/>
  <c r="D108"/>
  <c r="G105"/>
  <c r="G103"/>
  <c r="F102"/>
  <c r="G102" s="1"/>
  <c r="E102"/>
  <c r="D102"/>
  <c r="G101"/>
  <c r="G100"/>
  <c r="G99"/>
  <c r="F98"/>
  <c r="F97" s="1"/>
  <c r="E98"/>
  <c r="D98"/>
  <c r="E97"/>
  <c r="G96"/>
  <c r="F95"/>
  <c r="G95" s="1"/>
  <c r="E95"/>
  <c r="D95"/>
  <c r="G94"/>
  <c r="G93"/>
  <c r="G92"/>
  <c r="G91"/>
  <c r="F89"/>
  <c r="G89" s="1"/>
  <c r="E89"/>
  <c r="D89"/>
  <c r="D88" s="1"/>
  <c r="D87" s="1"/>
  <c r="F88"/>
  <c r="E88"/>
  <c r="F87"/>
  <c r="E87"/>
  <c r="G86"/>
  <c r="G85"/>
  <c r="G84"/>
  <c r="G83"/>
  <c r="F82"/>
  <c r="G82" s="1"/>
  <c r="E82"/>
  <c r="D82"/>
  <c r="D81" s="1"/>
  <c r="F81"/>
  <c r="E81"/>
  <c r="G80"/>
  <c r="G79"/>
  <c r="G78"/>
  <c r="F77"/>
  <c r="E77"/>
  <c r="G77" s="1"/>
  <c r="D77"/>
  <c r="G76"/>
  <c r="G75"/>
  <c r="F74"/>
  <c r="E74"/>
  <c r="G74" s="1"/>
  <c r="D74"/>
  <c r="G73"/>
  <c r="G72"/>
  <c r="G71"/>
  <c r="F70"/>
  <c r="G70" s="1"/>
  <c r="E70"/>
  <c r="D70"/>
  <c r="G69"/>
  <c r="G68"/>
  <c r="F67"/>
  <c r="G67" s="1"/>
  <c r="E67"/>
  <c r="D67"/>
  <c r="G66"/>
  <c r="G65"/>
  <c r="G64"/>
  <c r="G63"/>
  <c r="G62"/>
  <c r="F61"/>
  <c r="E61"/>
  <c r="G61" s="1"/>
  <c r="D61"/>
  <c r="F60"/>
  <c r="D60"/>
  <c r="G59"/>
  <c r="G58"/>
  <c r="G57"/>
  <c r="F56"/>
  <c r="G56" s="1"/>
  <c r="E56"/>
  <c r="D56"/>
  <c r="F55"/>
  <c r="G55" s="1"/>
  <c r="E55"/>
  <c r="D55"/>
  <c r="F54"/>
  <c r="D54"/>
  <c r="D14" s="1"/>
  <c r="G53"/>
  <c r="F52"/>
  <c r="E52"/>
  <c r="G52" s="1"/>
  <c r="D52"/>
  <c r="F51"/>
  <c r="E51"/>
  <c r="G51" s="1"/>
  <c r="D51"/>
  <c r="G50"/>
  <c r="G49"/>
  <c r="G48"/>
  <c r="G47"/>
  <c r="F46"/>
  <c r="E46"/>
  <c r="G46" s="1"/>
  <c r="D46"/>
  <c r="F45"/>
  <c r="E45"/>
  <c r="G45" s="1"/>
  <c r="D45"/>
  <c r="G44"/>
  <c r="G43"/>
  <c r="F42"/>
  <c r="E42"/>
  <c r="G42" s="1"/>
  <c r="D42"/>
  <c r="G41"/>
  <c r="F40"/>
  <c r="G40" s="1"/>
  <c r="E40"/>
  <c r="D40"/>
  <c r="G39"/>
  <c r="G38"/>
  <c r="F37"/>
  <c r="G37" s="1"/>
  <c r="E37"/>
  <c r="D37"/>
  <c r="F36"/>
  <c r="G36" s="1"/>
  <c r="E36"/>
  <c r="D36"/>
  <c r="G35"/>
  <c r="G34"/>
  <c r="G33"/>
  <c r="G32"/>
  <c r="G31"/>
  <c r="F30"/>
  <c r="E30"/>
  <c r="G30" s="1"/>
  <c r="D30"/>
  <c r="G29"/>
  <c r="G28"/>
  <c r="F27"/>
  <c r="E27"/>
  <c r="G27" s="1"/>
  <c r="D27"/>
  <c r="F26"/>
  <c r="E26"/>
  <c r="G26" s="1"/>
  <c r="D26"/>
  <c r="F25"/>
  <c r="E25"/>
  <c r="G25" s="1"/>
  <c r="D25"/>
  <c r="G24"/>
  <c r="F23"/>
  <c r="G23" s="1"/>
  <c r="E23"/>
  <c r="D23"/>
  <c r="G22"/>
  <c r="G21"/>
  <c r="G20"/>
  <c r="F19"/>
  <c r="E19"/>
  <c r="D19"/>
  <c r="G18"/>
  <c r="F17"/>
  <c r="G17" s="1"/>
  <c r="E17"/>
  <c r="D17"/>
  <c r="G16"/>
  <c r="F15"/>
  <c r="G15" s="1"/>
  <c r="E15"/>
  <c r="D15"/>
  <c r="G214" i="6"/>
  <c r="F213"/>
  <c r="E213"/>
  <c r="D213"/>
  <c r="G212"/>
  <c r="F211"/>
  <c r="E211"/>
  <c r="G211" s="1"/>
  <c r="D211"/>
  <c r="G210"/>
  <c r="G209"/>
  <c r="G208"/>
  <c r="G207"/>
  <c r="F206"/>
  <c r="G206" s="1"/>
  <c r="E206"/>
  <c r="D206"/>
  <c r="D205" s="1"/>
  <c r="F205"/>
  <c r="E205"/>
  <c r="G204"/>
  <c r="F203"/>
  <c r="G203" s="1"/>
  <c r="E203"/>
  <c r="D203"/>
  <c r="G202"/>
  <c r="F201"/>
  <c r="E201"/>
  <c r="E200" s="1"/>
  <c r="D201"/>
  <c r="F200"/>
  <c r="D200"/>
  <c r="G199"/>
  <c r="G198"/>
  <c r="G197"/>
  <c r="F196"/>
  <c r="E196"/>
  <c r="G196" s="1"/>
  <c r="D196"/>
  <c r="F195"/>
  <c r="E195"/>
  <c r="D195"/>
  <c r="G194"/>
  <c r="F193"/>
  <c r="G193" s="1"/>
  <c r="E193"/>
  <c r="D193"/>
  <c r="G192"/>
  <c r="G191"/>
  <c r="F190"/>
  <c r="E190"/>
  <c r="E189" s="1"/>
  <c r="D190"/>
  <c r="F189"/>
  <c r="D189"/>
  <c r="G187"/>
  <c r="F186"/>
  <c r="E186"/>
  <c r="G186" s="1"/>
  <c r="D186"/>
  <c r="G185"/>
  <c r="G184"/>
  <c r="G183"/>
  <c r="G182"/>
  <c r="F181"/>
  <c r="F180" s="1"/>
  <c r="E181"/>
  <c r="E180" s="1"/>
  <c r="D181"/>
  <c r="D180" s="1"/>
  <c r="G179"/>
  <c r="F178"/>
  <c r="G178" s="1"/>
  <c r="E178"/>
  <c r="D178"/>
  <c r="G177"/>
  <c r="G176"/>
  <c r="G175"/>
  <c r="G174"/>
  <c r="G173"/>
  <c r="F172"/>
  <c r="E172"/>
  <c r="E171" s="1"/>
  <c r="D172"/>
  <c r="F171"/>
  <c r="D171"/>
  <c r="G169"/>
  <c r="F168"/>
  <c r="E168"/>
  <c r="G168" s="1"/>
  <c r="D168"/>
  <c r="G167"/>
  <c r="G166"/>
  <c r="G165"/>
  <c r="F164"/>
  <c r="E164"/>
  <c r="D164"/>
  <c r="F163"/>
  <c r="E163"/>
  <c r="D163"/>
  <c r="G162"/>
  <c r="G161"/>
  <c r="G160"/>
  <c r="F159"/>
  <c r="E159"/>
  <c r="G159" s="1"/>
  <c r="D159"/>
  <c r="F158"/>
  <c r="D158"/>
  <c r="G156"/>
  <c r="F155"/>
  <c r="G155" s="1"/>
  <c r="E155"/>
  <c r="D155"/>
  <c r="G154"/>
  <c r="G153"/>
  <c r="G152"/>
  <c r="G151"/>
  <c r="G150"/>
  <c r="F149"/>
  <c r="E149"/>
  <c r="G149" s="1"/>
  <c r="D149"/>
  <c r="F148"/>
  <c r="D148"/>
  <c r="G147"/>
  <c r="F146"/>
  <c r="G146" s="1"/>
  <c r="E146"/>
  <c r="D146"/>
  <c r="G145"/>
  <c r="G144"/>
  <c r="F143"/>
  <c r="G143" s="1"/>
  <c r="E143"/>
  <c r="D143"/>
  <c r="D142" s="1"/>
  <c r="F142"/>
  <c r="E142"/>
  <c r="G141"/>
  <c r="G140"/>
  <c r="F139"/>
  <c r="G139" s="1"/>
  <c r="E139"/>
  <c r="D139"/>
  <c r="D138" s="1"/>
  <c r="F138"/>
  <c r="E138"/>
  <c r="G137"/>
  <c r="F136"/>
  <c r="G136" s="1"/>
  <c r="E136"/>
  <c r="D136"/>
  <c r="G134"/>
  <c r="G133"/>
  <c r="F132"/>
  <c r="G132" s="1"/>
  <c r="E132"/>
  <c r="D132"/>
  <c r="D131" s="1"/>
  <c r="F131"/>
  <c r="E131"/>
  <c r="G131" s="1"/>
  <c r="G129"/>
  <c r="F128"/>
  <c r="G128" s="1"/>
  <c r="E128"/>
  <c r="D128"/>
  <c r="G127"/>
  <c r="G126"/>
  <c r="G125"/>
  <c r="F124"/>
  <c r="F123" s="1"/>
  <c r="E124"/>
  <c r="D124"/>
  <c r="E123"/>
  <c r="D123"/>
  <c r="F122"/>
  <c r="E122"/>
  <c r="D122"/>
  <c r="F121"/>
  <c r="E121"/>
  <c r="D121"/>
  <c r="F120"/>
  <c r="E120"/>
  <c r="D120"/>
  <c r="F119"/>
  <c r="G119" s="1"/>
  <c r="E119"/>
  <c r="D119"/>
  <c r="F118"/>
  <c r="G118" s="1"/>
  <c r="E118"/>
  <c r="D118"/>
  <c r="F117"/>
  <c r="E117"/>
  <c r="D117"/>
  <c r="F116"/>
  <c r="G116" s="1"/>
  <c r="E116"/>
  <c r="D116"/>
  <c r="F115"/>
  <c r="G115" s="1"/>
  <c r="E115"/>
  <c r="D115"/>
  <c r="F114"/>
  <c r="E114"/>
  <c r="D114"/>
  <c r="F113"/>
  <c r="E113"/>
  <c r="D113"/>
  <c r="F112"/>
  <c r="E112"/>
  <c r="D112"/>
  <c r="F111"/>
  <c r="E111"/>
  <c r="G111" s="1"/>
  <c r="D111"/>
  <c r="F110"/>
  <c r="E110"/>
  <c r="D110"/>
  <c r="F109"/>
  <c r="E109"/>
  <c r="G109" s="1"/>
  <c r="D109"/>
  <c r="E108"/>
  <c r="D108"/>
  <c r="G105"/>
  <c r="G103"/>
  <c r="F102"/>
  <c r="G102" s="1"/>
  <c r="E102"/>
  <c r="D102"/>
  <c r="G101"/>
  <c r="G100"/>
  <c r="G99"/>
  <c r="F98"/>
  <c r="G98" s="1"/>
  <c r="E98"/>
  <c r="D98"/>
  <c r="F97"/>
  <c r="G97" s="1"/>
  <c r="E97"/>
  <c r="D97"/>
  <c r="G96"/>
  <c r="F95"/>
  <c r="E95"/>
  <c r="D95"/>
  <c r="G94"/>
  <c r="G93"/>
  <c r="G92"/>
  <c r="G91"/>
  <c r="F89"/>
  <c r="G89" s="1"/>
  <c r="E89"/>
  <c r="D89"/>
  <c r="D88" s="1"/>
  <c r="D87" s="1"/>
  <c r="G86"/>
  <c r="G85"/>
  <c r="G84"/>
  <c r="G83"/>
  <c r="F82"/>
  <c r="G82" s="1"/>
  <c r="E82"/>
  <c r="D82"/>
  <c r="F81"/>
  <c r="G81" s="1"/>
  <c r="E81"/>
  <c r="D81"/>
  <c r="G80"/>
  <c r="G79"/>
  <c r="G78"/>
  <c r="F77"/>
  <c r="E77"/>
  <c r="D77"/>
  <c r="G76"/>
  <c r="G75"/>
  <c r="F74"/>
  <c r="G74" s="1"/>
  <c r="E74"/>
  <c r="D74"/>
  <c r="G73"/>
  <c r="G72"/>
  <c r="G71"/>
  <c r="F70"/>
  <c r="E70"/>
  <c r="D70"/>
  <c r="G69"/>
  <c r="G68"/>
  <c r="F67"/>
  <c r="E67"/>
  <c r="D67"/>
  <c r="G66"/>
  <c r="G65"/>
  <c r="G64"/>
  <c r="G63"/>
  <c r="G62"/>
  <c r="F61"/>
  <c r="E61"/>
  <c r="D61"/>
  <c r="E60"/>
  <c r="G59"/>
  <c r="G58"/>
  <c r="G57"/>
  <c r="F56"/>
  <c r="E56"/>
  <c r="G56" s="1"/>
  <c r="D56"/>
  <c r="F55"/>
  <c r="D55"/>
  <c r="F54"/>
  <c r="E54"/>
  <c r="D54"/>
  <c r="G53"/>
  <c r="F52"/>
  <c r="E52"/>
  <c r="G52" s="1"/>
  <c r="D52"/>
  <c r="F51"/>
  <c r="D51"/>
  <c r="G50"/>
  <c r="G49"/>
  <c r="G48"/>
  <c r="G47"/>
  <c r="F46"/>
  <c r="G46" s="1"/>
  <c r="E46"/>
  <c r="D46"/>
  <c r="D45" s="1"/>
  <c r="D36" s="1"/>
  <c r="E45"/>
  <c r="G44"/>
  <c r="G43"/>
  <c r="F42"/>
  <c r="G42" s="1"/>
  <c r="E42"/>
  <c r="D42"/>
  <c r="G41"/>
  <c r="F40"/>
  <c r="E40"/>
  <c r="D40"/>
  <c r="G39"/>
  <c r="G38"/>
  <c r="F37"/>
  <c r="E37"/>
  <c r="G37" s="1"/>
  <c r="D37"/>
  <c r="G35"/>
  <c r="G34"/>
  <c r="G33"/>
  <c r="G32"/>
  <c r="G31"/>
  <c r="F30"/>
  <c r="E30"/>
  <c r="D30"/>
  <c r="G29"/>
  <c r="G28"/>
  <c r="F27"/>
  <c r="E27"/>
  <c r="E26" s="1"/>
  <c r="E25" s="1"/>
  <c r="D27"/>
  <c r="F26"/>
  <c r="F25" s="1"/>
  <c r="D26"/>
  <c r="D25" s="1"/>
  <c r="G24"/>
  <c r="F23"/>
  <c r="E23"/>
  <c r="G23" s="1"/>
  <c r="D23"/>
  <c r="G22"/>
  <c r="G21"/>
  <c r="G20"/>
  <c r="F19"/>
  <c r="E19"/>
  <c r="D19"/>
  <c r="G18"/>
  <c r="F17"/>
  <c r="E17"/>
  <c r="G17" s="1"/>
  <c r="D17"/>
  <c r="F16"/>
  <c r="D16"/>
  <c r="E107" i="1"/>
  <c r="F107"/>
  <c r="D107"/>
  <c r="D215" s="1"/>
  <c r="E215"/>
  <c r="F215"/>
  <c r="E108"/>
  <c r="D108"/>
  <c r="E122"/>
  <c r="F122"/>
  <c r="D122"/>
  <c r="E121"/>
  <c r="F121"/>
  <c r="D121"/>
  <c r="E120"/>
  <c r="F120"/>
  <c r="D120"/>
  <c r="E119"/>
  <c r="F119"/>
  <c r="D119"/>
  <c r="E118"/>
  <c r="D118"/>
  <c r="F117"/>
  <c r="E117"/>
  <c r="D117"/>
  <c r="F116"/>
  <c r="E116"/>
  <c r="D116"/>
  <c r="F115"/>
  <c r="E115"/>
  <c r="D115"/>
  <c r="F114"/>
  <c r="E114"/>
  <c r="D114"/>
  <c r="E113"/>
  <c r="F113"/>
  <c r="D113"/>
  <c r="F112"/>
  <c r="E112"/>
  <c r="D112"/>
  <c r="E111"/>
  <c r="F111"/>
  <c r="D111"/>
  <c r="E110"/>
  <c r="F110"/>
  <c r="D110"/>
  <c r="G138"/>
  <c r="G139"/>
  <c r="G140"/>
  <c r="G141"/>
  <c r="E138"/>
  <c r="F138"/>
  <c r="D138"/>
  <c r="E139"/>
  <c r="F139"/>
  <c r="D139"/>
  <c r="F109"/>
  <c r="E109"/>
  <c r="D109"/>
  <c r="E206"/>
  <c r="F206"/>
  <c r="D206"/>
  <c r="E211"/>
  <c r="F211"/>
  <c r="D211"/>
  <c r="E213"/>
  <c r="F213"/>
  <c r="D213"/>
  <c r="F205"/>
  <c r="E203"/>
  <c r="F203"/>
  <c r="D203"/>
  <c r="E201"/>
  <c r="F201"/>
  <c r="D201"/>
  <c r="F200"/>
  <c r="F196"/>
  <c r="E196"/>
  <c r="D196"/>
  <c r="D195" s="1"/>
  <c r="E195"/>
  <c r="F195"/>
  <c r="E190"/>
  <c r="F190"/>
  <c r="E193"/>
  <c r="F193"/>
  <c r="D193"/>
  <c r="D190"/>
  <c r="E189"/>
  <c r="F189"/>
  <c r="E186"/>
  <c r="F186"/>
  <c r="D186"/>
  <c r="F181"/>
  <c r="F108" s="1"/>
  <c r="G108" s="1"/>
  <c r="E181"/>
  <c r="D181"/>
  <c r="E180"/>
  <c r="F180"/>
  <c r="E178"/>
  <c r="F178"/>
  <c r="D178"/>
  <c r="F172"/>
  <c r="F171" s="1"/>
  <c r="E172"/>
  <c r="E171" s="1"/>
  <c r="D172"/>
  <c r="E168"/>
  <c r="F168"/>
  <c r="D168"/>
  <c r="E164"/>
  <c r="F164"/>
  <c r="D164"/>
  <c r="F163"/>
  <c r="F159"/>
  <c r="E159"/>
  <c r="D159"/>
  <c r="D158" s="1"/>
  <c r="E158"/>
  <c r="F158"/>
  <c r="E155"/>
  <c r="F155"/>
  <c r="D155"/>
  <c r="F149"/>
  <c r="E149"/>
  <c r="D149"/>
  <c r="E148"/>
  <c r="F148"/>
  <c r="E142"/>
  <c r="E146"/>
  <c r="F146"/>
  <c r="F118" s="1"/>
  <c r="G118" s="1"/>
  <c r="D146"/>
  <c r="F143"/>
  <c r="E143"/>
  <c r="D143"/>
  <c r="E131"/>
  <c r="F131"/>
  <c r="E132"/>
  <c r="F132"/>
  <c r="E136"/>
  <c r="F136"/>
  <c r="D136"/>
  <c r="D132"/>
  <c r="F123"/>
  <c r="E123"/>
  <c r="D123"/>
  <c r="E128"/>
  <c r="F128"/>
  <c r="D128"/>
  <c r="F124"/>
  <c r="E124"/>
  <c r="D124"/>
  <c r="E54"/>
  <c r="F54"/>
  <c r="D54"/>
  <c r="E88"/>
  <c r="F88"/>
  <c r="D88"/>
  <c r="D14"/>
  <c r="D13" s="1"/>
  <c r="F14"/>
  <c r="F13" s="1"/>
  <c r="E14"/>
  <c r="E13" s="1"/>
  <c r="E15"/>
  <c r="D15"/>
  <c r="E25"/>
  <c r="D25"/>
  <c r="E36"/>
  <c r="D36"/>
  <c r="E51"/>
  <c r="F51"/>
  <c r="D51"/>
  <c r="E55"/>
  <c r="D55"/>
  <c r="E60"/>
  <c r="D60"/>
  <c r="E81"/>
  <c r="D81"/>
  <c r="E87"/>
  <c r="D87"/>
  <c r="E97"/>
  <c r="D97"/>
  <c r="E102"/>
  <c r="F102"/>
  <c r="D102"/>
  <c r="E98"/>
  <c r="F98"/>
  <c r="D98"/>
  <c r="E95"/>
  <c r="F95"/>
  <c r="D95"/>
  <c r="E89"/>
  <c r="F89"/>
  <c r="D89"/>
  <c r="E82"/>
  <c r="F82"/>
  <c r="F81" s="1"/>
  <c r="G81" s="1"/>
  <c r="D82"/>
  <c r="E77"/>
  <c r="F77"/>
  <c r="D77"/>
  <c r="E74"/>
  <c r="F74"/>
  <c r="D74"/>
  <c r="E70"/>
  <c r="F70"/>
  <c r="D70"/>
  <c r="E67"/>
  <c r="F67"/>
  <c r="D67"/>
  <c r="E61"/>
  <c r="F61"/>
  <c r="D61"/>
  <c r="E56"/>
  <c r="F56"/>
  <c r="F55" s="1"/>
  <c r="G55" s="1"/>
  <c r="D56"/>
  <c r="E52"/>
  <c r="F52"/>
  <c r="D52"/>
  <c r="E46"/>
  <c r="F46"/>
  <c r="E45"/>
  <c r="F45"/>
  <c r="D45"/>
  <c r="D46"/>
  <c r="E30"/>
  <c r="F30"/>
  <c r="E27"/>
  <c r="F27"/>
  <c r="F26" s="1"/>
  <c r="D30"/>
  <c r="D26" s="1"/>
  <c r="D27"/>
  <c r="E42"/>
  <c r="F42"/>
  <c r="D42"/>
  <c r="E40"/>
  <c r="F40"/>
  <c r="D40"/>
  <c r="E37"/>
  <c r="F37"/>
  <c r="D37"/>
  <c r="E26"/>
  <c r="E23"/>
  <c r="F23"/>
  <c r="D23"/>
  <c r="E19"/>
  <c r="F19"/>
  <c r="D19"/>
  <c r="E17"/>
  <c r="F17"/>
  <c r="D17"/>
  <c r="G14"/>
  <c r="G17"/>
  <c r="G18"/>
  <c r="G19"/>
  <c r="G20"/>
  <c r="G21"/>
  <c r="G22"/>
  <c r="G23"/>
  <c r="G24"/>
  <c r="G27"/>
  <c r="G28"/>
  <c r="G29"/>
  <c r="G30"/>
  <c r="G31"/>
  <c r="G32"/>
  <c r="G33"/>
  <c r="G34"/>
  <c r="G35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6"/>
  <c r="G57"/>
  <c r="G58"/>
  <c r="G59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2"/>
  <c r="G83"/>
  <c r="G84"/>
  <c r="G85"/>
  <c r="G86"/>
  <c r="G89"/>
  <c r="G91"/>
  <c r="G92"/>
  <c r="G93"/>
  <c r="G94"/>
  <c r="G95"/>
  <c r="G96"/>
  <c r="G98"/>
  <c r="G99"/>
  <c r="G100"/>
  <c r="G101"/>
  <c r="G102"/>
  <c r="G103"/>
  <c r="G105"/>
  <c r="G107"/>
  <c r="G109"/>
  <c r="G110"/>
  <c r="G111"/>
  <c r="G112"/>
  <c r="G114"/>
  <c r="G115"/>
  <c r="G116"/>
  <c r="G117"/>
  <c r="G119"/>
  <c r="G120"/>
  <c r="G121"/>
  <c r="G123"/>
  <c r="G124"/>
  <c r="G125"/>
  <c r="G126"/>
  <c r="G127"/>
  <c r="G128"/>
  <c r="G129"/>
  <c r="G131"/>
  <c r="G132"/>
  <c r="G133"/>
  <c r="G134"/>
  <c r="G136"/>
  <c r="G137"/>
  <c r="G143"/>
  <c r="G144"/>
  <c r="G145"/>
  <c r="G146"/>
  <c r="G147"/>
  <c r="G148"/>
  <c r="G149"/>
  <c r="G150"/>
  <c r="G151"/>
  <c r="G152"/>
  <c r="G153"/>
  <c r="G154"/>
  <c r="G155"/>
  <c r="G156"/>
  <c r="G158"/>
  <c r="G159"/>
  <c r="G160"/>
  <c r="G161"/>
  <c r="G162"/>
  <c r="G164"/>
  <c r="G165"/>
  <c r="G166"/>
  <c r="G167"/>
  <c r="G168"/>
  <c r="G169"/>
  <c r="G172"/>
  <c r="G173"/>
  <c r="G174"/>
  <c r="G175"/>
  <c r="G176"/>
  <c r="G177"/>
  <c r="G178"/>
  <c r="G179"/>
  <c r="G180"/>
  <c r="G181"/>
  <c r="G182"/>
  <c r="G183"/>
  <c r="G184"/>
  <c r="G185"/>
  <c r="G186"/>
  <c r="G187"/>
  <c r="G189"/>
  <c r="G190"/>
  <c r="G191"/>
  <c r="G192"/>
  <c r="G193"/>
  <c r="G194"/>
  <c r="G195"/>
  <c r="G196"/>
  <c r="G197"/>
  <c r="G198"/>
  <c r="G199"/>
  <c r="G201"/>
  <c r="G202"/>
  <c r="G203"/>
  <c r="G204"/>
  <c r="G206"/>
  <c r="G207"/>
  <c r="G208"/>
  <c r="G209"/>
  <c r="G210"/>
  <c r="G211"/>
  <c r="G212"/>
  <c r="G213"/>
  <c r="G214"/>
  <c r="G43" i="4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42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8"/>
  <c r="G39"/>
  <c r="G40"/>
  <c r="D28"/>
  <c r="D13" s="1"/>
  <c r="E13"/>
  <c r="F13"/>
  <c r="G13" s="1"/>
  <c r="G120" i="6" l="1"/>
  <c r="E148"/>
  <c r="E107" s="1"/>
  <c r="G123"/>
  <c r="F107"/>
  <c r="G107" s="1"/>
  <c r="E158"/>
  <c r="G158" s="1"/>
  <c r="F108"/>
  <c r="G114"/>
  <c r="G181"/>
  <c r="D107"/>
  <c r="G121"/>
  <c r="G213"/>
  <c r="G112"/>
  <c r="G205"/>
  <c r="G200"/>
  <c r="G201"/>
  <c r="G195"/>
  <c r="G190"/>
  <c r="G189"/>
  <c r="G180"/>
  <c r="G172"/>
  <c r="G171"/>
  <c r="G164"/>
  <c r="G163"/>
  <c r="G117"/>
  <c r="G142"/>
  <c r="G108"/>
  <c r="G110"/>
  <c r="G138"/>
  <c r="G124"/>
  <c r="E88"/>
  <c r="E87" s="1"/>
  <c r="G67"/>
  <c r="D60"/>
  <c r="F60"/>
  <c r="D15"/>
  <c r="D14" s="1"/>
  <c r="G19"/>
  <c r="G27"/>
  <c r="E36"/>
  <c r="G40"/>
  <c r="F45"/>
  <c r="G95"/>
  <c r="F88"/>
  <c r="D13"/>
  <c r="D215" s="1"/>
  <c r="G77"/>
  <c r="G70"/>
  <c r="G60"/>
  <c r="G61"/>
  <c r="G54"/>
  <c r="E55"/>
  <c r="G55" s="1"/>
  <c r="E51"/>
  <c r="G51" s="1"/>
  <c r="G45"/>
  <c r="G30"/>
  <c r="G26"/>
  <c r="G25"/>
  <c r="E15"/>
  <c r="E14" s="1"/>
  <c r="E13" s="1"/>
  <c r="E16"/>
  <c r="G16" s="1"/>
  <c r="G115" i="7"/>
  <c r="G108"/>
  <c r="G181"/>
  <c r="E180"/>
  <c r="G114"/>
  <c r="E205"/>
  <c r="G205" s="1"/>
  <c r="G206"/>
  <c r="G200"/>
  <c r="G203"/>
  <c r="G196"/>
  <c r="G195"/>
  <c r="E189"/>
  <c r="G189" s="1"/>
  <c r="G190"/>
  <c r="G186"/>
  <c r="D107"/>
  <c r="F180"/>
  <c r="G180" s="1"/>
  <c r="F171"/>
  <c r="G155"/>
  <c r="E148"/>
  <c r="G148" s="1"/>
  <c r="G142"/>
  <c r="G146"/>
  <c r="G119"/>
  <c r="G128"/>
  <c r="G118"/>
  <c r="E123"/>
  <c r="G123" s="1"/>
  <c r="G98"/>
  <c r="G97"/>
  <c r="D97"/>
  <c r="D13" s="1"/>
  <c r="G88"/>
  <c r="G87"/>
  <c r="G81"/>
  <c r="F14"/>
  <c r="E54"/>
  <c r="E14" s="1"/>
  <c r="E13" s="1"/>
  <c r="E60"/>
  <c r="G60" s="1"/>
  <c r="G19"/>
  <c r="E163"/>
  <c r="F142" i="1"/>
  <c r="G142" s="1"/>
  <c r="E205"/>
  <c r="G205" s="1"/>
  <c r="D205"/>
  <c r="E200"/>
  <c r="G200" s="1"/>
  <c r="D200"/>
  <c r="D189"/>
  <c r="D180"/>
  <c r="D171"/>
  <c r="G171"/>
  <c r="E163"/>
  <c r="G163" s="1"/>
  <c r="D163"/>
  <c r="D148"/>
  <c r="D142"/>
  <c r="D131"/>
  <c r="F97"/>
  <c r="F60"/>
  <c r="G60" s="1"/>
  <c r="F36"/>
  <c r="G36" s="1"/>
  <c r="F25"/>
  <c r="G25" s="1"/>
  <c r="G26"/>
  <c r="F15"/>
  <c r="G15" s="1"/>
  <c r="G16"/>
  <c r="G148" i="6" l="1"/>
  <c r="E215"/>
  <c r="F36"/>
  <c r="G36" s="1"/>
  <c r="F15"/>
  <c r="F14" s="1"/>
  <c r="G14" s="1"/>
  <c r="G88"/>
  <c r="F87"/>
  <c r="G15"/>
  <c r="D215" i="7"/>
  <c r="G171"/>
  <c r="F107"/>
  <c r="E107"/>
  <c r="G54"/>
  <c r="G14"/>
  <c r="F13"/>
  <c r="G163"/>
  <c r="G97" i="1"/>
  <c r="G88"/>
  <c r="F87"/>
  <c r="G87" i="6" l="1"/>
  <c r="F13"/>
  <c r="G107" i="7"/>
  <c r="E215"/>
  <c r="G13"/>
  <c r="F215"/>
  <c r="G87" i="1"/>
  <c r="G13"/>
  <c r="F215" i="6" l="1"/>
  <c r="G13"/>
</calcChain>
</file>

<file path=xl/sharedStrings.xml><?xml version="1.0" encoding="utf-8"?>
<sst xmlns="http://schemas.openxmlformats.org/spreadsheetml/2006/main" count="1489" uniqueCount="417">
  <si>
    <t xml:space="preserve"> VENITURI – TOTAL </t>
  </si>
  <si>
    <t xml:space="preserve">I. VENITURI CURENTE </t>
  </si>
  <si>
    <t xml:space="preserve">A. VENITURI FISCALE </t>
  </si>
  <si>
    <t>Impozitul pe veniturile din transferul proprietatilor imobiliare din patrimoniul personal</t>
  </si>
  <si>
    <t xml:space="preserve">      Cote defalcate din impozitul pe venit</t>
  </si>
  <si>
    <t xml:space="preserve">      Sume alocate din cotele defalcate din impozitul pe venit  pentru echilibrarea bugetelor locale</t>
  </si>
  <si>
    <t xml:space="preserve">  Alte impozite pe venit, profit si castiguri din capital</t>
  </si>
  <si>
    <t xml:space="preserve">      Impozitul pe cladiri de la persoane fizice</t>
  </si>
  <si>
    <t xml:space="preserve">      Impozit si taxa  pe cladiri de la persoane juridice</t>
  </si>
  <si>
    <t xml:space="preserve">    Impozitul pe terenuri de la persoane fizice</t>
  </si>
  <si>
    <t xml:space="preserve">    Impozitsi taxa  pe teren  de la persoane juridice</t>
  </si>
  <si>
    <t xml:space="preserve">    Impozitul pe terenul extravilan</t>
  </si>
  <si>
    <t>Taxe judiciare de timbru si alte taxe de timbru restante la bugetele locale</t>
  </si>
  <si>
    <t>Alte impozite si taxe pe proprietate</t>
  </si>
  <si>
    <t xml:space="preserve">  Sume defalcate din taxa pe valoarea adaugata pentru finantarea cheltuielilor descentralizate la nivelul comunelor, oraselor, municipiilor, sectoarelor  si Municipiului Bucuresti</t>
  </si>
  <si>
    <t xml:space="preserve">   Sume defalcate din taxa pe valoarea adaugata  pentru echilibrarea bugetelor locale</t>
  </si>
  <si>
    <t>Taxe hoteliere</t>
  </si>
  <si>
    <t xml:space="preserve">     Impozit pe spectacole</t>
  </si>
  <si>
    <t xml:space="preserve">     Alte taxe pe servicii specifice</t>
  </si>
  <si>
    <t xml:space="preserve">    Impozit pe mijloacele de transport detinute de persoane fizice</t>
  </si>
  <si>
    <t xml:space="preserve">    Impozit pe  mijloacele de transport detinute de persoane juridice</t>
  </si>
  <si>
    <t>Taxe si tarife pentru eliberarea de licente si autorizatii de functionare</t>
  </si>
  <si>
    <t>Alte taxe pe utilizarea bunurilor, autorizarea utilizarii bunurilor sau pe desfasurarea de activitati</t>
  </si>
  <si>
    <t xml:space="preserve"> A6. ALTE IMPOZITE SI TAXE FISCALE</t>
  </si>
  <si>
    <t xml:space="preserve">        Alte impozite si taxe</t>
  </si>
  <si>
    <t xml:space="preserve">C.   VENITURI NEFISCALE </t>
  </si>
  <si>
    <t>Varsaminte din profitul net al regiilor autonome, societatilor si companiilor nationale</t>
  </si>
  <si>
    <t xml:space="preserve"> Venituri din concesiuni si inchideri</t>
  </si>
  <si>
    <t>Alte venituri din proprietate</t>
  </si>
  <si>
    <t xml:space="preserve">  Venituri din prestari de servicii</t>
  </si>
  <si>
    <t xml:space="preserve">  Contributia parintilor sau sustinatorilor legali pentru intretinerea copiilor in crese</t>
  </si>
  <si>
    <t xml:space="preserve">  Taxe din activitati cadastrale si agricultura</t>
  </si>
  <si>
    <t xml:space="preserve">   Venituri din recuperarea cheltuielilor de judecata, imputatii si despagubiri</t>
  </si>
  <si>
    <t xml:space="preserve">   Alte venituri din prestari de servicii si alte activitati</t>
  </si>
  <si>
    <t xml:space="preserve">  Taxe extrajudiciare de timbru</t>
  </si>
  <si>
    <t xml:space="preserve">  Alte venituri din taxe administrative, eliberari permise</t>
  </si>
  <si>
    <t xml:space="preserve">   Venituri din amenzi si alte sanctiuni aplicate potrivit dispozitiilor legale</t>
  </si>
  <si>
    <t xml:space="preserve">    Penalitati pentru nedepunerea sau depunerea cu intarziere declaratiei de impozite si taxe</t>
  </si>
  <si>
    <t xml:space="preserve">   Alte amenzi, penalitati si confiscari</t>
  </si>
  <si>
    <t xml:space="preserve">    Alte venituri</t>
  </si>
  <si>
    <t xml:space="preserve">    Donatii si sponsorizari</t>
  </si>
  <si>
    <t xml:space="preserve">  Venituri din valorificarea unor bunuri ale institutiilor publice</t>
  </si>
  <si>
    <t xml:space="preserve">  Venituri din vanzarea locuintelor construite din fondurile statului</t>
  </si>
  <si>
    <t xml:space="preserve">  Venituri din vanzarea unor bunuri apartinand domeniului privat al statului sau al unitatilor administrativ-teritoriale</t>
  </si>
  <si>
    <t xml:space="preserve">IV. SUBVENTII </t>
  </si>
  <si>
    <t>Subventii pentru reabilitarea termica a cladirilor de locuit</t>
  </si>
  <si>
    <t>Finantarea unor cheltuieli de capital ale unitatilor de invatamant preuniversitar</t>
  </si>
  <si>
    <t>Subventii de la bugetul de stat catre bugetele locale necesare sustinerii derularii proiectelor finantate din fonduri externe nerambursabile (FEN) postaderare</t>
  </si>
  <si>
    <t>Subventii pentru acordarea ajutorului pentru incalzirea locuintei cu lemne, carbuni, combustibili petrolieri</t>
  </si>
  <si>
    <t>Subventii din bugetul de stat pentru finantarea sanatatii</t>
  </si>
  <si>
    <t>Subventii de la bugetul asigurarilor pentru somaj catre bugetele locale, pentru finantarea programelor pentru ocuparea temporara a fortei de munca si subventionarea locurilor de munca</t>
  </si>
  <si>
    <t>Fondul European de Dezvoltare Regionala</t>
  </si>
  <si>
    <t>Sume primite in contul platilor efectuate in anul curent</t>
  </si>
  <si>
    <t>Sume primite in contul platilor efectuate in anii anteriori</t>
  </si>
  <si>
    <t>Fond European de Dezvoltare Regionala Prefinantare</t>
  </si>
  <si>
    <t>Fondul Social European</t>
  </si>
  <si>
    <t>Fond Social European Prefinantare</t>
  </si>
  <si>
    <t>Vărsăminte din secţiunea de funcţionare pentru finanţarea secţiunii de dezvoltare a bugetului local (cu semnul minus)</t>
  </si>
  <si>
    <t>Vărsăminte din secţiunea de funcţionare</t>
  </si>
  <si>
    <t xml:space="preserve">    Taxe speciale</t>
  </si>
  <si>
    <t xml:space="preserve">Depozite speciale pentru constructii de locuinte                                                                                                                                                                                                          </t>
  </si>
  <si>
    <t>000102</t>
  </si>
  <si>
    <t>000202</t>
  </si>
  <si>
    <t>000302</t>
  </si>
  <si>
    <t>030002</t>
  </si>
  <si>
    <t>0302</t>
  </si>
  <si>
    <t>030218</t>
  </si>
  <si>
    <t>0402</t>
  </si>
  <si>
    <t>040201</t>
  </si>
  <si>
    <t>040204</t>
  </si>
  <si>
    <t>050002</t>
  </si>
  <si>
    <t>0502</t>
  </si>
  <si>
    <t>050250</t>
  </si>
  <si>
    <t>070002</t>
  </si>
  <si>
    <t>0702</t>
  </si>
  <si>
    <t>070201</t>
  </si>
  <si>
    <t>07020101</t>
  </si>
  <si>
    <t>07020102</t>
  </si>
  <si>
    <t>070202</t>
  </si>
  <si>
    <t>07020201</t>
  </si>
  <si>
    <t>07020202</t>
  </si>
  <si>
    <t>07020203</t>
  </si>
  <si>
    <t>070203</t>
  </si>
  <si>
    <t>070250</t>
  </si>
  <si>
    <t>100002</t>
  </si>
  <si>
    <t>1102</t>
  </si>
  <si>
    <t>110202</t>
  </si>
  <si>
    <t>110206</t>
  </si>
  <si>
    <t>1202</t>
  </si>
  <si>
    <t>120207</t>
  </si>
  <si>
    <t>1502</t>
  </si>
  <si>
    <t>150201</t>
  </si>
  <si>
    <t>150250</t>
  </si>
  <si>
    <t>1602</t>
  </si>
  <si>
    <t>160202</t>
  </si>
  <si>
    <t>16020201</t>
  </si>
  <si>
    <t>16020202</t>
  </si>
  <si>
    <t>160203</t>
  </si>
  <si>
    <t>160250</t>
  </si>
  <si>
    <t>180002</t>
  </si>
  <si>
    <t>1802</t>
  </si>
  <si>
    <t>180250</t>
  </si>
  <si>
    <t>290002</t>
  </si>
  <si>
    <t>300002</t>
  </si>
  <si>
    <t>3002</t>
  </si>
  <si>
    <t>300201</t>
  </si>
  <si>
    <t>300205</t>
  </si>
  <si>
    <t>300250</t>
  </si>
  <si>
    <t>330002</t>
  </si>
  <si>
    <t>3302</t>
  </si>
  <si>
    <t>330208</t>
  </si>
  <si>
    <t>330210</t>
  </si>
  <si>
    <t>330224</t>
  </si>
  <si>
    <t>330228</t>
  </si>
  <si>
    <t>330250</t>
  </si>
  <si>
    <t>3402</t>
  </si>
  <si>
    <t>340202</t>
  </si>
  <si>
    <t>340250</t>
  </si>
  <si>
    <t>3502</t>
  </si>
  <si>
    <t>350201</t>
  </si>
  <si>
    <t>350202</t>
  </si>
  <si>
    <t>350250</t>
  </si>
  <si>
    <t>3602</t>
  </si>
  <si>
    <t>360250</t>
  </si>
  <si>
    <t>3702</t>
  </si>
  <si>
    <t>370201</t>
  </si>
  <si>
    <t>390002</t>
  </si>
  <si>
    <t>3902</t>
  </si>
  <si>
    <t>390201</t>
  </si>
  <si>
    <t>390203</t>
  </si>
  <si>
    <t>390207</t>
  </si>
  <si>
    <t>410002</t>
  </si>
  <si>
    <t>420002</t>
  </si>
  <si>
    <t>4202</t>
  </si>
  <si>
    <t>420212</t>
  </si>
  <si>
    <t>420214</t>
  </si>
  <si>
    <t>420220</t>
  </si>
  <si>
    <t>420234</t>
  </si>
  <si>
    <t>420241</t>
  </si>
  <si>
    <t>4302</t>
  </si>
  <si>
    <t>430204</t>
  </si>
  <si>
    <t>4502</t>
  </si>
  <si>
    <t>450201</t>
  </si>
  <si>
    <t>45020101</t>
  </si>
  <si>
    <t>45020102</t>
  </si>
  <si>
    <t>45020103</t>
  </si>
  <si>
    <t>450202</t>
  </si>
  <si>
    <t>45020201</t>
  </si>
  <si>
    <t>45020202</t>
  </si>
  <si>
    <t>45020203</t>
  </si>
  <si>
    <t>370203</t>
  </si>
  <si>
    <t>370204</t>
  </si>
  <si>
    <t>360206</t>
  </si>
  <si>
    <t>390210</t>
  </si>
  <si>
    <t xml:space="preserve">01                  </t>
  </si>
  <si>
    <t xml:space="preserve">TITLUL I. CHELTUIELI DE PERSONAL                                                                                                                                                                                                                          </t>
  </si>
  <si>
    <t xml:space="preserve">10                  </t>
  </si>
  <si>
    <t xml:space="preserve">TITLUL II. BUNURI SI SERVICII                                                                                                                                                                                                                             </t>
  </si>
  <si>
    <t xml:space="preserve">20                  </t>
  </si>
  <si>
    <t xml:space="preserve">TITLUL III DOBANZI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</si>
  <si>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30                  </t>
  </si>
  <si>
    <t xml:space="preserve">TITLUL IV SUBVENTII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</si>
  <si>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40                  </t>
  </si>
  <si>
    <t xml:space="preserve">TITLUL V FONDURI DE REZERVA                                                                                                                                                                                                                               </t>
  </si>
  <si>
    <t xml:space="preserve">50                  </t>
  </si>
  <si>
    <t xml:space="preserve">55                  </t>
  </si>
  <si>
    <t xml:space="preserve">56                  </t>
  </si>
  <si>
    <t xml:space="preserve">TITLUL IX ASISTENTA SOCIALA                                                                                                                                                                                                                               </t>
  </si>
  <si>
    <t xml:space="preserve">57                  </t>
  </si>
  <si>
    <t xml:space="preserve">TITLUL X ALTE CHELTUIELI                                                                                                                                                                                                                                  </t>
  </si>
  <si>
    <t xml:space="preserve">59                  </t>
  </si>
  <si>
    <t xml:space="preserve">70                  </t>
  </si>
  <si>
    <t xml:space="preserve">71                  </t>
  </si>
  <si>
    <t xml:space="preserve">79                  </t>
  </si>
  <si>
    <t xml:space="preserve">TITLUL XVI RAMBURSARI DE CREDITE                                                                                                                                                                                                                          </t>
  </si>
  <si>
    <t xml:space="preserve">81                  </t>
  </si>
  <si>
    <t xml:space="preserve">TITLUL XVII PLATI EFECTUATE IN ANII PRECEDENTI SI RECUPERATE IN ANUL CURENT                                                                                                                                                                               </t>
  </si>
  <si>
    <t xml:space="preserve">84                  </t>
  </si>
  <si>
    <t xml:space="preserve">5002 SERVICII PUBLICE GENERALE                                                                                                                                                                                                                            </t>
  </si>
  <si>
    <t xml:space="preserve">5002                </t>
  </si>
  <si>
    <t xml:space="preserve">5102 Autoritati publice si actiuni externe                                                                                                                                                                                                                </t>
  </si>
  <si>
    <t xml:space="preserve">5102                </t>
  </si>
  <si>
    <t xml:space="preserve">5402 Alte servicii publice generale                                                                                                                                                                                                                       </t>
  </si>
  <si>
    <t xml:space="preserve">5402                </t>
  </si>
  <si>
    <t xml:space="preserve">6102 Ordine publica si siguranta nationala                                                                                                                                                                                                                </t>
  </si>
  <si>
    <t xml:space="preserve">6102                </t>
  </si>
  <si>
    <t xml:space="preserve">6502 Invatamant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</si>
  <si>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6502                </t>
  </si>
  <si>
    <t xml:space="preserve">6602 Sanatate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</si>
  <si>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6602                </t>
  </si>
  <si>
    <t xml:space="preserve">6702 Cultura, recreere si religie                                                                                                                                                                                                                         </t>
  </si>
  <si>
    <t xml:space="preserve">6702                </t>
  </si>
  <si>
    <t xml:space="preserve">6802 Asigurari si asistenta sociala                                                                                                                                                                                                                       </t>
  </si>
  <si>
    <t xml:space="preserve">6802                </t>
  </si>
  <si>
    <t xml:space="preserve">7002 Locuinte, servicii si dezvoltare publica                                                                                                                                                                                                             </t>
  </si>
  <si>
    <t xml:space="preserve">7002                </t>
  </si>
  <si>
    <t xml:space="preserve">7402 Protectia mediului                                                                                                                                                                                                                                   </t>
  </si>
  <si>
    <t xml:space="preserve">7402                </t>
  </si>
  <si>
    <t xml:space="preserve">8002 Actiuni generale economice, comerciale si de munca                                                                                                                                                                                                   </t>
  </si>
  <si>
    <t xml:space="preserve">8002                </t>
  </si>
  <si>
    <t xml:space="preserve">8102 Combustibili si energie                                                                                                                                                                                                                              </t>
  </si>
  <si>
    <t xml:space="preserve">8102                </t>
  </si>
  <si>
    <t xml:space="preserve">8402 Transporturi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</si>
  <si>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8402                </t>
  </si>
  <si>
    <t>000210</t>
  </si>
  <si>
    <t xml:space="preserve">C. VENITURI NEFISCALE  </t>
  </si>
  <si>
    <t>290010</t>
  </si>
  <si>
    <t>300010</t>
  </si>
  <si>
    <t>3010</t>
  </si>
  <si>
    <t xml:space="preserve">   Venituri din concesiuni si inchirieri</t>
  </si>
  <si>
    <t>301005</t>
  </si>
  <si>
    <t xml:space="preserve">    Alte venituri din proprietate</t>
  </si>
  <si>
    <t>301050</t>
  </si>
  <si>
    <t>330010</t>
  </si>
  <si>
    <t>3310</t>
  </si>
  <si>
    <t xml:space="preserve">    Taxe si alte venituri in invatamant</t>
  </si>
  <si>
    <t>331005</t>
  </si>
  <si>
    <t xml:space="preserve">    Venituri din prestari de servicii</t>
  </si>
  <si>
    <t>331008</t>
  </si>
  <si>
    <t xml:space="preserve">     Contributia de intretinere a persoanelor asistate</t>
  </si>
  <si>
    <t>331013</t>
  </si>
  <si>
    <t xml:space="preserve">     Contributia elevilor si studentilor pentru internate, camine si cantine.</t>
  </si>
  <si>
    <t>331014</t>
  </si>
  <si>
    <t xml:space="preserve">     Venituri din valorificarea produselor obtinute din activitatea proprie sau anexa</t>
  </si>
  <si>
    <t>331016</t>
  </si>
  <si>
    <t xml:space="preserve">     Venituri din organizarea de cursuri de calificare si conversie profesionala,specializare si perfectionare</t>
  </si>
  <si>
    <t>331017</t>
  </si>
  <si>
    <t xml:space="preserve">      Alte venituri din prestari de servicii si alte activitati</t>
  </si>
  <si>
    <t>331050</t>
  </si>
  <si>
    <t>3610</t>
  </si>
  <si>
    <t xml:space="preserve">       Alte venituri</t>
  </si>
  <si>
    <t>361050</t>
  </si>
  <si>
    <t>3710</t>
  </si>
  <si>
    <t xml:space="preserve">   Donatii si sponsorizari</t>
  </si>
  <si>
    <t>371001</t>
  </si>
  <si>
    <t xml:space="preserve">    Alte transferuri voluntare</t>
  </si>
  <si>
    <t>371050</t>
  </si>
  <si>
    <t>390010</t>
  </si>
  <si>
    <t>3910</t>
  </si>
  <si>
    <t xml:space="preserve">      Venituri din valorificarea unor bunuri ale institutiilor publice</t>
  </si>
  <si>
    <t>391001</t>
  </si>
  <si>
    <t>410010</t>
  </si>
  <si>
    <t>4310</t>
  </si>
  <si>
    <t>Subventii pentru institutii publice</t>
  </si>
  <si>
    <t>431009</t>
  </si>
  <si>
    <t>Varsaminte din sectiunea de functionare pentru finantarea sectiunii de dezvoltare a bugetului local (cu semnul minus)</t>
  </si>
  <si>
    <t>371003</t>
  </si>
  <si>
    <t>Varsaminte din sectiunea de functionare</t>
  </si>
  <si>
    <t>371004</t>
  </si>
  <si>
    <t xml:space="preserve">Total cheltuieli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</si>
  <si>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5010                </t>
  </si>
  <si>
    <t xml:space="preserve">6510 Invatamant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</si>
  <si>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6510                </t>
  </si>
  <si>
    <t xml:space="preserve">6710 Cultura, recreere si religie                                                                                                                                                                                                                         </t>
  </si>
  <si>
    <t xml:space="preserve">6710                </t>
  </si>
  <si>
    <t xml:space="preserve">6810 Asigurari si asistenta sociala                                                                                                                                                                                                                       </t>
  </si>
  <si>
    <t xml:space="preserve">6810                </t>
  </si>
  <si>
    <t xml:space="preserve">8010 Actiuni generale economice, comerciale si de munca                                                                                                                                                                                                   </t>
  </si>
  <si>
    <t xml:space="preserve">8010                </t>
  </si>
  <si>
    <t xml:space="preserve">5007 Total Cheltuieli                                                                                                                                                                                                                                     </t>
  </si>
  <si>
    <t xml:space="preserve">5007                </t>
  </si>
  <si>
    <t xml:space="preserve">5107 Autoritati publice si actiuni externe                                                                                                                                                                                                                </t>
  </si>
  <si>
    <t xml:space="preserve">5107                </t>
  </si>
  <si>
    <t xml:space="preserve">5407                </t>
  </si>
  <si>
    <t xml:space="preserve">6107                </t>
  </si>
  <si>
    <t xml:space="preserve">6507 Invatamant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</si>
  <si>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6507                </t>
  </si>
  <si>
    <t xml:space="preserve">6607 Sanatate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</si>
  <si>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6607                </t>
  </si>
  <si>
    <t xml:space="preserve">6707 Cultura, recreere si religie                                                                                                                                                                                                                         </t>
  </si>
  <si>
    <t xml:space="preserve">6707                </t>
  </si>
  <si>
    <t xml:space="preserve">6807 Asigurari si asistenta sociala                                                                                                                                                                                                                       </t>
  </si>
  <si>
    <t xml:space="preserve">6807                </t>
  </si>
  <si>
    <t xml:space="preserve">7007 Locuinte, servicii si dezvoltare publica                                                                                                                                                                                                             </t>
  </si>
  <si>
    <t xml:space="preserve">7007                </t>
  </si>
  <si>
    <t xml:space="preserve">7407 Protectia mediului                                                                                                                                                                                                                                   </t>
  </si>
  <si>
    <t xml:space="preserve">7407                </t>
  </si>
  <si>
    <t xml:space="preserve">8407 Transporturi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</si>
  <si>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8407                </t>
  </si>
  <si>
    <t>Cod indicator</t>
  </si>
  <si>
    <t>Prevederi trimestriale</t>
  </si>
  <si>
    <t>Execuție la 30.09.2013</t>
  </si>
  <si>
    <t>ROMÂNIA</t>
  </si>
  <si>
    <t>JUDEȚUL MUREȘ</t>
  </si>
  <si>
    <t>U.A.T. A MUNICIPIULUI TG. MUREȘ</t>
  </si>
  <si>
    <t>Anexa nr. 2</t>
  </si>
  <si>
    <t xml:space="preserve"> - lei (RON) - </t>
  </si>
  <si>
    <t>D E N U M I R E A   I N D I C A T O R I L O R</t>
  </si>
  <si>
    <t xml:space="preserve">A. CHELTUIELILE CURENTE                                                                                                                                                                                                </t>
  </si>
  <si>
    <t xml:space="preserve">Titlul VIII Proiecte cu finantare din  Fonduri externe nerambursabile (FEN) postaderare                    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</si>
  <si>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</si>
  <si>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</si>
  <si>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</si>
  <si>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</si>
  <si>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</t>
  </si>
  <si>
    <t xml:space="preserve">5407 Alte servicii publice generale                                                                                                                                                                                               </t>
  </si>
  <si>
    <t xml:space="preserve">A. CHELTUIELILE CURENTE </t>
  </si>
  <si>
    <t xml:space="preserve">6107 Ordine publica si siguranta nationala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</si>
  <si>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</si>
  <si>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                 </t>
  </si>
  <si>
    <t xml:space="preserve">Titlul VIII Proiecte cu finantare din  Fonduri externe nerambursabile (FEN) postaderare                                                                                           </t>
  </si>
  <si>
    <t xml:space="preserve">CHELTUIELI DE CAPITAL </t>
  </si>
  <si>
    <t xml:space="preserve">TITLUL XII  ACTIVE NEFINANCIARE           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</si>
  <si>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</si>
  <si>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</si>
  <si>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</si>
  <si>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</si>
  <si>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 </t>
  </si>
  <si>
    <t xml:space="preserve">Titlul VIII Proiecte cu finantare din  Fonduri externe nerambursabile (FEN) postaderare                      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</si>
  <si>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    </t>
  </si>
  <si>
    <t xml:space="preserve">TITLUL XII  ACTIVE NEFINANCIARE  </t>
  </si>
  <si>
    <t xml:space="preserve">CHELTUIELI DE CAPITAL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</si>
  <si>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</si>
  <si>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      </t>
  </si>
  <si>
    <t xml:space="preserve">Titlul VIII Proiecte cu finantare din  Fonduri externe nerambursabile (FEN) postaderare                                 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</si>
  <si>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</si>
  <si>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             </t>
  </si>
  <si>
    <t>Prevederi        anuale</t>
  </si>
  <si>
    <t>C1. VENITURI DIN PROPRIETATE</t>
  </si>
  <si>
    <t xml:space="preserve">Venituri din proprietate </t>
  </si>
  <si>
    <t xml:space="preserve">C2. VANZARI DE BUNURI SI SERVICII   </t>
  </si>
  <si>
    <t xml:space="preserve">Venituri din prestari de servicii si alte activitati </t>
  </si>
  <si>
    <t xml:space="preserve">Diverse venituri </t>
  </si>
  <si>
    <t xml:space="preserve">Transferuri voluntare, altele decat subventiile  </t>
  </si>
  <si>
    <t xml:space="preserve">II.VENITURI  DIN CAPITAL </t>
  </si>
  <si>
    <t xml:space="preserve">Venituri din valorificarea unor bunuri  </t>
  </si>
  <si>
    <t xml:space="preserve">   SUBVENTII DE LA ALTE ADMINISTRATII    </t>
  </si>
  <si>
    <t>%   col.3/col.2</t>
  </si>
  <si>
    <t xml:space="preserve">CHELTUIELI DE CAPITAL                    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</si>
  <si>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</si>
  <si>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</si>
  <si>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       </t>
  </si>
  <si>
    <t xml:space="preserve">TITLUL XII  ACTIVE NEFINANCIARE </t>
  </si>
  <si>
    <t xml:space="preserve">CHELTUIELI DE CAPITAL                                                                                                                                                                                                               </t>
  </si>
  <si>
    <t xml:space="preserve">A. CHELTUIELI CURENTE </t>
  </si>
  <si>
    <t xml:space="preserve">A. CHELTUIELI CURENTE                                                                                                                                                                                          </t>
  </si>
  <si>
    <t xml:space="preserve">A. CHELTUIELI CURENTE                                                                                                                                                                                                 </t>
  </si>
  <si>
    <t xml:space="preserve">A. CHELTUIELI CURENTE                                                                                                                                                                                       </t>
  </si>
  <si>
    <t xml:space="preserve">A. CHELTUIELI CURENTE                                                                                                                                                                                         </t>
  </si>
  <si>
    <t>Anexa nr. 3</t>
  </si>
  <si>
    <t>CONTUL DE EXECUȚIE AL ÎMPRUMUTURILOR INTERNE</t>
  </si>
  <si>
    <t>30.09.2013</t>
  </si>
  <si>
    <t>CONTUL DE EXECUȚIE AL INSTITUȚIILOR PUBLICE FINANȚATE DIN VENITURI PROPRII ȘI SUBVENȚII DIN BUGETUL LOCAL</t>
  </si>
  <si>
    <t xml:space="preserve">CONTUL DE EXECUȚIE AL  BUGETULUI LOCAL </t>
  </si>
  <si>
    <t>A1.2. IMPOZIT PE VENIT, PROFIT SI CASTIGURI DIN CAPITAL  DE LA PERSOANE FIZICE</t>
  </si>
  <si>
    <t>Impozit pe venit</t>
  </si>
  <si>
    <t xml:space="preserve">Cote si sume defalcate din impozitul pe venit </t>
  </si>
  <si>
    <t>A1.3. ALTE IMPOZITE PE VENIT, PROFIT SI CASTIGURI DIN CAPITAL</t>
  </si>
  <si>
    <t>Alte impozite pe venit, profit si castiguri din capital de la persoane fizice</t>
  </si>
  <si>
    <t xml:space="preserve">A3. IMPOZITE SI TAXE PE PROPRIETATE </t>
  </si>
  <si>
    <t xml:space="preserve">Impozite si taxe pe proprietate </t>
  </si>
  <si>
    <t xml:space="preserve">   Impozit si taxa pe cladiri</t>
  </si>
  <si>
    <t xml:space="preserve">Impozit si taxa pe teren </t>
  </si>
  <si>
    <t>A4.IMPOZITE SI TAXE PE BUNURI SI SERVICII</t>
  </si>
  <si>
    <t>Sume defalcate din TVA</t>
  </si>
  <si>
    <t xml:space="preserve">Alte impozite si taxe generale pe bunuri si servicii </t>
  </si>
  <si>
    <t xml:space="preserve">Taxe pe servicii specifice </t>
  </si>
  <si>
    <t xml:space="preserve">Taxe pe utilizarea bunurilor, autorizarea utilizarii bunurilor sau pe desfasurarea de activitati   </t>
  </si>
  <si>
    <t xml:space="preserve">Impozit pe mijloacele  de transport  </t>
  </si>
  <si>
    <t xml:space="preserve">Alte impozite si taxe fiscale </t>
  </si>
  <si>
    <t>C1.  VENITURI DIN PROPRIETATE</t>
  </si>
  <si>
    <t xml:space="preserve">C2.VANZARI DE BUNURI SI SERVICII  </t>
  </si>
  <si>
    <t xml:space="preserve">Venituri din prestari de servicii si alte activitati  </t>
  </si>
  <si>
    <t xml:space="preserve">Venituri din taxe administrative, eliberari permise </t>
  </si>
  <si>
    <t xml:space="preserve">Amenzi, penalitati si confiscari </t>
  </si>
  <si>
    <t>Diverse venituri</t>
  </si>
  <si>
    <t xml:space="preserve">Transferuri voluntare, altele decat subventiile </t>
  </si>
  <si>
    <t xml:space="preserve">II. VENITURI DIN CAPITAL </t>
  </si>
  <si>
    <t xml:space="preserve">Venituri din valorificarea unor bunuri </t>
  </si>
  <si>
    <t>SUBVENTII DE LA ALTE NIVELE ALE ADMINISTRATIEI PUBLICE</t>
  </si>
  <si>
    <t>Subventii de la bugetul de stat</t>
  </si>
  <si>
    <t xml:space="preserve">Subventii de la alte administratii </t>
  </si>
  <si>
    <t>Sume primite de la UE in cadrul platilor efectuate</t>
  </si>
  <si>
    <t xml:space="preserve">A. CHELTUIELILE CURENTE                                                                                                                                                                                              </t>
  </si>
  <si>
    <t xml:space="preserve">TITLUL VII ALTE TRANSFERURI                                                                                                                                                                                                                 </t>
  </si>
  <si>
    <t xml:space="preserve">Titlul VIII Proiecte cu finantare din  Fonduri externe nerambursabile (FEN) postaderare                              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</si>
  <si>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</si>
  <si>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  </t>
  </si>
  <si>
    <t xml:space="preserve">OPERATIUNI FINANCIARE                                 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</si>
  <si>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   </t>
  </si>
  <si>
    <t xml:space="preserve">Titlul VIII Proiecte cu finantare din  Fonduri externe nerambursabile (FEN) postaderare                                     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</si>
  <si>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            </t>
  </si>
  <si>
    <t>A. CHELTUIELILE CURENTE</t>
  </si>
  <si>
    <t xml:space="preserve">TITLUL XII  ACTIVE NEFINANCIARE         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</si>
  <si>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</si>
  <si>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</si>
  <si>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</si>
  <si>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</si>
  <si>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       </t>
  </si>
  <si>
    <t xml:space="preserve">TITLUL VII ALTE TRANSFERURI                                                                                                                                                                                                    </t>
  </si>
  <si>
    <t xml:space="preserve">Titlul VIII Proiecte cu finantare din  Fonduri externe nerambursabile (FEN) postaderare                            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</si>
  <si>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</si>
  <si>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</si>
  <si>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</t>
  </si>
  <si>
    <t xml:space="preserve">TITLUL VII ALTE TRANSFERURI   </t>
  </si>
  <si>
    <t xml:space="preserve">Titlul VIII Proiecte cu finantare din  Fonduri externe nerambursabile (FEN) postaderare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</si>
  <si>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        </t>
  </si>
  <si>
    <t xml:space="preserve">Titlul VIII Proiecte cu finantare din  Fonduri externe nerambursabile (FEN) postaderare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</si>
  <si>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</t>
  </si>
  <si>
    <t xml:space="preserve">TITLUL VII ALTE TRANSFERURI               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</si>
  <si>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</si>
  <si>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              </t>
  </si>
  <si>
    <t xml:space="preserve">Titlul VIII Proiecte cu finantare din  Fonduri externe nerambursabile (FEN) postaderare                                                                          </t>
  </si>
  <si>
    <t xml:space="preserve">OPERATIUNI FINANCIARE                                                                                                                                                                                                                     </t>
  </si>
  <si>
    <t xml:space="preserve">5502 Tranzactii privind datoria publica si imprumuturi                                                                                                                                                                                                     </t>
  </si>
  <si>
    <t xml:space="preserve">TITLUL III. DOBANZI                                                                                                                                                                                                                         </t>
  </si>
  <si>
    <t>5502</t>
  </si>
  <si>
    <t>01</t>
  </si>
  <si>
    <t>20</t>
  </si>
  <si>
    <t>30</t>
  </si>
  <si>
    <t>EXCEDENT / DEFICIT</t>
  </si>
  <si>
    <t>990002</t>
  </si>
  <si>
    <t>Anexa nr. 1</t>
  </si>
  <si>
    <t>Anexa nr. 1/1</t>
  </si>
  <si>
    <t>Anexa nr. 1/2</t>
  </si>
  <si>
    <t>CONTUL DE EXECUȚIE AL  BUGETULUI LOCAL - SECȚIUNEA DE DEZVOLTARE</t>
  </si>
  <si>
    <t>CONTUL DE EXECUȚIE AL  BUGETULUI LOCAL  - SECȚIUNEA DE FUNCTIONARE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</si>
</sst>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ahoma"/>
      <family val="2"/>
      <charset val="238"/>
    </font>
    <font>
      <b/>
      <i/>
      <sz val="10"/>
      <color theme="1"/>
      <name val="Tahoma"/>
      <family val="2"/>
      <charset val="238"/>
    </font>
    <font>
      <i/>
      <sz val="10"/>
      <color theme="1"/>
      <name val="Tahoma"/>
      <family val="2"/>
      <charset val="238"/>
    </font>
    <font>
      <b/>
      <i/>
      <sz val="10"/>
      <color theme="1"/>
      <name val="Times New Roman"/>
      <family val="1"/>
      <charset val="238"/>
    </font>
    <font>
      <b/>
      <i/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4" fontId="8" fillId="0" borderId="1" xfId="0" applyNumberFormat="1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0" fontId="5" fillId="0" borderId="6" xfId="0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8" fillId="0" borderId="1" xfId="0" applyFont="1" applyBorder="1" applyAlignment="1">
      <alignment horizontal="left" vertical="top"/>
    </xf>
    <xf numFmtId="4" fontId="8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215"/>
  <sheetViews>
    <sheetView tabSelected="1" view="pageLayout" zoomScaleNormal="100" workbookViewId="0">
      <selection activeCell="D16" sqref="D16:F16"/>
    </sheetView>
  </sheetViews>
  <sheetFormatPr defaultRowHeight="12.75"/>
  <cols>
    <col min="1" max="1" width="4.28515625" style="1" customWidth="1"/>
    <col min="2" max="2" width="51" style="1" customWidth="1"/>
    <col min="3" max="3" width="13.7109375" style="2" customWidth="1"/>
    <col min="4" max="4" width="15.85546875" style="3" customWidth="1"/>
    <col min="5" max="5" width="16" style="3" customWidth="1"/>
    <col min="6" max="6" width="15.42578125" style="3" customWidth="1"/>
    <col min="7" max="7" width="12.140625" style="1" customWidth="1"/>
    <col min="8" max="16384" width="9.140625" style="1"/>
  </cols>
  <sheetData>
    <row r="1" spans="2:8" ht="15.75">
      <c r="B1" s="6" t="s">
        <v>282</v>
      </c>
      <c r="F1" s="43" t="s">
        <v>412</v>
      </c>
      <c r="G1" s="43"/>
      <c r="H1" s="28"/>
    </row>
    <row r="2" spans="2:8" ht="15.75">
      <c r="B2" s="6" t="s">
        <v>283</v>
      </c>
    </row>
    <row r="3" spans="2:8" ht="15.75">
      <c r="B3" s="6" t="s">
        <v>284</v>
      </c>
    </row>
    <row r="5" spans="2:8" ht="15">
      <c r="B5" s="47" t="s">
        <v>343</v>
      </c>
      <c r="C5" s="47"/>
      <c r="D5" s="47"/>
      <c r="E5" s="47"/>
      <c r="F5" s="47"/>
      <c r="G5" s="47"/>
    </row>
    <row r="6" spans="2:8" ht="15.75">
      <c r="B6" s="48" t="s">
        <v>341</v>
      </c>
      <c r="C6" s="48"/>
      <c r="D6" s="48"/>
      <c r="E6" s="48"/>
      <c r="F6" s="48"/>
      <c r="G6" s="5"/>
    </row>
    <row r="10" spans="2:8">
      <c r="B10" s="49" t="s">
        <v>287</v>
      </c>
      <c r="C10" s="50" t="s">
        <v>279</v>
      </c>
      <c r="D10" s="51" t="s">
        <v>317</v>
      </c>
      <c r="E10" s="52" t="s">
        <v>280</v>
      </c>
      <c r="F10" s="54" t="s">
        <v>281</v>
      </c>
      <c r="G10" s="56" t="s">
        <v>327</v>
      </c>
    </row>
    <row r="11" spans="2:8">
      <c r="B11" s="49"/>
      <c r="C11" s="50"/>
      <c r="D11" s="51"/>
      <c r="E11" s="53"/>
      <c r="F11" s="55"/>
      <c r="G11" s="56"/>
    </row>
    <row r="12" spans="2:8">
      <c r="B12" s="7"/>
      <c r="C12" s="8"/>
      <c r="D12" s="9">
        <v>1</v>
      </c>
      <c r="E12" s="10">
        <v>2</v>
      </c>
      <c r="F12" s="11">
        <v>3</v>
      </c>
      <c r="G12" s="9">
        <v>4</v>
      </c>
    </row>
    <row r="13" spans="2:8" s="19" customFormat="1">
      <c r="B13" s="17" t="s">
        <v>0</v>
      </c>
      <c r="C13" s="32" t="s">
        <v>61</v>
      </c>
      <c r="D13" s="30">
        <f>D14+D87+D82+D97</f>
        <v>382234000</v>
      </c>
      <c r="E13" s="30">
        <f t="shared" ref="E13:F13" si="0">E14+E87+E82+E97</f>
        <v>323141000</v>
      </c>
      <c r="F13" s="30">
        <f t="shared" si="0"/>
        <v>239264133</v>
      </c>
      <c r="G13" s="21">
        <f>F13/E13*100</f>
        <v>74.043260681869526</v>
      </c>
    </row>
    <row r="14" spans="2:8" s="19" customFormat="1">
      <c r="B14" s="17" t="s">
        <v>1</v>
      </c>
      <c r="C14" s="32" t="s">
        <v>62</v>
      </c>
      <c r="D14" s="30">
        <f>D15+D54</f>
        <v>298283000</v>
      </c>
      <c r="E14" s="30">
        <f>E15+E54</f>
        <v>262242000</v>
      </c>
      <c r="F14" s="30">
        <f>F15+F54</f>
        <v>212896839</v>
      </c>
      <c r="G14" s="21">
        <f t="shared" ref="G14:G77" si="1">F14/E14*100</f>
        <v>81.183349349074518</v>
      </c>
    </row>
    <row r="15" spans="2:8" s="19" customFormat="1">
      <c r="B15" s="17" t="s">
        <v>2</v>
      </c>
      <c r="C15" s="32" t="s">
        <v>63</v>
      </c>
      <c r="D15" s="30">
        <f>D17+D19+D23+D26+D37+D40+D42+D45+D52</f>
        <v>272855000</v>
      </c>
      <c r="E15" s="30">
        <f>E17+E19+E23+E26+E37+E40+E42+E45+E52</f>
        <v>237010000</v>
      </c>
      <c r="F15" s="30">
        <f>F17+F19+F23+F26+F37+F40+F42+F45+F52</f>
        <v>197653017</v>
      </c>
      <c r="G15" s="21">
        <f t="shared" si="1"/>
        <v>83.394378718197544</v>
      </c>
    </row>
    <row r="16" spans="2:8" ht="25.5">
      <c r="B16" s="18" t="s">
        <v>344</v>
      </c>
      <c r="C16" s="33" t="s">
        <v>64</v>
      </c>
      <c r="D16" s="31">
        <f>D17+D19+D23</f>
        <v>108724000</v>
      </c>
      <c r="E16" s="31">
        <f t="shared" ref="E16:F16" si="2">E17+E19+E23</f>
        <v>92286000</v>
      </c>
      <c r="F16" s="31">
        <f t="shared" si="2"/>
        <v>80517884</v>
      </c>
      <c r="G16" s="23">
        <f t="shared" si="1"/>
        <v>87.248210996250791</v>
      </c>
    </row>
    <row r="17" spans="2:7" s="19" customFormat="1">
      <c r="B17" s="17" t="s">
        <v>345</v>
      </c>
      <c r="C17" s="32" t="s">
        <v>65</v>
      </c>
      <c r="D17" s="30">
        <f>D18</f>
        <v>2440000</v>
      </c>
      <c r="E17" s="30">
        <f t="shared" ref="E17:F17" si="3">E18</f>
        <v>2440000</v>
      </c>
      <c r="F17" s="30">
        <f t="shared" si="3"/>
        <v>1768879</v>
      </c>
      <c r="G17" s="21">
        <f t="shared" si="1"/>
        <v>72.495040983606557</v>
      </c>
    </row>
    <row r="18" spans="2:7" ht="25.5">
      <c r="B18" s="18" t="s">
        <v>3</v>
      </c>
      <c r="C18" s="33" t="s">
        <v>66</v>
      </c>
      <c r="D18" s="31">
        <v>2440000</v>
      </c>
      <c r="E18" s="31">
        <v>2440000</v>
      </c>
      <c r="F18" s="31">
        <v>1768879</v>
      </c>
      <c r="G18" s="23">
        <f t="shared" si="1"/>
        <v>72.495040983606557</v>
      </c>
    </row>
    <row r="19" spans="2:7" s="19" customFormat="1">
      <c r="B19" s="17" t="s">
        <v>346</v>
      </c>
      <c r="C19" s="32" t="s">
        <v>67</v>
      </c>
      <c r="D19" s="30">
        <f>D20+D21</f>
        <v>106034000</v>
      </c>
      <c r="E19" s="30">
        <f t="shared" ref="E19:F19" si="4">E20+E21</f>
        <v>89596000</v>
      </c>
      <c r="F19" s="30">
        <f t="shared" si="4"/>
        <v>78749005</v>
      </c>
      <c r="G19" s="21">
        <f t="shared" si="1"/>
        <v>87.893438323139435</v>
      </c>
    </row>
    <row r="20" spans="2:7">
      <c r="B20" s="18" t="s">
        <v>4</v>
      </c>
      <c r="C20" s="33" t="s">
        <v>68</v>
      </c>
      <c r="D20" s="31">
        <v>104888000</v>
      </c>
      <c r="E20" s="31">
        <v>88736000</v>
      </c>
      <c r="F20" s="31">
        <v>77864595</v>
      </c>
      <c r="G20" s="23">
        <f t="shared" si="1"/>
        <v>87.748596961774254</v>
      </c>
    </row>
    <row r="21" spans="2:7" ht="25.5">
      <c r="B21" s="18" t="s">
        <v>5</v>
      </c>
      <c r="C21" s="33" t="s">
        <v>69</v>
      </c>
      <c r="D21" s="31">
        <v>1146000</v>
      </c>
      <c r="E21" s="31">
        <v>860000</v>
      </c>
      <c r="F21" s="31">
        <v>884410</v>
      </c>
      <c r="G21" s="23">
        <f t="shared" si="1"/>
        <v>102.83837209302324</v>
      </c>
    </row>
    <row r="22" spans="2:7" ht="25.5">
      <c r="B22" s="18" t="s">
        <v>347</v>
      </c>
      <c r="C22" s="33" t="s">
        <v>70</v>
      </c>
      <c r="D22" s="31">
        <v>250000</v>
      </c>
      <c r="E22" s="31">
        <v>250000</v>
      </c>
      <c r="F22" s="31">
        <v>0</v>
      </c>
      <c r="G22" s="23">
        <f t="shared" si="1"/>
        <v>0</v>
      </c>
    </row>
    <row r="23" spans="2:7" s="19" customFormat="1" ht="25.5">
      <c r="B23" s="17" t="s">
        <v>348</v>
      </c>
      <c r="C23" s="32" t="s">
        <v>71</v>
      </c>
      <c r="D23" s="30">
        <f>D24</f>
        <v>250000</v>
      </c>
      <c r="E23" s="30">
        <f t="shared" ref="E23:F23" si="5">E24</f>
        <v>250000</v>
      </c>
      <c r="F23" s="30">
        <f t="shared" si="5"/>
        <v>0</v>
      </c>
      <c r="G23" s="21">
        <f t="shared" si="1"/>
        <v>0</v>
      </c>
    </row>
    <row r="24" spans="2:7">
      <c r="B24" s="18" t="s">
        <v>6</v>
      </c>
      <c r="C24" s="33" t="s">
        <v>72</v>
      </c>
      <c r="D24" s="31">
        <v>250000</v>
      </c>
      <c r="E24" s="31">
        <v>250000</v>
      </c>
      <c r="F24" s="31">
        <v>0</v>
      </c>
      <c r="G24" s="23">
        <f t="shared" si="1"/>
        <v>0</v>
      </c>
    </row>
    <row r="25" spans="2:7">
      <c r="B25" s="18" t="s">
        <v>349</v>
      </c>
      <c r="C25" s="33" t="s">
        <v>73</v>
      </c>
      <c r="D25" s="31">
        <f>D26</f>
        <v>53876000</v>
      </c>
      <c r="E25" s="31">
        <f t="shared" ref="E25:F25" si="6">E26</f>
        <v>53876000</v>
      </c>
      <c r="F25" s="31">
        <f t="shared" si="6"/>
        <v>34172264</v>
      </c>
      <c r="G25" s="23">
        <f t="shared" si="1"/>
        <v>63.42761897690994</v>
      </c>
    </row>
    <row r="26" spans="2:7" s="19" customFormat="1">
      <c r="B26" s="17" t="s">
        <v>350</v>
      </c>
      <c r="C26" s="32" t="s">
        <v>74</v>
      </c>
      <c r="D26" s="30">
        <f>D27+D30+D34+D35</f>
        <v>53876000</v>
      </c>
      <c r="E26" s="30">
        <f t="shared" ref="E26:F26" si="7">E27+E30+E34+E35</f>
        <v>53876000</v>
      </c>
      <c r="F26" s="30">
        <f t="shared" si="7"/>
        <v>34172264</v>
      </c>
      <c r="G26" s="21">
        <f t="shared" si="1"/>
        <v>63.42761897690994</v>
      </c>
    </row>
    <row r="27" spans="2:7">
      <c r="B27" s="18" t="s">
        <v>351</v>
      </c>
      <c r="C27" s="33" t="s">
        <v>75</v>
      </c>
      <c r="D27" s="31">
        <f>D28+D29</f>
        <v>45444000</v>
      </c>
      <c r="E27" s="31">
        <f t="shared" ref="E27:F27" si="8">E28+E29</f>
        <v>45444000</v>
      </c>
      <c r="F27" s="31">
        <f t="shared" si="8"/>
        <v>28453483</v>
      </c>
      <c r="G27" s="23">
        <f t="shared" si="1"/>
        <v>62.612188627761647</v>
      </c>
    </row>
    <row r="28" spans="2:7">
      <c r="B28" s="18" t="s">
        <v>7</v>
      </c>
      <c r="C28" s="33" t="s">
        <v>76</v>
      </c>
      <c r="D28" s="31">
        <v>11928000</v>
      </c>
      <c r="E28" s="31">
        <v>11928000</v>
      </c>
      <c r="F28" s="31">
        <v>7590599</v>
      </c>
      <c r="G28" s="23">
        <f t="shared" si="1"/>
        <v>63.636812541918175</v>
      </c>
    </row>
    <row r="29" spans="2:7">
      <c r="B29" s="18" t="s">
        <v>8</v>
      </c>
      <c r="C29" s="33" t="s">
        <v>77</v>
      </c>
      <c r="D29" s="31">
        <v>33516000</v>
      </c>
      <c r="E29" s="31">
        <v>33516000</v>
      </c>
      <c r="F29" s="31">
        <v>20862884</v>
      </c>
      <c r="G29" s="23">
        <f t="shared" si="1"/>
        <v>62.247535505430243</v>
      </c>
    </row>
    <row r="30" spans="2:7">
      <c r="B30" s="18" t="s">
        <v>352</v>
      </c>
      <c r="C30" s="33" t="s">
        <v>78</v>
      </c>
      <c r="D30" s="31">
        <f>D31+D32+D33</f>
        <v>4407000</v>
      </c>
      <c r="E30" s="31">
        <f t="shared" ref="E30:F30" si="9">E31+E32+E33</f>
        <v>4407000</v>
      </c>
      <c r="F30" s="31">
        <f t="shared" si="9"/>
        <v>2711846</v>
      </c>
      <c r="G30" s="23">
        <f t="shared" si="1"/>
        <v>61.534967097798955</v>
      </c>
    </row>
    <row r="31" spans="2:7">
      <c r="B31" s="18" t="s">
        <v>9</v>
      </c>
      <c r="C31" s="33" t="s">
        <v>79</v>
      </c>
      <c r="D31" s="31">
        <v>2713000</v>
      </c>
      <c r="E31" s="31">
        <v>2713000</v>
      </c>
      <c r="F31" s="31">
        <v>1558140</v>
      </c>
      <c r="G31" s="23">
        <f t="shared" si="1"/>
        <v>57.432362698120166</v>
      </c>
    </row>
    <row r="32" spans="2:7">
      <c r="B32" s="18" t="s">
        <v>10</v>
      </c>
      <c r="C32" s="33" t="s">
        <v>80</v>
      </c>
      <c r="D32" s="31">
        <v>1635000</v>
      </c>
      <c r="E32" s="31">
        <v>1635000</v>
      </c>
      <c r="F32" s="31">
        <v>1105076</v>
      </c>
      <c r="G32" s="23">
        <f t="shared" si="1"/>
        <v>67.588746177370027</v>
      </c>
    </row>
    <row r="33" spans="2:7">
      <c r="B33" s="18" t="s">
        <v>11</v>
      </c>
      <c r="C33" s="33" t="s">
        <v>81</v>
      </c>
      <c r="D33" s="31">
        <v>59000</v>
      </c>
      <c r="E33" s="31">
        <v>59000</v>
      </c>
      <c r="F33" s="31">
        <v>48630</v>
      </c>
      <c r="G33" s="23">
        <f t="shared" si="1"/>
        <v>82.423728813559322</v>
      </c>
    </row>
    <row r="34" spans="2:7" ht="25.5">
      <c r="B34" s="18" t="s">
        <v>12</v>
      </c>
      <c r="C34" s="33" t="s">
        <v>82</v>
      </c>
      <c r="D34" s="31">
        <v>3781000</v>
      </c>
      <c r="E34" s="31">
        <v>3781000</v>
      </c>
      <c r="F34" s="31">
        <v>2886655</v>
      </c>
      <c r="G34" s="23">
        <f t="shared" si="1"/>
        <v>76.346336947897385</v>
      </c>
    </row>
    <row r="35" spans="2:7">
      <c r="B35" s="18" t="s">
        <v>13</v>
      </c>
      <c r="C35" s="33" t="s">
        <v>83</v>
      </c>
      <c r="D35" s="31">
        <v>244000</v>
      </c>
      <c r="E35" s="31">
        <v>244000</v>
      </c>
      <c r="F35" s="31">
        <v>120280</v>
      </c>
      <c r="G35" s="23">
        <f t="shared" si="1"/>
        <v>49.295081967213115</v>
      </c>
    </row>
    <row r="36" spans="2:7">
      <c r="B36" s="18" t="s">
        <v>353</v>
      </c>
      <c r="C36" s="33" t="s">
        <v>84</v>
      </c>
      <c r="D36" s="31">
        <f>D37+D40+D42+D45</f>
        <v>110218000</v>
      </c>
      <c r="E36" s="31">
        <f t="shared" ref="E36:F36" si="10">E37+E40+E42+E45</f>
        <v>90826000</v>
      </c>
      <c r="F36" s="31">
        <f t="shared" si="10"/>
        <v>82942915</v>
      </c>
      <c r="G36" s="23">
        <f t="shared" si="1"/>
        <v>91.320673595666435</v>
      </c>
    </row>
    <row r="37" spans="2:7" s="19" customFormat="1">
      <c r="B37" s="17" t="s">
        <v>354</v>
      </c>
      <c r="C37" s="32" t="s">
        <v>85</v>
      </c>
      <c r="D37" s="30">
        <f>D38+D39</f>
        <v>90624000</v>
      </c>
      <c r="E37" s="30">
        <f t="shared" ref="E37:F37" si="11">E38+E39</f>
        <v>71553000</v>
      </c>
      <c r="F37" s="30">
        <f t="shared" si="11"/>
        <v>71388000</v>
      </c>
      <c r="G37" s="21">
        <f t="shared" si="1"/>
        <v>99.769401702234703</v>
      </c>
    </row>
    <row r="38" spans="2:7" ht="42.75" customHeight="1">
      <c r="B38" s="18" t="s">
        <v>14</v>
      </c>
      <c r="C38" s="33" t="s">
        <v>86</v>
      </c>
      <c r="D38" s="31">
        <v>89965000</v>
      </c>
      <c r="E38" s="31">
        <v>71051000</v>
      </c>
      <c r="F38" s="31">
        <v>71051000</v>
      </c>
      <c r="G38" s="23">
        <f t="shared" si="1"/>
        <v>100</v>
      </c>
    </row>
    <row r="39" spans="2:7" ht="25.5">
      <c r="B39" s="18" t="s">
        <v>15</v>
      </c>
      <c r="C39" s="33" t="s">
        <v>87</v>
      </c>
      <c r="D39" s="31">
        <v>659000</v>
      </c>
      <c r="E39" s="31">
        <v>502000</v>
      </c>
      <c r="F39" s="31">
        <v>337000</v>
      </c>
      <c r="G39" s="23">
        <f t="shared" si="1"/>
        <v>67.13147410358566</v>
      </c>
    </row>
    <row r="40" spans="2:7" s="19" customFormat="1">
      <c r="B40" s="17" t="s">
        <v>355</v>
      </c>
      <c r="C40" s="32" t="s">
        <v>88</v>
      </c>
      <c r="D40" s="30">
        <f>D41</f>
        <v>201000</v>
      </c>
      <c r="E40" s="30">
        <f t="shared" ref="E40:F40" si="12">E41</f>
        <v>153000</v>
      </c>
      <c r="F40" s="30">
        <f t="shared" si="12"/>
        <v>133019</v>
      </c>
      <c r="G40" s="21">
        <f t="shared" si="1"/>
        <v>86.940522875816995</v>
      </c>
    </row>
    <row r="41" spans="2:7">
      <c r="B41" s="18" t="s">
        <v>16</v>
      </c>
      <c r="C41" s="33" t="s">
        <v>89</v>
      </c>
      <c r="D41" s="31">
        <v>201000</v>
      </c>
      <c r="E41" s="31">
        <v>153000</v>
      </c>
      <c r="F41" s="31">
        <v>133019</v>
      </c>
      <c r="G41" s="23">
        <f t="shared" si="1"/>
        <v>86.940522875816995</v>
      </c>
    </row>
    <row r="42" spans="2:7" s="19" customFormat="1">
      <c r="B42" s="17" t="s">
        <v>356</v>
      </c>
      <c r="C42" s="32" t="s">
        <v>90</v>
      </c>
      <c r="D42" s="30">
        <f>D43+D44</f>
        <v>2161000</v>
      </c>
      <c r="E42" s="30">
        <f t="shared" ref="E42:F42" si="13">E43+E44</f>
        <v>2016000</v>
      </c>
      <c r="F42" s="30">
        <f t="shared" si="13"/>
        <v>2128187</v>
      </c>
      <c r="G42" s="21">
        <f t="shared" si="1"/>
        <v>105.56483134920636</v>
      </c>
    </row>
    <row r="43" spans="2:7">
      <c r="B43" s="18" t="s">
        <v>17</v>
      </c>
      <c r="C43" s="33" t="s">
        <v>91</v>
      </c>
      <c r="D43" s="31">
        <v>194000</v>
      </c>
      <c r="E43" s="31">
        <v>148000</v>
      </c>
      <c r="F43" s="31">
        <v>126069</v>
      </c>
      <c r="G43" s="23">
        <f t="shared" si="1"/>
        <v>85.181756756756755</v>
      </c>
    </row>
    <row r="44" spans="2:7">
      <c r="B44" s="18" t="s">
        <v>18</v>
      </c>
      <c r="C44" s="33" t="s">
        <v>92</v>
      </c>
      <c r="D44" s="31">
        <v>1967000</v>
      </c>
      <c r="E44" s="31">
        <v>1868000</v>
      </c>
      <c r="F44" s="31">
        <v>2002118</v>
      </c>
      <c r="G44" s="23">
        <f t="shared" si="1"/>
        <v>107.17976445396144</v>
      </c>
    </row>
    <row r="45" spans="2:7" s="19" customFormat="1" ht="25.5">
      <c r="B45" s="17" t="s">
        <v>357</v>
      </c>
      <c r="C45" s="32" t="s">
        <v>93</v>
      </c>
      <c r="D45" s="30">
        <f>D46+D49+D50</f>
        <v>17232000</v>
      </c>
      <c r="E45" s="30">
        <f t="shared" ref="E45:F45" si="14">E46+E49+E50</f>
        <v>17104000</v>
      </c>
      <c r="F45" s="30">
        <f t="shared" si="14"/>
        <v>9293709</v>
      </c>
      <c r="G45" s="21">
        <f t="shared" si="1"/>
        <v>54.336465154349852</v>
      </c>
    </row>
    <row r="46" spans="2:7">
      <c r="B46" s="18" t="s">
        <v>358</v>
      </c>
      <c r="C46" s="33" t="s">
        <v>94</v>
      </c>
      <c r="D46" s="31">
        <f>D47+D48</f>
        <v>15617000</v>
      </c>
      <c r="E46" s="31">
        <f t="shared" ref="E46:F46" si="15">E47+E48</f>
        <v>15617000</v>
      </c>
      <c r="F46" s="31">
        <f t="shared" si="15"/>
        <v>8098946</v>
      </c>
      <c r="G46" s="23">
        <f t="shared" si="1"/>
        <v>51.859806620989943</v>
      </c>
    </row>
    <row r="47" spans="2:7" ht="25.5">
      <c r="B47" s="18" t="s">
        <v>19</v>
      </c>
      <c r="C47" s="33" t="s">
        <v>95</v>
      </c>
      <c r="D47" s="31">
        <v>5910000</v>
      </c>
      <c r="E47" s="31">
        <v>5910000</v>
      </c>
      <c r="F47" s="31">
        <v>4646674</v>
      </c>
      <c r="G47" s="23">
        <f t="shared" si="1"/>
        <v>78.623925549915398</v>
      </c>
    </row>
    <row r="48" spans="2:7" ht="25.5">
      <c r="B48" s="18" t="s">
        <v>20</v>
      </c>
      <c r="C48" s="33" t="s">
        <v>96</v>
      </c>
      <c r="D48" s="31">
        <v>9707000</v>
      </c>
      <c r="E48" s="31">
        <v>9707000</v>
      </c>
      <c r="F48" s="31">
        <v>3452272</v>
      </c>
      <c r="G48" s="23">
        <f t="shared" si="1"/>
        <v>35.564767693417124</v>
      </c>
    </row>
    <row r="49" spans="2:7" ht="25.5">
      <c r="B49" s="18" t="s">
        <v>21</v>
      </c>
      <c r="C49" s="33" t="s">
        <v>97</v>
      </c>
      <c r="D49" s="31">
        <v>1235000</v>
      </c>
      <c r="E49" s="31">
        <v>1177000</v>
      </c>
      <c r="F49" s="31">
        <v>933528</v>
      </c>
      <c r="G49" s="23">
        <f t="shared" si="1"/>
        <v>79.3141886151232</v>
      </c>
    </row>
    <row r="50" spans="2:7" ht="25.5">
      <c r="B50" s="18" t="s">
        <v>22</v>
      </c>
      <c r="C50" s="33" t="s">
        <v>98</v>
      </c>
      <c r="D50" s="31">
        <v>380000</v>
      </c>
      <c r="E50" s="31">
        <v>310000</v>
      </c>
      <c r="F50" s="31">
        <v>261235</v>
      </c>
      <c r="G50" s="23">
        <f t="shared" si="1"/>
        <v>84.269354838709674</v>
      </c>
    </row>
    <row r="51" spans="2:7">
      <c r="B51" s="18" t="s">
        <v>23</v>
      </c>
      <c r="C51" s="33" t="s">
        <v>99</v>
      </c>
      <c r="D51" s="31">
        <f>D52</f>
        <v>37000</v>
      </c>
      <c r="E51" s="31">
        <f t="shared" ref="E51:F51" si="16">E52</f>
        <v>22000</v>
      </c>
      <c r="F51" s="31">
        <f t="shared" si="16"/>
        <v>19954</v>
      </c>
      <c r="G51" s="23">
        <f t="shared" si="1"/>
        <v>90.7</v>
      </c>
    </row>
    <row r="52" spans="2:7" s="19" customFormat="1">
      <c r="B52" s="17" t="s">
        <v>359</v>
      </c>
      <c r="C52" s="32" t="s">
        <v>100</v>
      </c>
      <c r="D52" s="30">
        <f>D53</f>
        <v>37000</v>
      </c>
      <c r="E52" s="30">
        <f t="shared" ref="E52:F52" si="17">E53</f>
        <v>22000</v>
      </c>
      <c r="F52" s="30">
        <f t="shared" si="17"/>
        <v>19954</v>
      </c>
      <c r="G52" s="21">
        <f t="shared" si="1"/>
        <v>90.7</v>
      </c>
    </row>
    <row r="53" spans="2:7">
      <c r="B53" s="18" t="s">
        <v>24</v>
      </c>
      <c r="C53" s="33" t="s">
        <v>101</v>
      </c>
      <c r="D53" s="31">
        <v>37000</v>
      </c>
      <c r="E53" s="31">
        <v>22000</v>
      </c>
      <c r="F53" s="31">
        <v>19954</v>
      </c>
      <c r="G53" s="23">
        <f t="shared" si="1"/>
        <v>90.7</v>
      </c>
    </row>
    <row r="54" spans="2:7">
      <c r="B54" s="18" t="s">
        <v>25</v>
      </c>
      <c r="C54" s="33" t="s">
        <v>102</v>
      </c>
      <c r="D54" s="31">
        <f>D56+D61+D67+D70+D74+D77</f>
        <v>25428000</v>
      </c>
      <c r="E54" s="31">
        <f t="shared" ref="E54:F54" si="18">E56+E61+E67+E70+E74+E77</f>
        <v>25232000</v>
      </c>
      <c r="F54" s="31">
        <f t="shared" si="18"/>
        <v>15243822</v>
      </c>
      <c r="G54" s="23">
        <f t="shared" si="1"/>
        <v>60.414640139505394</v>
      </c>
    </row>
    <row r="55" spans="2:7">
      <c r="B55" s="18" t="s">
        <v>360</v>
      </c>
      <c r="C55" s="33" t="s">
        <v>103</v>
      </c>
      <c r="D55" s="31">
        <f>D56</f>
        <v>2481000</v>
      </c>
      <c r="E55" s="31">
        <f t="shared" ref="E55:F55" si="19">E56</f>
        <v>2285000</v>
      </c>
      <c r="F55" s="31">
        <f t="shared" si="19"/>
        <v>1498579</v>
      </c>
      <c r="G55" s="23">
        <f t="shared" si="1"/>
        <v>65.583326039387316</v>
      </c>
    </row>
    <row r="56" spans="2:7" s="19" customFormat="1">
      <c r="B56" s="17" t="s">
        <v>319</v>
      </c>
      <c r="C56" s="32" t="s">
        <v>104</v>
      </c>
      <c r="D56" s="30">
        <f>D57+D58+D59</f>
        <v>2481000</v>
      </c>
      <c r="E56" s="30">
        <f t="shared" ref="E56:F56" si="20">E57+E58+E59</f>
        <v>2285000</v>
      </c>
      <c r="F56" s="30">
        <f t="shared" si="20"/>
        <v>1498579</v>
      </c>
      <c r="G56" s="21">
        <f t="shared" si="1"/>
        <v>65.583326039387316</v>
      </c>
    </row>
    <row r="57" spans="2:7" ht="25.5">
      <c r="B57" s="18" t="s">
        <v>26</v>
      </c>
      <c r="C57" s="33" t="s">
        <v>105</v>
      </c>
      <c r="D57" s="31">
        <v>63000</v>
      </c>
      <c r="E57" s="31">
        <v>63000</v>
      </c>
      <c r="F57" s="31">
        <v>62200</v>
      </c>
      <c r="G57" s="23">
        <f t="shared" si="1"/>
        <v>98.730158730158735</v>
      </c>
    </row>
    <row r="58" spans="2:7">
      <c r="B58" s="18" t="s">
        <v>27</v>
      </c>
      <c r="C58" s="33" t="s">
        <v>106</v>
      </c>
      <c r="D58" s="31">
        <v>1990000</v>
      </c>
      <c r="E58" s="31">
        <v>1794000</v>
      </c>
      <c r="F58" s="31">
        <v>1269152</v>
      </c>
      <c r="G58" s="23">
        <f t="shared" si="1"/>
        <v>70.744258639910811</v>
      </c>
    </row>
    <row r="59" spans="2:7">
      <c r="B59" s="18" t="s">
        <v>28</v>
      </c>
      <c r="C59" s="33" t="s">
        <v>107</v>
      </c>
      <c r="D59" s="31">
        <v>428000</v>
      </c>
      <c r="E59" s="31">
        <v>428000</v>
      </c>
      <c r="F59" s="31">
        <v>167227</v>
      </c>
      <c r="G59" s="23">
        <f t="shared" si="1"/>
        <v>39.071728971962614</v>
      </c>
    </row>
    <row r="60" spans="2:7">
      <c r="B60" s="18" t="s">
        <v>361</v>
      </c>
      <c r="C60" s="33" t="s">
        <v>108</v>
      </c>
      <c r="D60" s="31">
        <f>D61+D67+D70+D74+D77</f>
        <v>22947000</v>
      </c>
      <c r="E60" s="31">
        <f t="shared" ref="E60:F60" si="21">E61+E67+E70+E74+E77</f>
        <v>22947000</v>
      </c>
      <c r="F60" s="31">
        <f t="shared" si="21"/>
        <v>13745243</v>
      </c>
      <c r="G60" s="23">
        <f t="shared" si="1"/>
        <v>59.899956421318691</v>
      </c>
    </row>
    <row r="61" spans="2:7" s="19" customFormat="1">
      <c r="B61" s="17" t="s">
        <v>362</v>
      </c>
      <c r="C61" s="32" t="s">
        <v>109</v>
      </c>
      <c r="D61" s="30">
        <f>D62+D63+D64+D65+D66</f>
        <v>7236000</v>
      </c>
      <c r="E61" s="30">
        <f t="shared" ref="E61:F61" si="22">E62+E63+E64+E65+E66</f>
        <v>7236000</v>
      </c>
      <c r="F61" s="30">
        <f t="shared" si="22"/>
        <v>4221011</v>
      </c>
      <c r="G61" s="21">
        <f t="shared" si="1"/>
        <v>58.333485351022659</v>
      </c>
    </row>
    <row r="62" spans="2:7">
      <c r="B62" s="18" t="s">
        <v>29</v>
      </c>
      <c r="C62" s="33" t="s">
        <v>110</v>
      </c>
      <c r="D62" s="31">
        <v>4430000</v>
      </c>
      <c r="E62" s="31">
        <v>4430000</v>
      </c>
      <c r="F62" s="31">
        <v>2995796</v>
      </c>
      <c r="G62" s="23">
        <f t="shared" si="1"/>
        <v>67.625191873589159</v>
      </c>
    </row>
    <row r="63" spans="2:7" ht="25.5">
      <c r="B63" s="18" t="s">
        <v>30</v>
      </c>
      <c r="C63" s="33" t="s">
        <v>111</v>
      </c>
      <c r="D63" s="31">
        <v>278000</v>
      </c>
      <c r="E63" s="31">
        <v>278000</v>
      </c>
      <c r="F63" s="31">
        <v>202876</v>
      </c>
      <c r="G63" s="23">
        <f t="shared" si="1"/>
        <v>72.976978417266196</v>
      </c>
    </row>
    <row r="64" spans="2:7">
      <c r="B64" s="18" t="s">
        <v>31</v>
      </c>
      <c r="C64" s="33" t="s">
        <v>112</v>
      </c>
      <c r="D64" s="31">
        <v>1000</v>
      </c>
      <c r="E64" s="31">
        <v>1000</v>
      </c>
      <c r="F64" s="31">
        <v>255</v>
      </c>
      <c r="G64" s="23">
        <f t="shared" si="1"/>
        <v>25.5</v>
      </c>
    </row>
    <row r="65" spans="2:7" ht="25.5">
      <c r="B65" s="18" t="s">
        <v>32</v>
      </c>
      <c r="C65" s="33" t="s">
        <v>113</v>
      </c>
      <c r="D65" s="31">
        <v>1550000</v>
      </c>
      <c r="E65" s="31">
        <v>1550000</v>
      </c>
      <c r="F65" s="31">
        <v>0</v>
      </c>
      <c r="G65" s="23">
        <f t="shared" si="1"/>
        <v>0</v>
      </c>
    </row>
    <row r="66" spans="2:7">
      <c r="B66" s="18" t="s">
        <v>33</v>
      </c>
      <c r="C66" s="33" t="s">
        <v>114</v>
      </c>
      <c r="D66" s="31">
        <v>977000</v>
      </c>
      <c r="E66" s="31">
        <v>977000</v>
      </c>
      <c r="F66" s="31">
        <v>1022084</v>
      </c>
      <c r="G66" s="23">
        <f t="shared" si="1"/>
        <v>104.61453428863869</v>
      </c>
    </row>
    <row r="67" spans="2:7" s="19" customFormat="1">
      <c r="B67" s="17" t="s">
        <v>363</v>
      </c>
      <c r="C67" s="32" t="s">
        <v>115</v>
      </c>
      <c r="D67" s="30">
        <f>D68+D69</f>
        <v>2038000</v>
      </c>
      <c r="E67" s="30">
        <f t="shared" ref="E67:F67" si="23">E68+E69</f>
        <v>2038000</v>
      </c>
      <c r="F67" s="30">
        <f t="shared" si="23"/>
        <v>1607815</v>
      </c>
      <c r="G67" s="21">
        <f t="shared" si="1"/>
        <v>78.891805691854756</v>
      </c>
    </row>
    <row r="68" spans="2:7">
      <c r="B68" s="18" t="s">
        <v>34</v>
      </c>
      <c r="C68" s="33" t="s">
        <v>116</v>
      </c>
      <c r="D68" s="31">
        <v>312000</v>
      </c>
      <c r="E68" s="31">
        <v>312000</v>
      </c>
      <c r="F68" s="31">
        <v>272925</v>
      </c>
      <c r="G68" s="23">
        <f t="shared" si="1"/>
        <v>87.475961538461533</v>
      </c>
    </row>
    <row r="69" spans="2:7">
      <c r="B69" s="18" t="s">
        <v>35</v>
      </c>
      <c r="C69" s="33" t="s">
        <v>117</v>
      </c>
      <c r="D69" s="31">
        <v>1726000</v>
      </c>
      <c r="E69" s="31">
        <v>1726000</v>
      </c>
      <c r="F69" s="31">
        <v>1334890</v>
      </c>
      <c r="G69" s="23">
        <f t="shared" si="1"/>
        <v>77.340092699884124</v>
      </c>
    </row>
    <row r="70" spans="2:7" s="19" customFormat="1">
      <c r="B70" s="17" t="s">
        <v>364</v>
      </c>
      <c r="C70" s="32" t="s">
        <v>118</v>
      </c>
      <c r="D70" s="30">
        <f>D71+D72+D73</f>
        <v>7001000</v>
      </c>
      <c r="E70" s="30">
        <f t="shared" ref="E70:F70" si="24">E71+E72+E73</f>
        <v>7001000</v>
      </c>
      <c r="F70" s="30">
        <f t="shared" si="24"/>
        <v>3563444</v>
      </c>
      <c r="G70" s="21">
        <f t="shared" si="1"/>
        <v>50.899071561205545</v>
      </c>
    </row>
    <row r="71" spans="2:7" ht="25.5">
      <c r="B71" s="18" t="s">
        <v>36</v>
      </c>
      <c r="C71" s="33" t="s">
        <v>119</v>
      </c>
      <c r="D71" s="31">
        <v>5756000</v>
      </c>
      <c r="E71" s="31">
        <v>5756000</v>
      </c>
      <c r="F71" s="31">
        <v>2616001</v>
      </c>
      <c r="G71" s="23">
        <f t="shared" si="1"/>
        <v>45.44824530924253</v>
      </c>
    </row>
    <row r="72" spans="2:7" ht="25.5">
      <c r="B72" s="18" t="s">
        <v>37</v>
      </c>
      <c r="C72" s="33" t="s">
        <v>120</v>
      </c>
      <c r="D72" s="31">
        <v>18000</v>
      </c>
      <c r="E72" s="31">
        <v>18000</v>
      </c>
      <c r="F72" s="31">
        <v>17968</v>
      </c>
      <c r="G72" s="23">
        <f t="shared" si="1"/>
        <v>99.822222222222223</v>
      </c>
    </row>
    <row r="73" spans="2:7">
      <c r="B73" s="18" t="s">
        <v>38</v>
      </c>
      <c r="C73" s="33" t="s">
        <v>121</v>
      </c>
      <c r="D73" s="31">
        <v>1227000</v>
      </c>
      <c r="E73" s="31">
        <v>1227000</v>
      </c>
      <c r="F73" s="31">
        <v>929475</v>
      </c>
      <c r="G73" s="23">
        <f t="shared" si="1"/>
        <v>75.751833740831302</v>
      </c>
    </row>
    <row r="74" spans="2:7" s="19" customFormat="1">
      <c r="B74" s="17" t="s">
        <v>365</v>
      </c>
      <c r="C74" s="32" t="s">
        <v>122</v>
      </c>
      <c r="D74" s="30">
        <f>D75+D76</f>
        <v>6644000</v>
      </c>
      <c r="E74" s="30">
        <f t="shared" ref="E74:F74" si="25">E75+E76</f>
        <v>6644000</v>
      </c>
      <c r="F74" s="30">
        <f t="shared" si="25"/>
        <v>4325118</v>
      </c>
      <c r="G74" s="21">
        <f t="shared" si="1"/>
        <v>65.098103552077063</v>
      </c>
    </row>
    <row r="75" spans="2:7">
      <c r="B75" s="18" t="s">
        <v>59</v>
      </c>
      <c r="C75" s="33" t="s">
        <v>152</v>
      </c>
      <c r="D75" s="31">
        <v>6531000</v>
      </c>
      <c r="E75" s="31">
        <v>6531000</v>
      </c>
      <c r="F75" s="31">
        <v>4239052</v>
      </c>
      <c r="G75" s="23">
        <f t="shared" si="1"/>
        <v>64.906629918848566</v>
      </c>
    </row>
    <row r="76" spans="2:7">
      <c r="B76" s="18" t="s">
        <v>39</v>
      </c>
      <c r="C76" s="33" t="s">
        <v>123</v>
      </c>
      <c r="D76" s="31">
        <v>113000</v>
      </c>
      <c r="E76" s="31">
        <v>113000</v>
      </c>
      <c r="F76" s="31">
        <v>86066</v>
      </c>
      <c r="G76" s="23">
        <f t="shared" si="1"/>
        <v>76.164601769911499</v>
      </c>
    </row>
    <row r="77" spans="2:7" s="19" customFormat="1">
      <c r="B77" s="17" t="s">
        <v>366</v>
      </c>
      <c r="C77" s="32" t="s">
        <v>124</v>
      </c>
      <c r="D77" s="30">
        <f>D78+D79+D80</f>
        <v>28000</v>
      </c>
      <c r="E77" s="30">
        <f t="shared" ref="E77:F77" si="26">E78+E79+E80</f>
        <v>28000</v>
      </c>
      <c r="F77" s="30">
        <f t="shared" si="26"/>
        <v>27855</v>
      </c>
      <c r="G77" s="21">
        <f t="shared" si="1"/>
        <v>99.482142857142847</v>
      </c>
    </row>
    <row r="78" spans="2:7">
      <c r="B78" s="18" t="s">
        <v>40</v>
      </c>
      <c r="C78" s="33" t="s">
        <v>125</v>
      </c>
      <c r="D78" s="31">
        <v>28000</v>
      </c>
      <c r="E78" s="31">
        <v>28000</v>
      </c>
      <c r="F78" s="31">
        <v>27855</v>
      </c>
      <c r="G78" s="23">
        <f t="shared" ref="G78:G142" si="27">F78/E78*100</f>
        <v>99.482142857142847</v>
      </c>
    </row>
    <row r="79" spans="2:7" ht="25.5">
      <c r="B79" s="18" t="s">
        <v>57</v>
      </c>
      <c r="C79" s="33" t="s">
        <v>150</v>
      </c>
      <c r="D79" s="31">
        <v>-36582000</v>
      </c>
      <c r="E79" s="31">
        <v>-35515000</v>
      </c>
      <c r="F79" s="31">
        <v>-18532370</v>
      </c>
      <c r="G79" s="23">
        <f t="shared" si="27"/>
        <v>52.181810502604534</v>
      </c>
    </row>
    <row r="80" spans="2:7">
      <c r="B80" s="18" t="s">
        <v>58</v>
      </c>
      <c r="C80" s="33" t="s">
        <v>151</v>
      </c>
      <c r="D80" s="31">
        <v>36582000</v>
      </c>
      <c r="E80" s="31">
        <v>35515000</v>
      </c>
      <c r="F80" s="31">
        <v>18532370</v>
      </c>
      <c r="G80" s="23">
        <f t="shared" si="27"/>
        <v>52.181810502604534</v>
      </c>
    </row>
    <row r="81" spans="2:7">
      <c r="B81" s="18" t="s">
        <v>367</v>
      </c>
      <c r="C81" s="33" t="s">
        <v>126</v>
      </c>
      <c r="D81" s="31">
        <f>D82</f>
        <v>350000</v>
      </c>
      <c r="E81" s="31">
        <f t="shared" ref="E81:F81" si="28">E82</f>
        <v>350000</v>
      </c>
      <c r="F81" s="31">
        <f t="shared" si="28"/>
        <v>423772</v>
      </c>
      <c r="G81" s="23">
        <f t="shared" si="27"/>
        <v>121.07771428571428</v>
      </c>
    </row>
    <row r="82" spans="2:7" s="19" customFormat="1">
      <c r="B82" s="17" t="s">
        <v>368</v>
      </c>
      <c r="C82" s="32" t="s">
        <v>127</v>
      </c>
      <c r="D82" s="30">
        <f>D83+D84+D85+D86</f>
        <v>350000</v>
      </c>
      <c r="E82" s="30">
        <f t="shared" ref="E82:F82" si="29">E83+E84+E85+E86</f>
        <v>350000</v>
      </c>
      <c r="F82" s="30">
        <f t="shared" si="29"/>
        <v>423772</v>
      </c>
      <c r="G82" s="21">
        <f t="shared" si="27"/>
        <v>121.07771428571428</v>
      </c>
    </row>
    <row r="83" spans="2:7" ht="18.75" customHeight="1">
      <c r="B83" s="18" t="s">
        <v>41</v>
      </c>
      <c r="C83" s="33" t="s">
        <v>128</v>
      </c>
      <c r="D83" s="31">
        <v>202000</v>
      </c>
      <c r="E83" s="31">
        <v>202000</v>
      </c>
      <c r="F83" s="31">
        <v>236664</v>
      </c>
      <c r="G83" s="23">
        <f t="shared" si="27"/>
        <v>117.16039603960395</v>
      </c>
    </row>
    <row r="84" spans="2:7" ht="25.5">
      <c r="B84" s="18" t="s">
        <v>42</v>
      </c>
      <c r="C84" s="33" t="s">
        <v>129</v>
      </c>
      <c r="D84" s="31">
        <v>13000</v>
      </c>
      <c r="E84" s="31">
        <v>13000</v>
      </c>
      <c r="F84" s="31">
        <v>14587</v>
      </c>
      <c r="G84" s="23">
        <f t="shared" si="27"/>
        <v>112.2076923076923</v>
      </c>
    </row>
    <row r="85" spans="2:7" ht="25.5">
      <c r="B85" s="18" t="s">
        <v>43</v>
      </c>
      <c r="C85" s="33" t="s">
        <v>130</v>
      </c>
      <c r="D85" s="31">
        <v>117000</v>
      </c>
      <c r="E85" s="31">
        <v>117000</v>
      </c>
      <c r="F85" s="31">
        <v>152341</v>
      </c>
      <c r="G85" s="23">
        <f t="shared" si="27"/>
        <v>130.20598290598292</v>
      </c>
    </row>
    <row r="86" spans="2:7">
      <c r="B86" s="18" t="s">
        <v>60</v>
      </c>
      <c r="C86" s="33" t="s">
        <v>153</v>
      </c>
      <c r="D86" s="31">
        <v>18000</v>
      </c>
      <c r="E86" s="31">
        <v>18000</v>
      </c>
      <c r="F86" s="31">
        <v>20180</v>
      </c>
      <c r="G86" s="23">
        <f t="shared" si="27"/>
        <v>112.11111111111111</v>
      </c>
    </row>
    <row r="87" spans="2:7">
      <c r="B87" s="18" t="s">
        <v>44</v>
      </c>
      <c r="C87" s="33" t="s">
        <v>131</v>
      </c>
      <c r="D87" s="31">
        <f>D88</f>
        <v>11120000</v>
      </c>
      <c r="E87" s="31">
        <f t="shared" ref="E87:F87" si="30">E88</f>
        <v>10924000</v>
      </c>
      <c r="F87" s="31">
        <f t="shared" si="30"/>
        <v>13025485</v>
      </c>
      <c r="G87" s="23">
        <f t="shared" si="27"/>
        <v>119.23732149395825</v>
      </c>
    </row>
    <row r="88" spans="2:7" ht="25.5">
      <c r="B88" s="18" t="s">
        <v>369</v>
      </c>
      <c r="C88" s="33" t="s">
        <v>132</v>
      </c>
      <c r="D88" s="31">
        <f>D89+D95</f>
        <v>11120000</v>
      </c>
      <c r="E88" s="31">
        <f t="shared" ref="E88:F88" si="31">E89+E95</f>
        <v>10924000</v>
      </c>
      <c r="F88" s="31">
        <f t="shared" si="31"/>
        <v>13025485</v>
      </c>
      <c r="G88" s="23">
        <f t="shared" si="27"/>
        <v>119.23732149395825</v>
      </c>
    </row>
    <row r="89" spans="2:7" s="19" customFormat="1">
      <c r="B89" s="17" t="s">
        <v>370</v>
      </c>
      <c r="C89" s="32" t="s">
        <v>133</v>
      </c>
      <c r="D89" s="30">
        <f>D90+D91+D92+D93+D94</f>
        <v>10820000</v>
      </c>
      <c r="E89" s="30">
        <f t="shared" ref="E89:F89" si="32">E90+E91+E92+E93+E94</f>
        <v>10699000</v>
      </c>
      <c r="F89" s="30">
        <f t="shared" si="32"/>
        <v>12947802</v>
      </c>
      <c r="G89" s="21">
        <f t="shared" si="27"/>
        <v>121.01880549584074</v>
      </c>
    </row>
    <row r="90" spans="2:7">
      <c r="B90" s="18" t="s">
        <v>45</v>
      </c>
      <c r="C90" s="33" t="s">
        <v>134</v>
      </c>
      <c r="D90" s="31">
        <v>0</v>
      </c>
      <c r="E90" s="31">
        <v>0</v>
      </c>
      <c r="F90" s="31">
        <v>163621</v>
      </c>
      <c r="G90" s="23"/>
    </row>
    <row r="91" spans="2:7" ht="25.5">
      <c r="B91" s="18" t="s">
        <v>46</v>
      </c>
      <c r="C91" s="33" t="s">
        <v>135</v>
      </c>
      <c r="D91" s="31">
        <v>2000</v>
      </c>
      <c r="E91" s="31">
        <v>2000</v>
      </c>
      <c r="F91" s="31">
        <v>1700</v>
      </c>
      <c r="G91" s="23">
        <f t="shared" si="27"/>
        <v>85</v>
      </c>
    </row>
    <row r="92" spans="2:7" ht="38.25">
      <c r="B92" s="18" t="s">
        <v>47</v>
      </c>
      <c r="C92" s="33" t="s">
        <v>136</v>
      </c>
      <c r="D92" s="31">
        <v>10420000</v>
      </c>
      <c r="E92" s="31">
        <v>10320000</v>
      </c>
      <c r="F92" s="31">
        <v>11998657</v>
      </c>
      <c r="G92" s="23">
        <f t="shared" si="27"/>
        <v>116.2660562015504</v>
      </c>
    </row>
    <row r="93" spans="2:7" ht="25.5">
      <c r="B93" s="18" t="s">
        <v>48</v>
      </c>
      <c r="C93" s="33" t="s">
        <v>137</v>
      </c>
      <c r="D93" s="31">
        <v>36000</v>
      </c>
      <c r="E93" s="31">
        <v>29000</v>
      </c>
      <c r="F93" s="31">
        <v>35268</v>
      </c>
      <c r="G93" s="23">
        <f t="shared" si="27"/>
        <v>121.61379310344829</v>
      </c>
    </row>
    <row r="94" spans="2:7">
      <c r="B94" s="18" t="s">
        <v>49</v>
      </c>
      <c r="C94" s="33" t="s">
        <v>138</v>
      </c>
      <c r="D94" s="31">
        <v>362000</v>
      </c>
      <c r="E94" s="31">
        <v>348000</v>
      </c>
      <c r="F94" s="31">
        <v>748556</v>
      </c>
      <c r="G94" s="23">
        <f t="shared" si="27"/>
        <v>215.10229885057473</v>
      </c>
    </row>
    <row r="95" spans="2:7" s="19" customFormat="1">
      <c r="B95" s="17" t="s">
        <v>371</v>
      </c>
      <c r="C95" s="32" t="s">
        <v>139</v>
      </c>
      <c r="D95" s="30">
        <f>D96</f>
        <v>300000</v>
      </c>
      <c r="E95" s="30">
        <f t="shared" ref="E95:F95" si="33">E96</f>
        <v>225000</v>
      </c>
      <c r="F95" s="30">
        <f t="shared" si="33"/>
        <v>77683</v>
      </c>
      <c r="G95" s="21">
        <f t="shared" si="27"/>
        <v>34.525777777777776</v>
      </c>
    </row>
    <row r="96" spans="2:7" ht="51">
      <c r="B96" s="18" t="s">
        <v>50</v>
      </c>
      <c r="C96" s="33" t="s">
        <v>140</v>
      </c>
      <c r="D96" s="31">
        <v>300000</v>
      </c>
      <c r="E96" s="31">
        <v>225000</v>
      </c>
      <c r="F96" s="31">
        <v>77683</v>
      </c>
      <c r="G96" s="23">
        <f t="shared" si="27"/>
        <v>34.525777777777776</v>
      </c>
    </row>
    <row r="97" spans="2:7" s="19" customFormat="1">
      <c r="B97" s="17" t="s">
        <v>372</v>
      </c>
      <c r="C97" s="32" t="s">
        <v>141</v>
      </c>
      <c r="D97" s="30">
        <f>D98+D102</f>
        <v>72481000</v>
      </c>
      <c r="E97" s="30">
        <f t="shared" ref="E97:F97" si="34">E98+E102</f>
        <v>49625000</v>
      </c>
      <c r="F97" s="30">
        <f t="shared" si="34"/>
        <v>12918037</v>
      </c>
      <c r="G97" s="21">
        <f t="shared" si="27"/>
        <v>26.031308816120909</v>
      </c>
    </row>
    <row r="98" spans="2:7">
      <c r="B98" s="18" t="s">
        <v>51</v>
      </c>
      <c r="C98" s="33" t="s">
        <v>142</v>
      </c>
      <c r="D98" s="31">
        <f>D99+D100+D101</f>
        <v>71156000</v>
      </c>
      <c r="E98" s="31">
        <f t="shared" ref="E98:F98" si="35">E99+E100+E101</f>
        <v>48429000</v>
      </c>
      <c r="F98" s="31">
        <f t="shared" si="35"/>
        <v>12636641</v>
      </c>
      <c r="G98" s="23">
        <f t="shared" si="27"/>
        <v>26.093128084412232</v>
      </c>
    </row>
    <row r="99" spans="2:7">
      <c r="B99" s="18" t="s">
        <v>52</v>
      </c>
      <c r="C99" s="33" t="s">
        <v>143</v>
      </c>
      <c r="D99" s="31">
        <v>49199000</v>
      </c>
      <c r="E99" s="31">
        <v>31662000</v>
      </c>
      <c r="F99" s="31">
        <v>4065243</v>
      </c>
      <c r="G99" s="23">
        <f t="shared" si="27"/>
        <v>12.839501610763692</v>
      </c>
    </row>
    <row r="100" spans="2:7">
      <c r="B100" s="18" t="s">
        <v>53</v>
      </c>
      <c r="C100" s="33" t="s">
        <v>144</v>
      </c>
      <c r="D100" s="31">
        <v>15764000</v>
      </c>
      <c r="E100" s="31">
        <v>10623000</v>
      </c>
      <c r="F100" s="31">
        <v>8571398</v>
      </c>
      <c r="G100" s="23">
        <f t="shared" si="27"/>
        <v>80.687169349524609</v>
      </c>
    </row>
    <row r="101" spans="2:7">
      <c r="B101" s="18" t="s">
        <v>54</v>
      </c>
      <c r="C101" s="33" t="s">
        <v>145</v>
      </c>
      <c r="D101" s="31">
        <v>6193000</v>
      </c>
      <c r="E101" s="31">
        <v>6144000</v>
      </c>
      <c r="F101" s="31">
        <v>0</v>
      </c>
      <c r="G101" s="23">
        <f t="shared" si="27"/>
        <v>0</v>
      </c>
    </row>
    <row r="102" spans="2:7">
      <c r="B102" s="18" t="s">
        <v>55</v>
      </c>
      <c r="C102" s="33" t="s">
        <v>146</v>
      </c>
      <c r="D102" s="31">
        <f>D103+D104+D105</f>
        <v>1325000</v>
      </c>
      <c r="E102" s="31">
        <f t="shared" ref="E102:F102" si="36">E103+E104+E105</f>
        <v>1196000</v>
      </c>
      <c r="F102" s="31">
        <f t="shared" si="36"/>
        <v>281396</v>
      </c>
      <c r="G102" s="23">
        <f t="shared" si="27"/>
        <v>23.528093645484947</v>
      </c>
    </row>
    <row r="103" spans="2:7">
      <c r="B103" s="18" t="s">
        <v>52</v>
      </c>
      <c r="C103" s="33" t="s">
        <v>147</v>
      </c>
      <c r="D103" s="31">
        <v>70000</v>
      </c>
      <c r="E103" s="31">
        <v>54000</v>
      </c>
      <c r="F103" s="31">
        <v>47383</v>
      </c>
      <c r="G103" s="23">
        <f t="shared" si="27"/>
        <v>87.746296296296293</v>
      </c>
    </row>
    <row r="104" spans="2:7">
      <c r="B104" s="18" t="s">
        <v>53</v>
      </c>
      <c r="C104" s="33" t="s">
        <v>148</v>
      </c>
      <c r="D104" s="31">
        <v>0</v>
      </c>
      <c r="E104" s="31">
        <v>0</v>
      </c>
      <c r="F104" s="31">
        <v>234013</v>
      </c>
      <c r="G104" s="23"/>
    </row>
    <row r="105" spans="2:7">
      <c r="B105" s="18" t="s">
        <v>56</v>
      </c>
      <c r="C105" s="33" t="s">
        <v>149</v>
      </c>
      <c r="D105" s="31">
        <v>1255000</v>
      </c>
      <c r="E105" s="31">
        <v>1142000</v>
      </c>
      <c r="F105" s="31">
        <v>0</v>
      </c>
      <c r="G105" s="23">
        <f t="shared" si="27"/>
        <v>0</v>
      </c>
    </row>
    <row r="106" spans="2:7">
      <c r="B106" s="44"/>
      <c r="C106" s="45"/>
      <c r="D106" s="45"/>
      <c r="E106" s="45"/>
      <c r="F106" s="45"/>
      <c r="G106" s="46"/>
    </row>
    <row r="107" spans="2:7" s="19" customFormat="1">
      <c r="B107" s="12" t="s">
        <v>178</v>
      </c>
      <c r="C107" s="32" t="s">
        <v>179</v>
      </c>
      <c r="D107" s="34">
        <f>D123+D131+D138+D142+D148+D158+D163+D171+D180+D189+D195+D200+D205</f>
        <v>382234000</v>
      </c>
      <c r="E107" s="34">
        <f t="shared" ref="E107:F107" si="37">E123+E131+E138+E142+E148+E158+E163+E171+E180+E189+E195+E200+E205</f>
        <v>323141000</v>
      </c>
      <c r="F107" s="34">
        <f t="shared" si="37"/>
        <v>235594003</v>
      </c>
      <c r="G107" s="21">
        <f t="shared" si="27"/>
        <v>72.907493323348021</v>
      </c>
    </row>
    <row r="108" spans="2:7">
      <c r="B108" s="13" t="s">
        <v>373</v>
      </c>
      <c r="C108" s="33" t="s">
        <v>154</v>
      </c>
      <c r="D108" s="35">
        <f>D124+D132+D139+D143+D149+D159+D164+D172+D181+D190+D196+D201+D206</f>
        <v>318287000</v>
      </c>
      <c r="E108" s="35">
        <f>E124+E132+E139+E143+E149+E159+E164+E172+E181+E190+E196+E201+E206</f>
        <v>269329000</v>
      </c>
      <c r="F108" s="35">
        <f>F124+F132+F139+F143+F149+F159+F164+F172+F181+F190+F196+F201+F206</f>
        <v>210302185</v>
      </c>
      <c r="G108" s="23">
        <f t="shared" si="27"/>
        <v>78.083750728662721</v>
      </c>
    </row>
    <row r="109" spans="2:7">
      <c r="B109" s="13" t="s">
        <v>155</v>
      </c>
      <c r="C109" s="33" t="s">
        <v>156</v>
      </c>
      <c r="D109" s="35">
        <f>D125+D133+D144+D150+D160+D165+D173+D182</f>
        <v>100427000</v>
      </c>
      <c r="E109" s="35">
        <f>E125+E133+E144+E150+E160+E165+E173+E182</f>
        <v>85123000</v>
      </c>
      <c r="F109" s="35">
        <f>F125+F133+F144+F150+F160+F165+F173+F182</f>
        <v>80880850</v>
      </c>
      <c r="G109" s="23">
        <f t="shared" si="27"/>
        <v>95.016446788764497</v>
      </c>
    </row>
    <row r="110" spans="2:7">
      <c r="B110" s="13" t="s">
        <v>157</v>
      </c>
      <c r="C110" s="33" t="s">
        <v>158</v>
      </c>
      <c r="D110" s="35">
        <f>D126+D134+D145+D151+D161+D166+D174+D183+D191+D197+D207+D140</f>
        <v>91494000</v>
      </c>
      <c r="E110" s="35">
        <f t="shared" ref="E110:F110" si="38">E126+E134+E145+E151+E161+E166+E174+E183+E191+E197+E207+E140</f>
        <v>80364000</v>
      </c>
      <c r="F110" s="35">
        <f t="shared" si="38"/>
        <v>62554755</v>
      </c>
      <c r="G110" s="23">
        <f t="shared" si="27"/>
        <v>77.839275048529188</v>
      </c>
    </row>
    <row r="111" spans="2:7">
      <c r="B111" s="13" t="s">
        <v>159</v>
      </c>
      <c r="C111" s="33" t="s">
        <v>160</v>
      </c>
      <c r="D111" s="35">
        <f>D141</f>
        <v>9063000</v>
      </c>
      <c r="E111" s="35">
        <f t="shared" ref="E111:F111" si="39">E141</f>
        <v>8500000</v>
      </c>
      <c r="F111" s="35">
        <f t="shared" si="39"/>
        <v>6440965</v>
      </c>
      <c r="G111" s="23">
        <f t="shared" si="27"/>
        <v>75.776058823529411</v>
      </c>
    </row>
    <row r="112" spans="2:7">
      <c r="B112" s="13" t="s">
        <v>161</v>
      </c>
      <c r="C112" s="33" t="s">
        <v>162</v>
      </c>
      <c r="D112" s="35">
        <f>D202+D208</f>
        <v>14762000</v>
      </c>
      <c r="E112" s="35">
        <f>E202+E208</f>
        <v>14432000</v>
      </c>
      <c r="F112" s="35">
        <f>F202+F208</f>
        <v>13934129</v>
      </c>
      <c r="G112" s="23">
        <f t="shared" si="27"/>
        <v>96.550228658536582</v>
      </c>
    </row>
    <row r="113" spans="2:7">
      <c r="B113" s="13" t="s">
        <v>163</v>
      </c>
      <c r="C113" s="33" t="s">
        <v>164</v>
      </c>
      <c r="D113" s="35">
        <f>D135</f>
        <v>3064000</v>
      </c>
      <c r="E113" s="35">
        <f t="shared" ref="E113:F113" si="40">E135</f>
        <v>0</v>
      </c>
      <c r="F113" s="35">
        <f t="shared" si="40"/>
        <v>0</v>
      </c>
      <c r="G113" s="23"/>
    </row>
    <row r="114" spans="2:7">
      <c r="B114" s="13" t="s">
        <v>374</v>
      </c>
      <c r="C114" s="33" t="s">
        <v>165</v>
      </c>
      <c r="D114" s="35">
        <f>D175+D184+D198+D209</f>
        <v>3309000</v>
      </c>
      <c r="E114" s="35">
        <f>E175+E184+E198+E209</f>
        <v>3180000</v>
      </c>
      <c r="F114" s="35">
        <f>F175+F184+F198+F209</f>
        <v>1717789</v>
      </c>
      <c r="G114" s="23">
        <f t="shared" si="27"/>
        <v>54.018522012578615</v>
      </c>
    </row>
    <row r="115" spans="2:7" ht="25.5">
      <c r="B115" s="13" t="s">
        <v>375</v>
      </c>
      <c r="C115" s="33" t="s">
        <v>166</v>
      </c>
      <c r="D115" s="35">
        <f>D127+D152+D176+D185+D192+D199+D210</f>
        <v>69078000</v>
      </c>
      <c r="E115" s="35">
        <f>E127+E152+E176+E185+E192+E199+E210</f>
        <v>52445000</v>
      </c>
      <c r="F115" s="35">
        <f>F127+F152+F176+F185+F192+F199+F210</f>
        <v>24398442</v>
      </c>
      <c r="G115" s="23">
        <f t="shared" si="27"/>
        <v>46.521960148727239</v>
      </c>
    </row>
    <row r="116" spans="2:7">
      <c r="B116" s="13" t="s">
        <v>167</v>
      </c>
      <c r="C116" s="33" t="s">
        <v>168</v>
      </c>
      <c r="D116" s="35">
        <f>D153+D162+D177</f>
        <v>5697000</v>
      </c>
      <c r="E116" s="35">
        <f>E153+E162+E177</f>
        <v>4709000</v>
      </c>
      <c r="F116" s="35">
        <f>F153+F162+F177</f>
        <v>4628353</v>
      </c>
      <c r="G116" s="23">
        <f t="shared" si="27"/>
        <v>98.287385856869818</v>
      </c>
    </row>
    <row r="117" spans="2:7">
      <c r="B117" s="13" t="s">
        <v>169</v>
      </c>
      <c r="C117" s="33" t="s">
        <v>170</v>
      </c>
      <c r="D117" s="35">
        <f>D154+D167</f>
        <v>21393000</v>
      </c>
      <c r="E117" s="35">
        <f>E154+E167</f>
        <v>20576000</v>
      </c>
      <c r="F117" s="35">
        <f>F154+F167</f>
        <v>15746902</v>
      </c>
      <c r="G117" s="23">
        <f t="shared" si="27"/>
        <v>76.530433514774501</v>
      </c>
    </row>
    <row r="118" spans="2:7">
      <c r="B118" s="13" t="s">
        <v>376</v>
      </c>
      <c r="C118" s="33" t="s">
        <v>171</v>
      </c>
      <c r="D118" s="35">
        <f>D128+D136+D146+D155+D168+D178+D186+D193+D203+D211</f>
        <v>49234000</v>
      </c>
      <c r="E118" s="35">
        <f t="shared" ref="E118:F118" si="41">E128+E136+E146+E155+E168+E178+E186+E193+E203+E211</f>
        <v>41856000</v>
      </c>
      <c r="F118" s="35">
        <f t="shared" si="41"/>
        <v>18561335</v>
      </c>
      <c r="G118" s="23">
        <f t="shared" si="27"/>
        <v>44.345697152140673</v>
      </c>
    </row>
    <row r="119" spans="2:7">
      <c r="B119" s="13" t="s">
        <v>377</v>
      </c>
      <c r="C119" s="33" t="s">
        <v>172</v>
      </c>
      <c r="D119" s="35">
        <f>D129+D137+D147+D156+D169+D179+D187+D194+D204+D212</f>
        <v>49234000</v>
      </c>
      <c r="E119" s="35">
        <f t="shared" ref="E119:F119" si="42">E129+E137+E147+E156+E169+E179+E187+E194+E204+E212</f>
        <v>41856000</v>
      </c>
      <c r="F119" s="35">
        <f t="shared" si="42"/>
        <v>18561335</v>
      </c>
      <c r="G119" s="23">
        <f t="shared" si="27"/>
        <v>44.345697152140673</v>
      </c>
    </row>
    <row r="120" spans="2:7">
      <c r="B120" s="13" t="s">
        <v>378</v>
      </c>
      <c r="C120" s="33" t="s">
        <v>173</v>
      </c>
      <c r="D120" s="35">
        <f>D213</f>
        <v>14713000</v>
      </c>
      <c r="E120" s="35">
        <f t="shared" ref="E120:F120" si="43">E213</f>
        <v>11956000</v>
      </c>
      <c r="F120" s="35">
        <f t="shared" si="43"/>
        <v>7018674</v>
      </c>
      <c r="G120" s="23">
        <f t="shared" si="27"/>
        <v>58.704198728671798</v>
      </c>
    </row>
    <row r="121" spans="2:7">
      <c r="B121" s="13" t="s">
        <v>174</v>
      </c>
      <c r="C121" s="33" t="s">
        <v>175</v>
      </c>
      <c r="D121" s="35">
        <f>D214</f>
        <v>14713000</v>
      </c>
      <c r="E121" s="35">
        <f t="shared" ref="E121:F121" si="44">E214</f>
        <v>11956000</v>
      </c>
      <c r="F121" s="35">
        <f t="shared" si="44"/>
        <v>7018674</v>
      </c>
      <c r="G121" s="23">
        <f t="shared" si="27"/>
        <v>58.704198728671798</v>
      </c>
    </row>
    <row r="122" spans="2:7" ht="25.5">
      <c r="B122" s="13" t="s">
        <v>176</v>
      </c>
      <c r="C122" s="33" t="s">
        <v>177</v>
      </c>
      <c r="D122" s="35">
        <f>D130+D157+D170+D188</f>
        <v>0</v>
      </c>
      <c r="E122" s="35">
        <f t="shared" ref="E122:F122" si="45">E130+E157+E170+E188</f>
        <v>0</v>
      </c>
      <c r="F122" s="35">
        <f t="shared" si="45"/>
        <v>-288191</v>
      </c>
      <c r="G122" s="23"/>
    </row>
    <row r="123" spans="2:7" s="19" customFormat="1">
      <c r="B123" s="12" t="s">
        <v>180</v>
      </c>
      <c r="C123" s="32" t="s">
        <v>181</v>
      </c>
      <c r="D123" s="34">
        <f>D124+D128+D130</f>
        <v>20625000</v>
      </c>
      <c r="E123" s="34">
        <f>E124+E128+E130</f>
        <v>19940000</v>
      </c>
      <c r="F123" s="34">
        <f>F124+F128+F130</f>
        <v>13263882</v>
      </c>
      <c r="G123" s="21">
        <f t="shared" si="27"/>
        <v>66.518966900702097</v>
      </c>
    </row>
    <row r="124" spans="2:7">
      <c r="B124" s="13" t="s">
        <v>379</v>
      </c>
      <c r="C124" s="33" t="s">
        <v>154</v>
      </c>
      <c r="D124" s="35">
        <f>D125+D126+D127</f>
        <v>18947000</v>
      </c>
      <c r="E124" s="35">
        <f>E125+E126+E127</f>
        <v>18388000</v>
      </c>
      <c r="F124" s="35">
        <f>F125+F126+F127</f>
        <v>13292303</v>
      </c>
      <c r="G124" s="23">
        <f t="shared" si="27"/>
        <v>72.287921470524253</v>
      </c>
    </row>
    <row r="125" spans="2:7">
      <c r="B125" s="13" t="s">
        <v>155</v>
      </c>
      <c r="C125" s="33" t="s">
        <v>156</v>
      </c>
      <c r="D125" s="35">
        <v>8530000</v>
      </c>
      <c r="E125" s="35">
        <v>8261000</v>
      </c>
      <c r="F125" s="35">
        <v>7580566</v>
      </c>
      <c r="G125" s="23">
        <f t="shared" si="27"/>
        <v>91.763297421619654</v>
      </c>
    </row>
    <row r="126" spans="2:7">
      <c r="B126" s="13" t="s">
        <v>157</v>
      </c>
      <c r="C126" s="33" t="s">
        <v>158</v>
      </c>
      <c r="D126" s="35">
        <v>8186000</v>
      </c>
      <c r="E126" s="35">
        <v>7996000</v>
      </c>
      <c r="F126" s="35">
        <v>4559183</v>
      </c>
      <c r="G126" s="23">
        <f t="shared" si="27"/>
        <v>57.01829664832416</v>
      </c>
    </row>
    <row r="127" spans="2:7" ht="25.5">
      <c r="B127" s="13" t="s">
        <v>380</v>
      </c>
      <c r="C127" s="33" t="s">
        <v>166</v>
      </c>
      <c r="D127" s="35">
        <v>2231000</v>
      </c>
      <c r="E127" s="35">
        <v>2131000</v>
      </c>
      <c r="F127" s="35">
        <v>1152554</v>
      </c>
      <c r="G127" s="23">
        <f t="shared" si="27"/>
        <v>54.085124354763025</v>
      </c>
    </row>
    <row r="128" spans="2:7">
      <c r="B128" s="13" t="s">
        <v>381</v>
      </c>
      <c r="C128" s="33" t="s">
        <v>171</v>
      </c>
      <c r="D128" s="35">
        <f>D129</f>
        <v>1678000</v>
      </c>
      <c r="E128" s="35">
        <f t="shared" ref="E128:F128" si="46">E129</f>
        <v>1552000</v>
      </c>
      <c r="F128" s="35">
        <f t="shared" si="46"/>
        <v>70418</v>
      </c>
      <c r="G128" s="23">
        <f t="shared" si="27"/>
        <v>4.5372422680412372</v>
      </c>
    </row>
    <row r="129" spans="2:7">
      <c r="B129" s="13" t="s">
        <v>332</v>
      </c>
      <c r="C129" s="33" t="s">
        <v>172</v>
      </c>
      <c r="D129" s="35">
        <v>1678000</v>
      </c>
      <c r="E129" s="35">
        <v>1552000</v>
      </c>
      <c r="F129" s="35">
        <v>70418</v>
      </c>
      <c r="G129" s="23">
        <f t="shared" si="27"/>
        <v>4.5372422680412372</v>
      </c>
    </row>
    <row r="130" spans="2:7" ht="25.5">
      <c r="B130" s="13" t="s">
        <v>176</v>
      </c>
      <c r="C130" s="33" t="s">
        <v>177</v>
      </c>
      <c r="D130" s="35">
        <v>0</v>
      </c>
      <c r="E130" s="35">
        <v>0</v>
      </c>
      <c r="F130" s="35">
        <v>-98839</v>
      </c>
      <c r="G130" s="23"/>
    </row>
    <row r="131" spans="2:7" s="19" customFormat="1">
      <c r="B131" s="12" t="s">
        <v>182</v>
      </c>
      <c r="C131" s="32" t="s">
        <v>183</v>
      </c>
      <c r="D131" s="34">
        <f>D132+D136</f>
        <v>3950000</v>
      </c>
      <c r="E131" s="34">
        <f t="shared" ref="E131:F131" si="47">E132+E136</f>
        <v>859000</v>
      </c>
      <c r="F131" s="34">
        <f t="shared" si="47"/>
        <v>609071</v>
      </c>
      <c r="G131" s="21">
        <f t="shared" si="27"/>
        <v>70.904656577415608</v>
      </c>
    </row>
    <row r="132" spans="2:7">
      <c r="B132" s="13" t="s">
        <v>382</v>
      </c>
      <c r="C132" s="33" t="s">
        <v>154</v>
      </c>
      <c r="D132" s="35">
        <f>D133+D134+D135</f>
        <v>3866000</v>
      </c>
      <c r="E132" s="35">
        <f t="shared" ref="E132:F132" si="48">E133+E134+E135</f>
        <v>775000</v>
      </c>
      <c r="F132" s="35">
        <f t="shared" si="48"/>
        <v>609071</v>
      </c>
      <c r="G132" s="23">
        <f t="shared" si="27"/>
        <v>78.589806451612901</v>
      </c>
    </row>
    <row r="133" spans="2:7">
      <c r="B133" s="13" t="s">
        <v>155</v>
      </c>
      <c r="C133" s="33" t="s">
        <v>156</v>
      </c>
      <c r="D133" s="35">
        <v>542000</v>
      </c>
      <c r="E133" s="35">
        <v>533000</v>
      </c>
      <c r="F133" s="35">
        <v>486556</v>
      </c>
      <c r="G133" s="23">
        <f t="shared" si="27"/>
        <v>91.28630393996248</v>
      </c>
    </row>
    <row r="134" spans="2:7">
      <c r="B134" s="13" t="s">
        <v>157</v>
      </c>
      <c r="C134" s="33" t="s">
        <v>158</v>
      </c>
      <c r="D134" s="35">
        <v>260000</v>
      </c>
      <c r="E134" s="35">
        <v>242000</v>
      </c>
      <c r="F134" s="35">
        <v>122515</v>
      </c>
      <c r="G134" s="23">
        <f t="shared" si="27"/>
        <v>50.626033057851238</v>
      </c>
    </row>
    <row r="135" spans="2:7">
      <c r="B135" s="13" t="s">
        <v>163</v>
      </c>
      <c r="C135" s="33" t="s">
        <v>164</v>
      </c>
      <c r="D135" s="35">
        <v>3064000</v>
      </c>
      <c r="E135" s="35">
        <v>0</v>
      </c>
      <c r="F135" s="35">
        <v>0</v>
      </c>
      <c r="G135" s="23"/>
    </row>
    <row r="136" spans="2:7">
      <c r="B136" s="13" t="s">
        <v>381</v>
      </c>
      <c r="C136" s="33" t="s">
        <v>171</v>
      </c>
      <c r="D136" s="35">
        <f>D137</f>
        <v>84000</v>
      </c>
      <c r="E136" s="35">
        <f t="shared" ref="E136:F136" si="49">E137</f>
        <v>84000</v>
      </c>
      <c r="F136" s="35">
        <f t="shared" si="49"/>
        <v>0</v>
      </c>
      <c r="G136" s="23">
        <f t="shared" si="27"/>
        <v>0</v>
      </c>
    </row>
    <row r="137" spans="2:7">
      <c r="B137" s="13" t="s">
        <v>383</v>
      </c>
      <c r="C137" s="33" t="s">
        <v>172</v>
      </c>
      <c r="D137" s="35">
        <v>84000</v>
      </c>
      <c r="E137" s="35">
        <v>84000</v>
      </c>
      <c r="F137" s="35">
        <v>0</v>
      </c>
      <c r="G137" s="23">
        <f t="shared" si="27"/>
        <v>0</v>
      </c>
    </row>
    <row r="138" spans="2:7" ht="13.5" customHeight="1">
      <c r="B138" s="12" t="s">
        <v>404</v>
      </c>
      <c r="C138" s="32" t="s">
        <v>406</v>
      </c>
      <c r="D138" s="34">
        <f>D139</f>
        <v>9197000</v>
      </c>
      <c r="E138" s="34">
        <f t="shared" ref="E138:F138" si="50">E139</f>
        <v>8580000</v>
      </c>
      <c r="F138" s="34">
        <f t="shared" si="50"/>
        <v>6460055</v>
      </c>
      <c r="G138" s="21">
        <f t="shared" si="27"/>
        <v>75.292016317016319</v>
      </c>
    </row>
    <row r="139" spans="2:7">
      <c r="B139" s="13" t="s">
        <v>382</v>
      </c>
      <c r="C139" s="33" t="s">
        <v>407</v>
      </c>
      <c r="D139" s="35">
        <f>D140+D141</f>
        <v>9197000</v>
      </c>
      <c r="E139" s="35">
        <f t="shared" ref="E139:F139" si="51">E140+E141</f>
        <v>8580000</v>
      </c>
      <c r="F139" s="35">
        <f t="shared" si="51"/>
        <v>6460055</v>
      </c>
      <c r="G139" s="23">
        <f t="shared" si="27"/>
        <v>75.292016317016319</v>
      </c>
    </row>
    <row r="140" spans="2:7">
      <c r="B140" s="13" t="s">
        <v>157</v>
      </c>
      <c r="C140" s="33" t="s">
        <v>408</v>
      </c>
      <c r="D140" s="35">
        <v>134000</v>
      </c>
      <c r="E140" s="35">
        <v>80000</v>
      </c>
      <c r="F140" s="35">
        <v>19090</v>
      </c>
      <c r="G140" s="23">
        <f t="shared" si="27"/>
        <v>23.862500000000001</v>
      </c>
    </row>
    <row r="141" spans="2:7">
      <c r="B141" s="13" t="s">
        <v>405</v>
      </c>
      <c r="C141" s="33" t="s">
        <v>409</v>
      </c>
      <c r="D141" s="35">
        <v>9063000</v>
      </c>
      <c r="E141" s="35">
        <v>8500000</v>
      </c>
      <c r="F141" s="35">
        <v>6440965</v>
      </c>
      <c r="G141" s="23">
        <f t="shared" si="27"/>
        <v>75.776058823529411</v>
      </c>
    </row>
    <row r="142" spans="2:7" s="19" customFormat="1">
      <c r="B142" s="12" t="s">
        <v>184</v>
      </c>
      <c r="C142" s="32" t="s">
        <v>185</v>
      </c>
      <c r="D142" s="34">
        <f>D143+D146</f>
        <v>5607000</v>
      </c>
      <c r="E142" s="34">
        <f t="shared" ref="E142:F142" si="52">E143+E146</f>
        <v>5584000</v>
      </c>
      <c r="F142" s="34">
        <f t="shared" si="52"/>
        <v>3925221</v>
      </c>
      <c r="G142" s="21">
        <f t="shared" si="27"/>
        <v>70.2940723495702</v>
      </c>
    </row>
    <row r="143" spans="2:7">
      <c r="B143" s="13" t="s">
        <v>299</v>
      </c>
      <c r="C143" s="33" t="s">
        <v>154</v>
      </c>
      <c r="D143" s="35">
        <f>D144+D145</f>
        <v>5313000</v>
      </c>
      <c r="E143" s="35">
        <f>E144+E145</f>
        <v>5290000</v>
      </c>
      <c r="F143" s="35">
        <f>F144+F145</f>
        <v>3915327</v>
      </c>
      <c r="G143" s="23">
        <f t="shared" ref="G143:G206" si="53">F143/E143*100</f>
        <v>74.01374291115313</v>
      </c>
    </row>
    <row r="144" spans="2:7">
      <c r="B144" s="13" t="s">
        <v>155</v>
      </c>
      <c r="C144" s="33" t="s">
        <v>156</v>
      </c>
      <c r="D144" s="35">
        <v>4420000</v>
      </c>
      <c r="E144" s="35">
        <v>4420000</v>
      </c>
      <c r="F144" s="35">
        <v>3451581</v>
      </c>
      <c r="G144" s="23">
        <f t="shared" si="53"/>
        <v>78.09006787330317</v>
      </c>
    </row>
    <row r="145" spans="2:7">
      <c r="B145" s="13" t="s">
        <v>157</v>
      </c>
      <c r="C145" s="33" t="s">
        <v>158</v>
      </c>
      <c r="D145" s="35">
        <v>893000</v>
      </c>
      <c r="E145" s="35">
        <v>870000</v>
      </c>
      <c r="F145" s="35">
        <v>463746</v>
      </c>
      <c r="G145" s="23">
        <f t="shared" si="53"/>
        <v>53.304137931034475</v>
      </c>
    </row>
    <row r="146" spans="2:7">
      <c r="B146" s="13" t="s">
        <v>305</v>
      </c>
      <c r="C146" s="33" t="s">
        <v>171</v>
      </c>
      <c r="D146" s="35">
        <f>D147</f>
        <v>294000</v>
      </c>
      <c r="E146" s="35">
        <f t="shared" ref="E146:F146" si="54">E147</f>
        <v>294000</v>
      </c>
      <c r="F146" s="35">
        <f t="shared" si="54"/>
        <v>9894</v>
      </c>
      <c r="G146" s="23">
        <f t="shared" si="53"/>
        <v>3.3653061224489793</v>
      </c>
    </row>
    <row r="147" spans="2:7">
      <c r="B147" s="13" t="s">
        <v>384</v>
      </c>
      <c r="C147" s="33" t="s">
        <v>172</v>
      </c>
      <c r="D147" s="35">
        <v>294000</v>
      </c>
      <c r="E147" s="35">
        <v>294000</v>
      </c>
      <c r="F147" s="35">
        <v>9894</v>
      </c>
      <c r="G147" s="23">
        <f t="shared" si="53"/>
        <v>3.3653061224489793</v>
      </c>
    </row>
    <row r="148" spans="2:7" s="19" customFormat="1">
      <c r="B148" s="12" t="s">
        <v>186</v>
      </c>
      <c r="C148" s="32" t="s">
        <v>187</v>
      </c>
      <c r="D148" s="34">
        <f>D149+D155+D157</f>
        <v>91102000</v>
      </c>
      <c r="E148" s="34">
        <f t="shared" ref="E148:F148" si="55">E149+E155+E157</f>
        <v>74089000</v>
      </c>
      <c r="F148" s="34">
        <f t="shared" si="55"/>
        <v>68610604</v>
      </c>
      <c r="G148" s="21">
        <f t="shared" si="53"/>
        <v>92.605655360444871</v>
      </c>
    </row>
    <row r="149" spans="2:7">
      <c r="B149" s="13" t="s">
        <v>385</v>
      </c>
      <c r="C149" s="33" t="s">
        <v>154</v>
      </c>
      <c r="D149" s="35">
        <f>D150+D151+D152+D153+D154</f>
        <v>88218000</v>
      </c>
      <c r="E149" s="35">
        <f>E150+E151+E152+E153+E154</f>
        <v>71205000</v>
      </c>
      <c r="F149" s="35">
        <f>F150+F151+F152+F153+F154</f>
        <v>68191320</v>
      </c>
      <c r="G149" s="23">
        <f t="shared" si="53"/>
        <v>95.767600589846211</v>
      </c>
    </row>
    <row r="150" spans="2:7">
      <c r="B150" s="13" t="s">
        <v>155</v>
      </c>
      <c r="C150" s="33" t="s">
        <v>156</v>
      </c>
      <c r="D150" s="35">
        <v>73552000</v>
      </c>
      <c r="E150" s="35">
        <v>59833000</v>
      </c>
      <c r="F150" s="35">
        <v>58855044</v>
      </c>
      <c r="G150" s="23">
        <f t="shared" si="53"/>
        <v>98.365524041916657</v>
      </c>
    </row>
    <row r="151" spans="2:7">
      <c r="B151" s="13" t="s">
        <v>157</v>
      </c>
      <c r="C151" s="33" t="s">
        <v>158</v>
      </c>
      <c r="D151" s="35">
        <v>11005000</v>
      </c>
      <c r="E151" s="35">
        <v>8325000</v>
      </c>
      <c r="F151" s="35">
        <v>8153908</v>
      </c>
      <c r="G151" s="23">
        <f t="shared" si="53"/>
        <v>97.94484084084084</v>
      </c>
    </row>
    <row r="152" spans="2:7" ht="25.5">
      <c r="B152" s="13" t="s">
        <v>308</v>
      </c>
      <c r="C152" s="33" t="s">
        <v>166</v>
      </c>
      <c r="D152" s="35">
        <v>394000</v>
      </c>
      <c r="E152" s="35">
        <v>297000</v>
      </c>
      <c r="F152" s="35">
        <v>218708</v>
      </c>
      <c r="G152" s="23">
        <f t="shared" si="53"/>
        <v>73.639057239057237</v>
      </c>
    </row>
    <row r="153" spans="2:7">
      <c r="B153" s="13" t="s">
        <v>167</v>
      </c>
      <c r="C153" s="33" t="s">
        <v>168</v>
      </c>
      <c r="D153" s="35">
        <v>112000</v>
      </c>
      <c r="E153" s="35">
        <v>84000</v>
      </c>
      <c r="F153" s="35">
        <v>53511</v>
      </c>
      <c r="G153" s="23">
        <f t="shared" si="53"/>
        <v>63.703571428571429</v>
      </c>
    </row>
    <row r="154" spans="2:7">
      <c r="B154" s="13" t="s">
        <v>169</v>
      </c>
      <c r="C154" s="33" t="s">
        <v>170</v>
      </c>
      <c r="D154" s="35">
        <v>3155000</v>
      </c>
      <c r="E154" s="35">
        <v>2666000</v>
      </c>
      <c r="F154" s="35">
        <v>910149</v>
      </c>
      <c r="G154" s="23">
        <f t="shared" si="53"/>
        <v>34.139122280570142</v>
      </c>
    </row>
    <row r="155" spans="2:7">
      <c r="B155" s="13" t="s">
        <v>309</v>
      </c>
      <c r="C155" s="33" t="s">
        <v>171</v>
      </c>
      <c r="D155" s="35">
        <f>D156</f>
        <v>2884000</v>
      </c>
      <c r="E155" s="35">
        <f t="shared" ref="E155:F155" si="56">E156</f>
        <v>2884000</v>
      </c>
      <c r="F155" s="35">
        <f t="shared" si="56"/>
        <v>606799</v>
      </c>
      <c r="G155" s="23">
        <f t="shared" si="53"/>
        <v>21.040187239944522</v>
      </c>
    </row>
    <row r="156" spans="2:7">
      <c r="B156" s="13" t="s">
        <v>386</v>
      </c>
      <c r="C156" s="33" t="s">
        <v>172</v>
      </c>
      <c r="D156" s="35">
        <v>2884000</v>
      </c>
      <c r="E156" s="35">
        <v>2884000</v>
      </c>
      <c r="F156" s="35">
        <v>606799</v>
      </c>
      <c r="G156" s="23">
        <f t="shared" si="53"/>
        <v>21.040187239944522</v>
      </c>
    </row>
    <row r="157" spans="2:7" ht="25.5">
      <c r="B157" s="13" t="s">
        <v>176</v>
      </c>
      <c r="C157" s="33" t="s">
        <v>177</v>
      </c>
      <c r="D157" s="35">
        <v>0</v>
      </c>
      <c r="E157" s="35">
        <v>0</v>
      </c>
      <c r="F157" s="35">
        <v>-187515</v>
      </c>
      <c r="G157" s="23"/>
    </row>
    <row r="158" spans="2:7" s="19" customFormat="1">
      <c r="B158" s="12" t="s">
        <v>188</v>
      </c>
      <c r="C158" s="32" t="s">
        <v>189</v>
      </c>
      <c r="D158" s="34">
        <f>D159</f>
        <v>2203000</v>
      </c>
      <c r="E158" s="34">
        <f t="shared" ref="E158:F158" si="57">E159</f>
        <v>2128000</v>
      </c>
      <c r="F158" s="34">
        <f t="shared" si="57"/>
        <v>1630354</v>
      </c>
      <c r="G158" s="21">
        <f t="shared" si="53"/>
        <v>76.614379699248119</v>
      </c>
    </row>
    <row r="159" spans="2:7">
      <c r="B159" s="13" t="s">
        <v>292</v>
      </c>
      <c r="C159" s="33" t="s">
        <v>154</v>
      </c>
      <c r="D159" s="35">
        <f>D160+D161+D162</f>
        <v>2203000</v>
      </c>
      <c r="E159" s="35">
        <f>E160+E161+E162</f>
        <v>2128000</v>
      </c>
      <c r="F159" s="35">
        <f>F160+F161+F162</f>
        <v>1630354</v>
      </c>
      <c r="G159" s="23">
        <f t="shared" si="53"/>
        <v>76.614379699248119</v>
      </c>
    </row>
    <row r="160" spans="2:7">
      <c r="B160" s="13" t="s">
        <v>155</v>
      </c>
      <c r="C160" s="33" t="s">
        <v>156</v>
      </c>
      <c r="D160" s="35">
        <v>1880000</v>
      </c>
      <c r="E160" s="35">
        <v>1874000</v>
      </c>
      <c r="F160" s="35">
        <v>1579336</v>
      </c>
      <c r="G160" s="23">
        <f t="shared" si="53"/>
        <v>84.276200640341514</v>
      </c>
    </row>
    <row r="161" spans="2:7">
      <c r="B161" s="13" t="s">
        <v>157</v>
      </c>
      <c r="C161" s="33" t="s">
        <v>158</v>
      </c>
      <c r="D161" s="35">
        <v>318000</v>
      </c>
      <c r="E161" s="35">
        <v>250000</v>
      </c>
      <c r="F161" s="35">
        <v>49198</v>
      </c>
      <c r="G161" s="23">
        <f t="shared" si="53"/>
        <v>19.679199999999998</v>
      </c>
    </row>
    <row r="162" spans="2:7">
      <c r="B162" s="13" t="s">
        <v>167</v>
      </c>
      <c r="C162" s="33" t="s">
        <v>168</v>
      </c>
      <c r="D162" s="35">
        <v>5000</v>
      </c>
      <c r="E162" s="35">
        <v>4000</v>
      </c>
      <c r="F162" s="35">
        <v>1820</v>
      </c>
      <c r="G162" s="23">
        <f t="shared" si="53"/>
        <v>45.5</v>
      </c>
    </row>
    <row r="163" spans="2:7" s="19" customFormat="1">
      <c r="B163" s="12" t="s">
        <v>190</v>
      </c>
      <c r="C163" s="32" t="s">
        <v>191</v>
      </c>
      <c r="D163" s="34">
        <f>D164+D168+D170</f>
        <v>33770000</v>
      </c>
      <c r="E163" s="34">
        <f t="shared" ref="E163:F163" si="58">E164+E168+E170</f>
        <v>32781000</v>
      </c>
      <c r="F163" s="34">
        <f t="shared" si="58"/>
        <v>27624389</v>
      </c>
      <c r="G163" s="21">
        <f t="shared" si="53"/>
        <v>84.269512827552546</v>
      </c>
    </row>
    <row r="164" spans="2:7">
      <c r="B164" s="13" t="s">
        <v>379</v>
      </c>
      <c r="C164" s="33" t="s">
        <v>154</v>
      </c>
      <c r="D164" s="35">
        <f>D165+D166+D167</f>
        <v>30886000</v>
      </c>
      <c r="E164" s="35">
        <f t="shared" ref="E164:F164" si="59">E165+E166+E167</f>
        <v>29970000</v>
      </c>
      <c r="F164" s="35">
        <f t="shared" si="59"/>
        <v>26200443</v>
      </c>
      <c r="G164" s="23">
        <f t="shared" si="53"/>
        <v>87.422232232232233</v>
      </c>
    </row>
    <row r="165" spans="2:7">
      <c r="B165" s="13" t="s">
        <v>155</v>
      </c>
      <c r="C165" s="33" t="s">
        <v>156</v>
      </c>
      <c r="D165" s="35">
        <v>2670000</v>
      </c>
      <c r="E165" s="35">
        <v>2599000</v>
      </c>
      <c r="F165" s="35">
        <v>2041421</v>
      </c>
      <c r="G165" s="23">
        <f t="shared" si="53"/>
        <v>78.546402462485574</v>
      </c>
    </row>
    <row r="166" spans="2:7">
      <c r="B166" s="13" t="s">
        <v>157</v>
      </c>
      <c r="C166" s="33" t="s">
        <v>158</v>
      </c>
      <c r="D166" s="35">
        <v>9978000</v>
      </c>
      <c r="E166" s="35">
        <v>9461000</v>
      </c>
      <c r="F166" s="35">
        <v>9322269</v>
      </c>
      <c r="G166" s="23">
        <f t="shared" si="53"/>
        <v>98.533653947785652</v>
      </c>
    </row>
    <row r="167" spans="2:7">
      <c r="B167" s="13" t="s">
        <v>169</v>
      </c>
      <c r="C167" s="33" t="s">
        <v>170</v>
      </c>
      <c r="D167" s="35">
        <v>18238000</v>
      </c>
      <c r="E167" s="35">
        <v>17910000</v>
      </c>
      <c r="F167" s="35">
        <v>14836753</v>
      </c>
      <c r="G167" s="23">
        <f t="shared" si="53"/>
        <v>82.8406085985483</v>
      </c>
    </row>
    <row r="168" spans="2:7">
      <c r="B168" s="13" t="s">
        <v>387</v>
      </c>
      <c r="C168" s="33" t="s">
        <v>171</v>
      </c>
      <c r="D168" s="35">
        <f>D169</f>
        <v>2884000</v>
      </c>
      <c r="E168" s="35">
        <f t="shared" ref="E168:F168" si="60">E169</f>
        <v>2811000</v>
      </c>
      <c r="F168" s="35">
        <f t="shared" si="60"/>
        <v>1424657</v>
      </c>
      <c r="G168" s="23">
        <f t="shared" si="53"/>
        <v>50.681501245108507</v>
      </c>
    </row>
    <row r="169" spans="2:7">
      <c r="B169" s="13" t="s">
        <v>302</v>
      </c>
      <c r="C169" s="33" t="s">
        <v>172</v>
      </c>
      <c r="D169" s="35">
        <v>2884000</v>
      </c>
      <c r="E169" s="35">
        <v>2811000</v>
      </c>
      <c r="F169" s="35">
        <v>1424657</v>
      </c>
      <c r="G169" s="23">
        <f t="shared" si="53"/>
        <v>50.681501245108507</v>
      </c>
    </row>
    <row r="170" spans="2:7" ht="25.5">
      <c r="B170" s="13" t="s">
        <v>176</v>
      </c>
      <c r="C170" s="33" t="s">
        <v>177</v>
      </c>
      <c r="D170" s="35">
        <v>0</v>
      </c>
      <c r="E170" s="35">
        <v>0</v>
      </c>
      <c r="F170" s="35">
        <v>-711</v>
      </c>
      <c r="G170" s="23"/>
    </row>
    <row r="171" spans="2:7" s="19" customFormat="1">
      <c r="B171" s="12" t="s">
        <v>192</v>
      </c>
      <c r="C171" s="32" t="s">
        <v>193</v>
      </c>
      <c r="D171" s="34">
        <f>D172+D178</f>
        <v>19696000</v>
      </c>
      <c r="E171" s="34">
        <f>E172+E178</f>
        <v>15813000</v>
      </c>
      <c r="F171" s="34">
        <f>F172+F178</f>
        <v>13025520</v>
      </c>
      <c r="G171" s="21">
        <f t="shared" si="53"/>
        <v>82.372225384177582</v>
      </c>
    </row>
    <row r="172" spans="2:7">
      <c r="B172" s="13" t="s">
        <v>388</v>
      </c>
      <c r="C172" s="33" t="s">
        <v>154</v>
      </c>
      <c r="D172" s="35">
        <f>D173+D174+D175+D176+D177</f>
        <v>18449000</v>
      </c>
      <c r="E172" s="35">
        <f>E173+E174+E175+E176+E177</f>
        <v>14773000</v>
      </c>
      <c r="F172" s="35">
        <f>F173+F174+F175+F176+F177</f>
        <v>12811206</v>
      </c>
      <c r="G172" s="23">
        <f t="shared" si="53"/>
        <v>86.720408853990378</v>
      </c>
    </row>
    <row r="173" spans="2:7">
      <c r="B173" s="13" t="s">
        <v>155</v>
      </c>
      <c r="C173" s="33" t="s">
        <v>156</v>
      </c>
      <c r="D173" s="35">
        <v>6033000</v>
      </c>
      <c r="E173" s="35">
        <v>4803000</v>
      </c>
      <c r="F173" s="35">
        <v>4277687</v>
      </c>
      <c r="G173" s="23">
        <f t="shared" si="53"/>
        <v>89.062814907349576</v>
      </c>
    </row>
    <row r="174" spans="2:7">
      <c r="B174" s="13" t="s">
        <v>157</v>
      </c>
      <c r="C174" s="33" t="s">
        <v>158</v>
      </c>
      <c r="D174" s="35">
        <v>5923000</v>
      </c>
      <c r="E174" s="35">
        <v>4518000</v>
      </c>
      <c r="F174" s="35">
        <v>3273786</v>
      </c>
      <c r="G174" s="23">
        <f t="shared" si="53"/>
        <v>72.460956175298804</v>
      </c>
    </row>
    <row r="175" spans="2:7">
      <c r="B175" s="13" t="s">
        <v>389</v>
      </c>
      <c r="C175" s="33" t="s">
        <v>165</v>
      </c>
      <c r="D175" s="35">
        <v>376000</v>
      </c>
      <c r="E175" s="35">
        <v>294000</v>
      </c>
      <c r="F175" s="35">
        <v>206652</v>
      </c>
      <c r="G175" s="23">
        <f t="shared" si="53"/>
        <v>70.289795918367346</v>
      </c>
    </row>
    <row r="176" spans="2:7" ht="25.5">
      <c r="B176" s="13" t="s">
        <v>390</v>
      </c>
      <c r="C176" s="33" t="s">
        <v>166</v>
      </c>
      <c r="D176" s="35">
        <v>537000</v>
      </c>
      <c r="E176" s="35">
        <v>537000</v>
      </c>
      <c r="F176" s="35">
        <v>480059</v>
      </c>
      <c r="G176" s="23">
        <f t="shared" si="53"/>
        <v>89.396461824953448</v>
      </c>
    </row>
    <row r="177" spans="2:7">
      <c r="B177" s="13" t="s">
        <v>167</v>
      </c>
      <c r="C177" s="33" t="s">
        <v>168</v>
      </c>
      <c r="D177" s="35">
        <v>5580000</v>
      </c>
      <c r="E177" s="35">
        <v>4621000</v>
      </c>
      <c r="F177" s="35">
        <v>4573022</v>
      </c>
      <c r="G177" s="23">
        <f t="shared" si="53"/>
        <v>98.961739883142172</v>
      </c>
    </row>
    <row r="178" spans="2:7">
      <c r="B178" s="13" t="s">
        <v>391</v>
      </c>
      <c r="C178" s="33" t="s">
        <v>171</v>
      </c>
      <c r="D178" s="35">
        <f>D179</f>
        <v>1247000</v>
      </c>
      <c r="E178" s="35">
        <f t="shared" ref="E178:F178" si="61">E179</f>
        <v>1040000</v>
      </c>
      <c r="F178" s="35">
        <f t="shared" si="61"/>
        <v>214314</v>
      </c>
      <c r="G178" s="23">
        <f t="shared" si="53"/>
        <v>20.607115384615383</v>
      </c>
    </row>
    <row r="179" spans="2:7">
      <c r="B179" s="13" t="s">
        <v>392</v>
      </c>
      <c r="C179" s="33" t="s">
        <v>172</v>
      </c>
      <c r="D179" s="35">
        <v>1247000</v>
      </c>
      <c r="E179" s="35">
        <v>1040000</v>
      </c>
      <c r="F179" s="35">
        <v>214314</v>
      </c>
      <c r="G179" s="23">
        <f t="shared" si="53"/>
        <v>20.607115384615383</v>
      </c>
    </row>
    <row r="180" spans="2:7" s="19" customFormat="1">
      <c r="B180" s="12" t="s">
        <v>194</v>
      </c>
      <c r="C180" s="32" t="s">
        <v>195</v>
      </c>
      <c r="D180" s="34">
        <f>D181+D186+D188</f>
        <v>55977000</v>
      </c>
      <c r="E180" s="34">
        <f t="shared" ref="E180:F180" si="62">E181+E186+E188</f>
        <v>48802000</v>
      </c>
      <c r="F180" s="34">
        <f t="shared" si="62"/>
        <v>26738238</v>
      </c>
      <c r="G180" s="21">
        <f t="shared" si="53"/>
        <v>54.789225851399536</v>
      </c>
    </row>
    <row r="181" spans="2:7">
      <c r="B181" s="13" t="s">
        <v>393</v>
      </c>
      <c r="C181" s="33" t="s">
        <v>154</v>
      </c>
      <c r="D181" s="35">
        <f>D182+D183+D184+D185</f>
        <v>43265000</v>
      </c>
      <c r="E181" s="35">
        <f>E182+E183+E184+E185</f>
        <v>36668000</v>
      </c>
      <c r="F181" s="35">
        <f>F182+F183+F184+F185</f>
        <v>22759703</v>
      </c>
      <c r="G181" s="23">
        <f t="shared" si="53"/>
        <v>62.069660194174759</v>
      </c>
    </row>
    <row r="182" spans="2:7">
      <c r="B182" s="13" t="s">
        <v>155</v>
      </c>
      <c r="C182" s="33" t="s">
        <v>156</v>
      </c>
      <c r="D182" s="35">
        <v>2800000</v>
      </c>
      <c r="E182" s="35">
        <v>2800000</v>
      </c>
      <c r="F182" s="35">
        <v>2608659</v>
      </c>
      <c r="G182" s="23">
        <f t="shared" si="53"/>
        <v>93.166392857142853</v>
      </c>
    </row>
    <row r="183" spans="2:7">
      <c r="B183" s="13" t="s">
        <v>157</v>
      </c>
      <c r="C183" s="33" t="s">
        <v>158</v>
      </c>
      <c r="D183" s="35">
        <v>18894000</v>
      </c>
      <c r="E183" s="35">
        <v>16247000</v>
      </c>
      <c r="F183" s="35">
        <v>15095692</v>
      </c>
      <c r="G183" s="23">
        <f t="shared" si="53"/>
        <v>92.913719455899553</v>
      </c>
    </row>
    <row r="184" spans="2:7">
      <c r="B184" s="13" t="s">
        <v>394</v>
      </c>
      <c r="C184" s="33" t="s">
        <v>165</v>
      </c>
      <c r="D184" s="35">
        <v>1788000</v>
      </c>
      <c r="E184" s="35">
        <v>1751000</v>
      </c>
      <c r="F184" s="35">
        <v>811137</v>
      </c>
      <c r="G184" s="23">
        <f t="shared" si="53"/>
        <v>46.324214734437462</v>
      </c>
    </row>
    <row r="185" spans="2:7" ht="25.5">
      <c r="B185" s="13" t="s">
        <v>395</v>
      </c>
      <c r="C185" s="33" t="s">
        <v>166</v>
      </c>
      <c r="D185" s="35">
        <v>19783000</v>
      </c>
      <c r="E185" s="35">
        <v>15870000</v>
      </c>
      <c r="F185" s="35">
        <v>4244215</v>
      </c>
      <c r="G185" s="23">
        <f t="shared" si="53"/>
        <v>26.743635790800251</v>
      </c>
    </row>
    <row r="186" spans="2:7">
      <c r="B186" s="13" t="s">
        <v>396</v>
      </c>
      <c r="C186" s="33" t="s">
        <v>171</v>
      </c>
      <c r="D186" s="35">
        <f>D187</f>
        <v>12712000</v>
      </c>
      <c r="E186" s="35">
        <f t="shared" ref="E186:F186" si="63">E187</f>
        <v>12134000</v>
      </c>
      <c r="F186" s="35">
        <f t="shared" si="63"/>
        <v>3979661</v>
      </c>
      <c r="G186" s="23">
        <f t="shared" si="53"/>
        <v>32.797601780121973</v>
      </c>
    </row>
    <row r="187" spans="2:7">
      <c r="B187" s="13" t="s">
        <v>386</v>
      </c>
      <c r="C187" s="33" t="s">
        <v>172</v>
      </c>
      <c r="D187" s="35">
        <v>12712000</v>
      </c>
      <c r="E187" s="35">
        <v>12134000</v>
      </c>
      <c r="F187" s="35">
        <v>3979661</v>
      </c>
      <c r="G187" s="23">
        <f t="shared" si="53"/>
        <v>32.797601780121973</v>
      </c>
    </row>
    <row r="188" spans="2:7" ht="25.5">
      <c r="B188" s="13" t="s">
        <v>176</v>
      </c>
      <c r="C188" s="33" t="s">
        <v>177</v>
      </c>
      <c r="D188" s="35">
        <v>0</v>
      </c>
      <c r="E188" s="35">
        <v>0</v>
      </c>
      <c r="F188" s="35">
        <v>-1126</v>
      </c>
      <c r="G188" s="23"/>
    </row>
    <row r="189" spans="2:7" s="19" customFormat="1">
      <c r="B189" s="12" t="s">
        <v>196</v>
      </c>
      <c r="C189" s="32" t="s">
        <v>197</v>
      </c>
      <c r="D189" s="34">
        <f>D190+D193</f>
        <v>17004000</v>
      </c>
      <c r="E189" s="34">
        <f t="shared" ref="E189:F189" si="64">E190+E193</f>
        <v>15630000</v>
      </c>
      <c r="F189" s="34">
        <f t="shared" si="64"/>
        <v>9569484</v>
      </c>
      <c r="G189" s="21">
        <f t="shared" si="53"/>
        <v>61.225105566218808</v>
      </c>
    </row>
    <row r="190" spans="2:7">
      <c r="B190" s="13" t="s">
        <v>373</v>
      </c>
      <c r="C190" s="33" t="s">
        <v>154</v>
      </c>
      <c r="D190" s="35">
        <f>D191+D192</f>
        <v>16595000</v>
      </c>
      <c r="E190" s="35">
        <f t="shared" ref="E190:F190" si="65">E191+E192</f>
        <v>15221000</v>
      </c>
      <c r="F190" s="35">
        <f t="shared" si="65"/>
        <v>9273814</v>
      </c>
      <c r="G190" s="23">
        <f t="shared" si="53"/>
        <v>60.927757703173249</v>
      </c>
    </row>
    <row r="191" spans="2:7">
      <c r="B191" s="13" t="s">
        <v>157</v>
      </c>
      <c r="C191" s="33" t="s">
        <v>158</v>
      </c>
      <c r="D191" s="35">
        <v>13572000</v>
      </c>
      <c r="E191" s="35">
        <v>12711000</v>
      </c>
      <c r="F191" s="35">
        <v>9137339</v>
      </c>
      <c r="G191" s="23">
        <f t="shared" si="53"/>
        <v>71.885288332939979</v>
      </c>
    </row>
    <row r="192" spans="2:7" ht="25.5">
      <c r="B192" s="13" t="s">
        <v>397</v>
      </c>
      <c r="C192" s="33" t="s">
        <v>166</v>
      </c>
      <c r="D192" s="35">
        <v>3023000</v>
      </c>
      <c r="E192" s="35">
        <v>2510000</v>
      </c>
      <c r="F192" s="35">
        <v>136475</v>
      </c>
      <c r="G192" s="23">
        <f t="shared" si="53"/>
        <v>5.4372509960159361</v>
      </c>
    </row>
    <row r="193" spans="2:7">
      <c r="B193" s="13" t="s">
        <v>333</v>
      </c>
      <c r="C193" s="33" t="s">
        <v>171</v>
      </c>
      <c r="D193" s="35">
        <f>D194</f>
        <v>409000</v>
      </c>
      <c r="E193" s="35">
        <f t="shared" ref="E193:F193" si="66">E194</f>
        <v>409000</v>
      </c>
      <c r="F193" s="35">
        <f t="shared" si="66"/>
        <v>295670</v>
      </c>
      <c r="G193" s="23">
        <f t="shared" si="53"/>
        <v>72.29095354523227</v>
      </c>
    </row>
    <row r="194" spans="2:7">
      <c r="B194" s="13" t="s">
        <v>398</v>
      </c>
      <c r="C194" s="33" t="s">
        <v>172</v>
      </c>
      <c r="D194" s="35">
        <v>409000</v>
      </c>
      <c r="E194" s="35">
        <v>409000</v>
      </c>
      <c r="F194" s="35">
        <v>295670</v>
      </c>
      <c r="G194" s="23">
        <f t="shared" si="53"/>
        <v>72.29095354523227</v>
      </c>
    </row>
    <row r="195" spans="2:7" s="19" customFormat="1" ht="25.5">
      <c r="B195" s="12" t="s">
        <v>198</v>
      </c>
      <c r="C195" s="32" t="s">
        <v>199</v>
      </c>
      <c r="D195" s="34">
        <f>D196</f>
        <v>726000</v>
      </c>
      <c r="E195" s="34">
        <f t="shared" ref="E195:F195" si="67">E196</f>
        <v>716000</v>
      </c>
      <c r="F195" s="34">
        <f t="shared" si="67"/>
        <v>363247</v>
      </c>
      <c r="G195" s="21">
        <f t="shared" si="53"/>
        <v>50.732821229050288</v>
      </c>
    </row>
    <row r="196" spans="2:7">
      <c r="B196" s="13" t="s">
        <v>307</v>
      </c>
      <c r="C196" s="33" t="s">
        <v>154</v>
      </c>
      <c r="D196" s="35">
        <f>D197+D198+D199</f>
        <v>726000</v>
      </c>
      <c r="E196" s="35">
        <f>E197+E198+E199</f>
        <v>716000</v>
      </c>
      <c r="F196" s="35">
        <f>F197+F198+F199</f>
        <v>363247</v>
      </c>
      <c r="G196" s="23">
        <f t="shared" si="53"/>
        <v>50.732821229050288</v>
      </c>
    </row>
    <row r="197" spans="2:7">
      <c r="B197" s="13" t="s">
        <v>157</v>
      </c>
      <c r="C197" s="33" t="s">
        <v>158</v>
      </c>
      <c r="D197" s="35">
        <v>569000</v>
      </c>
      <c r="E197" s="35">
        <v>569000</v>
      </c>
      <c r="F197" s="35">
        <v>281391</v>
      </c>
      <c r="G197" s="23">
        <f t="shared" si="53"/>
        <v>49.453602811950795</v>
      </c>
    </row>
    <row r="198" spans="2:7">
      <c r="B198" s="13" t="s">
        <v>399</v>
      </c>
      <c r="C198" s="33" t="s">
        <v>165</v>
      </c>
      <c r="D198" s="35">
        <v>75000</v>
      </c>
      <c r="E198" s="35">
        <v>65000</v>
      </c>
      <c r="F198" s="35">
        <v>0</v>
      </c>
      <c r="G198" s="23">
        <f t="shared" si="53"/>
        <v>0</v>
      </c>
    </row>
    <row r="199" spans="2:7" ht="25.5">
      <c r="B199" s="13" t="s">
        <v>390</v>
      </c>
      <c r="C199" s="33" t="s">
        <v>166</v>
      </c>
      <c r="D199" s="35">
        <v>82000</v>
      </c>
      <c r="E199" s="35">
        <v>82000</v>
      </c>
      <c r="F199" s="35">
        <v>81856</v>
      </c>
      <c r="G199" s="23">
        <f t="shared" si="53"/>
        <v>99.824390243902442</v>
      </c>
    </row>
    <row r="200" spans="2:7" s="19" customFormat="1">
      <c r="B200" s="12" t="s">
        <v>200</v>
      </c>
      <c r="C200" s="32" t="s">
        <v>201</v>
      </c>
      <c r="D200" s="34">
        <f>D201+D203</f>
        <v>1656000</v>
      </c>
      <c r="E200" s="34">
        <f t="shared" ref="E200:F200" si="68">E201+E203</f>
        <v>1632000</v>
      </c>
      <c r="F200" s="34">
        <f t="shared" si="68"/>
        <v>774098</v>
      </c>
      <c r="G200" s="21">
        <f t="shared" si="53"/>
        <v>47.432475490196083</v>
      </c>
    </row>
    <row r="201" spans="2:7">
      <c r="B201" s="13" t="s">
        <v>400</v>
      </c>
      <c r="C201" s="33" t="s">
        <v>154</v>
      </c>
      <c r="D201" s="35">
        <f>D202</f>
        <v>894000</v>
      </c>
      <c r="E201" s="35">
        <f t="shared" ref="E201:F201" si="69">E202</f>
        <v>870000</v>
      </c>
      <c r="F201" s="35">
        <f t="shared" si="69"/>
        <v>397487</v>
      </c>
      <c r="G201" s="23">
        <f t="shared" si="53"/>
        <v>45.688160919540231</v>
      </c>
    </row>
    <row r="202" spans="2:7">
      <c r="B202" s="13" t="s">
        <v>161</v>
      </c>
      <c r="C202" s="33" t="s">
        <v>162</v>
      </c>
      <c r="D202" s="35">
        <v>894000</v>
      </c>
      <c r="E202" s="35">
        <v>870000</v>
      </c>
      <c r="F202" s="35">
        <v>397487</v>
      </c>
      <c r="G202" s="23">
        <f t="shared" si="53"/>
        <v>45.688160919540231</v>
      </c>
    </row>
    <row r="203" spans="2:7">
      <c r="B203" s="13" t="s">
        <v>396</v>
      </c>
      <c r="C203" s="33" t="s">
        <v>171</v>
      </c>
      <c r="D203" s="35">
        <f>D204</f>
        <v>762000</v>
      </c>
      <c r="E203" s="35">
        <f t="shared" ref="E203:F203" si="70">E204</f>
        <v>762000</v>
      </c>
      <c r="F203" s="35">
        <f t="shared" si="70"/>
        <v>376611</v>
      </c>
      <c r="G203" s="23">
        <f t="shared" si="53"/>
        <v>49.424015748031493</v>
      </c>
    </row>
    <row r="204" spans="2:7">
      <c r="B204" s="13" t="s">
        <v>401</v>
      </c>
      <c r="C204" s="33" t="s">
        <v>172</v>
      </c>
      <c r="D204" s="35">
        <v>762000</v>
      </c>
      <c r="E204" s="35">
        <v>762000</v>
      </c>
      <c r="F204" s="35">
        <v>376611</v>
      </c>
      <c r="G204" s="23">
        <f t="shared" si="53"/>
        <v>49.424015748031493</v>
      </c>
    </row>
    <row r="205" spans="2:7" s="19" customFormat="1">
      <c r="B205" s="12" t="s">
        <v>202</v>
      </c>
      <c r="C205" s="32" t="s">
        <v>203</v>
      </c>
      <c r="D205" s="34">
        <f>D206+D211+D213</f>
        <v>120721000</v>
      </c>
      <c r="E205" s="34">
        <f t="shared" ref="E205:F205" si="71">E206+E211+E213</f>
        <v>96587000</v>
      </c>
      <c r="F205" s="34">
        <f t="shared" si="71"/>
        <v>62999840</v>
      </c>
      <c r="G205" s="21">
        <f t="shared" si="53"/>
        <v>65.226003499435748</v>
      </c>
    </row>
    <row r="206" spans="2:7">
      <c r="B206" s="13" t="s">
        <v>307</v>
      </c>
      <c r="C206" s="33" t="s">
        <v>154</v>
      </c>
      <c r="D206" s="35">
        <f>D207+D208+D209+D210</f>
        <v>79728000</v>
      </c>
      <c r="E206" s="35">
        <f t="shared" ref="E206:F206" si="72">E207+E208+E209+E210</f>
        <v>64745000</v>
      </c>
      <c r="F206" s="35">
        <f t="shared" si="72"/>
        <v>44397855</v>
      </c>
      <c r="G206" s="23">
        <f t="shared" si="53"/>
        <v>68.573411074214235</v>
      </c>
    </row>
    <row r="207" spans="2:7">
      <c r="B207" s="13" t="s">
        <v>157</v>
      </c>
      <c r="C207" s="33" t="s">
        <v>158</v>
      </c>
      <c r="D207" s="35">
        <v>21762000</v>
      </c>
      <c r="E207" s="35">
        <v>19095000</v>
      </c>
      <c r="F207" s="35">
        <v>12076638</v>
      </c>
      <c r="G207" s="23">
        <f t="shared" ref="G207:G214" si="73">F207/E207*100</f>
        <v>63.245027494108406</v>
      </c>
    </row>
    <row r="208" spans="2:7">
      <c r="B208" s="13" t="s">
        <v>161</v>
      </c>
      <c r="C208" s="33" t="s">
        <v>162</v>
      </c>
      <c r="D208" s="35">
        <v>13868000</v>
      </c>
      <c r="E208" s="35">
        <v>13562000</v>
      </c>
      <c r="F208" s="35">
        <v>13536642</v>
      </c>
      <c r="G208" s="23">
        <f t="shared" si="73"/>
        <v>99.813021678218547</v>
      </c>
    </row>
    <row r="209" spans="2:7">
      <c r="B209" s="13" t="s">
        <v>394</v>
      </c>
      <c r="C209" s="33" t="s">
        <v>165</v>
      </c>
      <c r="D209" s="35">
        <v>1070000</v>
      </c>
      <c r="E209" s="35">
        <v>1070000</v>
      </c>
      <c r="F209" s="35">
        <v>700000</v>
      </c>
      <c r="G209" s="23">
        <f t="shared" si="73"/>
        <v>65.420560747663544</v>
      </c>
    </row>
    <row r="210" spans="2:7" ht="25.5">
      <c r="B210" s="13" t="s">
        <v>402</v>
      </c>
      <c r="C210" s="33" t="s">
        <v>166</v>
      </c>
      <c r="D210" s="35">
        <v>43028000</v>
      </c>
      <c r="E210" s="35">
        <v>31018000</v>
      </c>
      <c r="F210" s="35">
        <v>18084575</v>
      </c>
      <c r="G210" s="23">
        <f t="shared" si="73"/>
        <v>58.303485073183317</v>
      </c>
    </row>
    <row r="211" spans="2:7">
      <c r="B211" s="13" t="s">
        <v>333</v>
      </c>
      <c r="C211" s="33" t="s">
        <v>171</v>
      </c>
      <c r="D211" s="35">
        <f>D212</f>
        <v>26280000</v>
      </c>
      <c r="E211" s="35">
        <f t="shared" ref="E211:F211" si="74">E212</f>
        <v>19886000</v>
      </c>
      <c r="F211" s="35">
        <f t="shared" si="74"/>
        <v>11583311</v>
      </c>
      <c r="G211" s="23">
        <f t="shared" si="73"/>
        <v>58.248571859599721</v>
      </c>
    </row>
    <row r="212" spans="2:7">
      <c r="B212" s="13" t="s">
        <v>377</v>
      </c>
      <c r="C212" s="33" t="s">
        <v>172</v>
      </c>
      <c r="D212" s="35">
        <v>26280000</v>
      </c>
      <c r="E212" s="35">
        <v>19886000</v>
      </c>
      <c r="F212" s="35">
        <v>11583311</v>
      </c>
      <c r="G212" s="23">
        <f t="shared" si="73"/>
        <v>58.248571859599721</v>
      </c>
    </row>
    <row r="213" spans="2:7">
      <c r="B213" s="13" t="s">
        <v>403</v>
      </c>
      <c r="C213" s="33" t="s">
        <v>173</v>
      </c>
      <c r="D213" s="35">
        <f>D214</f>
        <v>14713000</v>
      </c>
      <c r="E213" s="35">
        <f t="shared" ref="E213:F213" si="75">E214</f>
        <v>11956000</v>
      </c>
      <c r="F213" s="35">
        <f t="shared" si="75"/>
        <v>7018674</v>
      </c>
      <c r="G213" s="23">
        <f t="shared" si="73"/>
        <v>58.704198728671798</v>
      </c>
    </row>
    <row r="214" spans="2:7">
      <c r="B214" s="13" t="s">
        <v>174</v>
      </c>
      <c r="C214" s="33" t="s">
        <v>175</v>
      </c>
      <c r="D214" s="35">
        <v>14713000</v>
      </c>
      <c r="E214" s="35">
        <v>11956000</v>
      </c>
      <c r="F214" s="35">
        <v>7018674</v>
      </c>
      <c r="G214" s="23">
        <f t="shared" si="73"/>
        <v>58.704198728671798</v>
      </c>
    </row>
    <row r="215" spans="2:7">
      <c r="B215" s="29" t="s">
        <v>410</v>
      </c>
      <c r="C215" s="36" t="s">
        <v>411</v>
      </c>
      <c r="D215" s="34">
        <f>D13-D107</f>
        <v>0</v>
      </c>
      <c r="E215" s="34">
        <f t="shared" ref="E215:F215" si="76">E13-E107</f>
        <v>0</v>
      </c>
      <c r="F215" s="34">
        <f t="shared" si="76"/>
        <v>3670130</v>
      </c>
      <c r="G215" s="37"/>
    </row>
  </sheetData>
  <mergeCells count="10">
    <mergeCell ref="F1:G1"/>
    <mergeCell ref="B106:G106"/>
    <mergeCell ref="B5:G5"/>
    <mergeCell ref="B6:F6"/>
    <mergeCell ref="B10:B11"/>
    <mergeCell ref="C10:C11"/>
    <mergeCell ref="D10:D11"/>
    <mergeCell ref="E10:E11"/>
    <mergeCell ref="F10:F11"/>
    <mergeCell ref="G10:G11"/>
  </mergeCells>
  <pageMargins left="0.70866141732283472" right="0.70866141732283472" top="0.42" bottom="0.54" header="0.31496062992125984" footer="0.3"/>
  <pageSetup paperSize="9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H215"/>
  <sheetViews>
    <sheetView view="pageLayout" zoomScaleNormal="100" workbookViewId="0">
      <selection activeCell="D222" sqref="D222"/>
    </sheetView>
  </sheetViews>
  <sheetFormatPr defaultRowHeight="12.75"/>
  <cols>
    <col min="1" max="1" width="4.28515625" style="1" customWidth="1"/>
    <col min="2" max="2" width="51" style="1" customWidth="1"/>
    <col min="3" max="3" width="13.7109375" style="2" customWidth="1"/>
    <col min="4" max="4" width="15.85546875" style="3" customWidth="1"/>
    <col min="5" max="5" width="16" style="3" customWidth="1"/>
    <col min="6" max="6" width="15.42578125" style="3" customWidth="1"/>
    <col min="7" max="7" width="12.140625" style="1" customWidth="1"/>
    <col min="8" max="16384" width="9.140625" style="1"/>
  </cols>
  <sheetData>
    <row r="1" spans="2:8" ht="15.75">
      <c r="B1" s="6" t="s">
        <v>282</v>
      </c>
      <c r="F1" s="43" t="s">
        <v>413</v>
      </c>
      <c r="G1" s="43"/>
      <c r="H1" s="28"/>
    </row>
    <row r="2" spans="2:8" ht="15.75">
      <c r="B2" s="6" t="s">
        <v>283</v>
      </c>
    </row>
    <row r="3" spans="2:8" ht="15.75">
      <c r="B3" s="6" t="s">
        <v>284</v>
      </c>
    </row>
    <row r="5" spans="2:8" ht="15">
      <c r="B5" s="47" t="s">
        <v>416</v>
      </c>
      <c r="C5" s="47"/>
      <c r="D5" s="47"/>
      <c r="E5" s="47"/>
      <c r="F5" s="47"/>
      <c r="G5" s="47"/>
    </row>
    <row r="6" spans="2:8" ht="15.75">
      <c r="B6" s="48" t="s">
        <v>341</v>
      </c>
      <c r="C6" s="48"/>
      <c r="D6" s="48"/>
      <c r="E6" s="48"/>
      <c r="F6" s="48"/>
      <c r="G6" s="5"/>
    </row>
    <row r="10" spans="2:8">
      <c r="B10" s="49" t="s">
        <v>287</v>
      </c>
      <c r="C10" s="50" t="s">
        <v>279</v>
      </c>
      <c r="D10" s="51" t="s">
        <v>317</v>
      </c>
      <c r="E10" s="52" t="s">
        <v>280</v>
      </c>
      <c r="F10" s="54" t="s">
        <v>281</v>
      </c>
      <c r="G10" s="56" t="s">
        <v>327</v>
      </c>
    </row>
    <row r="11" spans="2:8">
      <c r="B11" s="49"/>
      <c r="C11" s="50"/>
      <c r="D11" s="51"/>
      <c r="E11" s="53"/>
      <c r="F11" s="55"/>
      <c r="G11" s="56"/>
    </row>
    <row r="12" spans="2:8">
      <c r="B12" s="38"/>
      <c r="C12" s="39"/>
      <c r="D12" s="40">
        <v>1</v>
      </c>
      <c r="E12" s="41">
        <v>2</v>
      </c>
      <c r="F12" s="42">
        <v>3</v>
      </c>
      <c r="G12" s="40">
        <v>4</v>
      </c>
    </row>
    <row r="13" spans="2:8" s="19" customFormat="1">
      <c r="B13" s="17" t="s">
        <v>0</v>
      </c>
      <c r="C13" s="32" t="s">
        <v>61</v>
      </c>
      <c r="D13" s="30">
        <f>D14+D87+D82+D97</f>
        <v>262399000</v>
      </c>
      <c r="E13" s="30">
        <f t="shared" ref="E13:F13" si="0">E14+E87+E82+E97</f>
        <v>227329000</v>
      </c>
      <c r="F13" s="30">
        <f t="shared" si="0"/>
        <v>195225976</v>
      </c>
      <c r="G13" s="21">
        <f>F13/E13*100</f>
        <v>85.87816600609689</v>
      </c>
    </row>
    <row r="14" spans="2:8" s="19" customFormat="1">
      <c r="B14" s="17" t="s">
        <v>1</v>
      </c>
      <c r="C14" s="32" t="s">
        <v>62</v>
      </c>
      <c r="D14" s="30">
        <f>D15+D54</f>
        <v>261701000</v>
      </c>
      <c r="E14" s="30">
        <f>E15+E54</f>
        <v>226727000</v>
      </c>
      <c r="F14" s="30">
        <f>F15+F54</f>
        <v>194364469</v>
      </c>
      <c r="G14" s="21">
        <f t="shared" ref="G14:G77" si="1">F14/E14*100</f>
        <v>85.726212140591983</v>
      </c>
    </row>
    <row r="15" spans="2:8" s="19" customFormat="1">
      <c r="B15" s="17" t="s">
        <v>2</v>
      </c>
      <c r="C15" s="32" t="s">
        <v>63</v>
      </c>
      <c r="D15" s="30">
        <f>D17+D19+D23+D26+D37+D40+D42+D45+D52</f>
        <v>272855000</v>
      </c>
      <c r="E15" s="30">
        <f>E17+E19+E23+E26+E37+E40+E42+E45+E52</f>
        <v>237010000</v>
      </c>
      <c r="F15" s="30">
        <f>F17+F19+F23+F26+F37+F40+F42+F45+F52</f>
        <v>197653017</v>
      </c>
      <c r="G15" s="21">
        <f t="shared" si="1"/>
        <v>83.394378718197544</v>
      </c>
    </row>
    <row r="16" spans="2:8" ht="25.5">
      <c r="B16" s="18" t="s">
        <v>344</v>
      </c>
      <c r="C16" s="33" t="s">
        <v>64</v>
      </c>
      <c r="D16" s="31">
        <f>D17+D19+D23</f>
        <v>108724000</v>
      </c>
      <c r="E16" s="31">
        <f t="shared" ref="E16:F16" si="2">E17+E19+E23</f>
        <v>92286000</v>
      </c>
      <c r="F16" s="31">
        <f t="shared" si="2"/>
        <v>80517884</v>
      </c>
      <c r="G16" s="23">
        <f t="shared" si="1"/>
        <v>87.248210996250791</v>
      </c>
    </row>
    <row r="17" spans="2:7" s="19" customFormat="1">
      <c r="B17" s="17" t="s">
        <v>345</v>
      </c>
      <c r="C17" s="32" t="s">
        <v>65</v>
      </c>
      <c r="D17" s="30">
        <f>D18</f>
        <v>2440000</v>
      </c>
      <c r="E17" s="30">
        <f t="shared" ref="E17:F17" si="3">E18</f>
        <v>2440000</v>
      </c>
      <c r="F17" s="30">
        <f t="shared" si="3"/>
        <v>1768879</v>
      </c>
      <c r="G17" s="21">
        <f t="shared" si="1"/>
        <v>72.495040983606557</v>
      </c>
    </row>
    <row r="18" spans="2:7" ht="25.5">
      <c r="B18" s="18" t="s">
        <v>3</v>
      </c>
      <c r="C18" s="33" t="s">
        <v>66</v>
      </c>
      <c r="D18" s="31">
        <v>2440000</v>
      </c>
      <c r="E18" s="31">
        <v>2440000</v>
      </c>
      <c r="F18" s="31">
        <v>1768879</v>
      </c>
      <c r="G18" s="23">
        <f t="shared" si="1"/>
        <v>72.495040983606557</v>
      </c>
    </row>
    <row r="19" spans="2:7" s="19" customFormat="1">
      <c r="B19" s="17" t="s">
        <v>346</v>
      </c>
      <c r="C19" s="32" t="s">
        <v>67</v>
      </c>
      <c r="D19" s="30">
        <f>D20+D21</f>
        <v>106034000</v>
      </c>
      <c r="E19" s="30">
        <f t="shared" ref="E19:F19" si="4">E20+E21</f>
        <v>89596000</v>
      </c>
      <c r="F19" s="30">
        <f t="shared" si="4"/>
        <v>78749005</v>
      </c>
      <c r="G19" s="21">
        <f t="shared" si="1"/>
        <v>87.893438323139435</v>
      </c>
    </row>
    <row r="20" spans="2:7">
      <c r="B20" s="18" t="s">
        <v>4</v>
      </c>
      <c r="C20" s="33" t="s">
        <v>68</v>
      </c>
      <c r="D20" s="31">
        <v>104888000</v>
      </c>
      <c r="E20" s="31">
        <v>88736000</v>
      </c>
      <c r="F20" s="31">
        <v>77864595</v>
      </c>
      <c r="G20" s="23">
        <f t="shared" si="1"/>
        <v>87.748596961774254</v>
      </c>
    </row>
    <row r="21" spans="2:7" ht="25.5">
      <c r="B21" s="18" t="s">
        <v>5</v>
      </c>
      <c r="C21" s="33" t="s">
        <v>69</v>
      </c>
      <c r="D21" s="31">
        <v>1146000</v>
      </c>
      <c r="E21" s="31">
        <v>860000</v>
      </c>
      <c r="F21" s="31">
        <v>884410</v>
      </c>
      <c r="G21" s="23">
        <f t="shared" si="1"/>
        <v>102.83837209302324</v>
      </c>
    </row>
    <row r="22" spans="2:7" ht="25.5">
      <c r="B22" s="18" t="s">
        <v>347</v>
      </c>
      <c r="C22" s="33" t="s">
        <v>70</v>
      </c>
      <c r="D22" s="31">
        <v>250000</v>
      </c>
      <c r="E22" s="31">
        <v>250000</v>
      </c>
      <c r="F22" s="31">
        <v>0</v>
      </c>
      <c r="G22" s="23">
        <f t="shared" si="1"/>
        <v>0</v>
      </c>
    </row>
    <row r="23" spans="2:7" s="19" customFormat="1" ht="25.5">
      <c r="B23" s="17" t="s">
        <v>348</v>
      </c>
      <c r="C23" s="32" t="s">
        <v>71</v>
      </c>
      <c r="D23" s="30">
        <f>D24</f>
        <v>250000</v>
      </c>
      <c r="E23" s="30">
        <f t="shared" ref="E23:F23" si="5">E24</f>
        <v>250000</v>
      </c>
      <c r="F23" s="30">
        <f t="shared" si="5"/>
        <v>0</v>
      </c>
      <c r="G23" s="21">
        <f t="shared" si="1"/>
        <v>0</v>
      </c>
    </row>
    <row r="24" spans="2:7">
      <c r="B24" s="18" t="s">
        <v>6</v>
      </c>
      <c r="C24" s="33" t="s">
        <v>72</v>
      </c>
      <c r="D24" s="31">
        <v>250000</v>
      </c>
      <c r="E24" s="31">
        <v>250000</v>
      </c>
      <c r="F24" s="31">
        <v>0</v>
      </c>
      <c r="G24" s="23">
        <f t="shared" si="1"/>
        <v>0</v>
      </c>
    </row>
    <row r="25" spans="2:7">
      <c r="B25" s="18" t="s">
        <v>349</v>
      </c>
      <c r="C25" s="33" t="s">
        <v>73</v>
      </c>
      <c r="D25" s="31">
        <f>D26</f>
        <v>53876000</v>
      </c>
      <c r="E25" s="31">
        <f t="shared" ref="E25:F25" si="6">E26</f>
        <v>53876000</v>
      </c>
      <c r="F25" s="31">
        <f t="shared" si="6"/>
        <v>34172264</v>
      </c>
      <c r="G25" s="23">
        <f t="shared" si="1"/>
        <v>63.42761897690994</v>
      </c>
    </row>
    <row r="26" spans="2:7" s="19" customFormat="1">
      <c r="B26" s="17" t="s">
        <v>350</v>
      </c>
      <c r="C26" s="32" t="s">
        <v>74</v>
      </c>
      <c r="D26" s="30">
        <f>D27+D30+D34+D35</f>
        <v>53876000</v>
      </c>
      <c r="E26" s="30">
        <f t="shared" ref="E26:F26" si="7">E27+E30+E34+E35</f>
        <v>53876000</v>
      </c>
      <c r="F26" s="30">
        <f t="shared" si="7"/>
        <v>34172264</v>
      </c>
      <c r="G26" s="21">
        <f t="shared" si="1"/>
        <v>63.42761897690994</v>
      </c>
    </row>
    <row r="27" spans="2:7">
      <c r="B27" s="18" t="s">
        <v>351</v>
      </c>
      <c r="C27" s="33" t="s">
        <v>75</v>
      </c>
      <c r="D27" s="31">
        <f>D28+D29</f>
        <v>45444000</v>
      </c>
      <c r="E27" s="31">
        <f t="shared" ref="E27:F27" si="8">E28+E29</f>
        <v>45444000</v>
      </c>
      <c r="F27" s="31">
        <f t="shared" si="8"/>
        <v>28453483</v>
      </c>
      <c r="G27" s="23">
        <f t="shared" si="1"/>
        <v>62.612188627761647</v>
      </c>
    </row>
    <row r="28" spans="2:7">
      <c r="B28" s="18" t="s">
        <v>7</v>
      </c>
      <c r="C28" s="33" t="s">
        <v>76</v>
      </c>
      <c r="D28" s="31">
        <v>11928000</v>
      </c>
      <c r="E28" s="31">
        <v>11928000</v>
      </c>
      <c r="F28" s="31">
        <v>7590599</v>
      </c>
      <c r="G28" s="23">
        <f t="shared" si="1"/>
        <v>63.636812541918175</v>
      </c>
    </row>
    <row r="29" spans="2:7">
      <c r="B29" s="18" t="s">
        <v>8</v>
      </c>
      <c r="C29" s="33" t="s">
        <v>77</v>
      </c>
      <c r="D29" s="31">
        <v>33516000</v>
      </c>
      <c r="E29" s="31">
        <v>33516000</v>
      </c>
      <c r="F29" s="31">
        <v>20862884</v>
      </c>
      <c r="G29" s="23">
        <f t="shared" si="1"/>
        <v>62.247535505430243</v>
      </c>
    </row>
    <row r="30" spans="2:7">
      <c r="B30" s="18" t="s">
        <v>352</v>
      </c>
      <c r="C30" s="33" t="s">
        <v>78</v>
      </c>
      <c r="D30" s="31">
        <f>D31+D32+D33</f>
        <v>4407000</v>
      </c>
      <c r="E30" s="31">
        <f t="shared" ref="E30:F30" si="9">E31+E32+E33</f>
        <v>4407000</v>
      </c>
      <c r="F30" s="31">
        <f t="shared" si="9"/>
        <v>2711846</v>
      </c>
      <c r="G30" s="23">
        <f t="shared" si="1"/>
        <v>61.534967097798955</v>
      </c>
    </row>
    <row r="31" spans="2:7">
      <c r="B31" s="18" t="s">
        <v>9</v>
      </c>
      <c r="C31" s="33" t="s">
        <v>79</v>
      </c>
      <c r="D31" s="31">
        <v>2713000</v>
      </c>
      <c r="E31" s="31">
        <v>2713000</v>
      </c>
      <c r="F31" s="31">
        <v>1558140</v>
      </c>
      <c r="G31" s="23">
        <f t="shared" si="1"/>
        <v>57.432362698120166</v>
      </c>
    </row>
    <row r="32" spans="2:7">
      <c r="B32" s="18" t="s">
        <v>10</v>
      </c>
      <c r="C32" s="33" t="s">
        <v>80</v>
      </c>
      <c r="D32" s="31">
        <v>1635000</v>
      </c>
      <c r="E32" s="31">
        <v>1635000</v>
      </c>
      <c r="F32" s="31">
        <v>1105076</v>
      </c>
      <c r="G32" s="23">
        <f t="shared" si="1"/>
        <v>67.588746177370027</v>
      </c>
    </row>
    <row r="33" spans="2:7">
      <c r="B33" s="18" t="s">
        <v>11</v>
      </c>
      <c r="C33" s="33" t="s">
        <v>81</v>
      </c>
      <c r="D33" s="31">
        <v>59000</v>
      </c>
      <c r="E33" s="31">
        <v>59000</v>
      </c>
      <c r="F33" s="31">
        <v>48630</v>
      </c>
      <c r="G33" s="23">
        <f t="shared" si="1"/>
        <v>82.423728813559322</v>
      </c>
    </row>
    <row r="34" spans="2:7" ht="25.5">
      <c r="B34" s="18" t="s">
        <v>12</v>
      </c>
      <c r="C34" s="33" t="s">
        <v>82</v>
      </c>
      <c r="D34" s="31">
        <v>3781000</v>
      </c>
      <c r="E34" s="31">
        <v>3781000</v>
      </c>
      <c r="F34" s="31">
        <v>2886655</v>
      </c>
      <c r="G34" s="23">
        <f t="shared" si="1"/>
        <v>76.346336947897385</v>
      </c>
    </row>
    <row r="35" spans="2:7">
      <c r="B35" s="18" t="s">
        <v>13</v>
      </c>
      <c r="C35" s="33" t="s">
        <v>83</v>
      </c>
      <c r="D35" s="31">
        <v>244000</v>
      </c>
      <c r="E35" s="31">
        <v>244000</v>
      </c>
      <c r="F35" s="31">
        <v>120280</v>
      </c>
      <c r="G35" s="23">
        <f t="shared" si="1"/>
        <v>49.295081967213115</v>
      </c>
    </row>
    <row r="36" spans="2:7">
      <c r="B36" s="18" t="s">
        <v>353</v>
      </c>
      <c r="C36" s="33" t="s">
        <v>84</v>
      </c>
      <c r="D36" s="31">
        <f>D37+D40+D42+D45</f>
        <v>110218000</v>
      </c>
      <c r="E36" s="31">
        <f t="shared" ref="E36:F36" si="10">E37+E40+E42+E45</f>
        <v>90826000</v>
      </c>
      <c r="F36" s="31">
        <f t="shared" si="10"/>
        <v>82942915</v>
      </c>
      <c r="G36" s="23">
        <f t="shared" si="1"/>
        <v>91.320673595666435</v>
      </c>
    </row>
    <row r="37" spans="2:7" s="19" customFormat="1">
      <c r="B37" s="17" t="s">
        <v>354</v>
      </c>
      <c r="C37" s="32" t="s">
        <v>85</v>
      </c>
      <c r="D37" s="30">
        <f>D38+D39</f>
        <v>90624000</v>
      </c>
      <c r="E37" s="30">
        <f t="shared" ref="E37:F37" si="11">E38+E39</f>
        <v>71553000</v>
      </c>
      <c r="F37" s="30">
        <f t="shared" si="11"/>
        <v>71388000</v>
      </c>
      <c r="G37" s="21">
        <f t="shared" si="1"/>
        <v>99.769401702234703</v>
      </c>
    </row>
    <row r="38" spans="2:7" ht="42.75" customHeight="1">
      <c r="B38" s="18" t="s">
        <v>14</v>
      </c>
      <c r="C38" s="33" t="s">
        <v>86</v>
      </c>
      <c r="D38" s="31">
        <v>89965000</v>
      </c>
      <c r="E38" s="31">
        <v>71051000</v>
      </c>
      <c r="F38" s="31">
        <v>71051000</v>
      </c>
      <c r="G38" s="23">
        <f t="shared" si="1"/>
        <v>100</v>
      </c>
    </row>
    <row r="39" spans="2:7" ht="25.5">
      <c r="B39" s="18" t="s">
        <v>15</v>
      </c>
      <c r="C39" s="33" t="s">
        <v>87</v>
      </c>
      <c r="D39" s="31">
        <v>659000</v>
      </c>
      <c r="E39" s="31">
        <v>502000</v>
      </c>
      <c r="F39" s="31">
        <v>337000</v>
      </c>
      <c r="G39" s="23">
        <f t="shared" si="1"/>
        <v>67.13147410358566</v>
      </c>
    </row>
    <row r="40" spans="2:7" s="19" customFormat="1">
      <c r="B40" s="17" t="s">
        <v>355</v>
      </c>
      <c r="C40" s="32" t="s">
        <v>88</v>
      </c>
      <c r="D40" s="30">
        <f>D41</f>
        <v>201000</v>
      </c>
      <c r="E40" s="30">
        <f t="shared" ref="E40:F40" si="12">E41</f>
        <v>153000</v>
      </c>
      <c r="F40" s="30">
        <f t="shared" si="12"/>
        <v>133019</v>
      </c>
      <c r="G40" s="21">
        <f t="shared" si="1"/>
        <v>86.940522875816995</v>
      </c>
    </row>
    <row r="41" spans="2:7">
      <c r="B41" s="18" t="s">
        <v>16</v>
      </c>
      <c r="C41" s="33" t="s">
        <v>89</v>
      </c>
      <c r="D41" s="31">
        <v>201000</v>
      </c>
      <c r="E41" s="31">
        <v>153000</v>
      </c>
      <c r="F41" s="31">
        <v>133019</v>
      </c>
      <c r="G41" s="23">
        <f t="shared" si="1"/>
        <v>86.940522875816995</v>
      </c>
    </row>
    <row r="42" spans="2:7" s="19" customFormat="1">
      <c r="B42" s="17" t="s">
        <v>356</v>
      </c>
      <c r="C42" s="32" t="s">
        <v>90</v>
      </c>
      <c r="D42" s="30">
        <f>D43+D44</f>
        <v>2161000</v>
      </c>
      <c r="E42" s="30">
        <f t="shared" ref="E42:F42" si="13">E43+E44</f>
        <v>2016000</v>
      </c>
      <c r="F42" s="30">
        <f t="shared" si="13"/>
        <v>2128187</v>
      </c>
      <c r="G42" s="21">
        <f t="shared" si="1"/>
        <v>105.56483134920636</v>
      </c>
    </row>
    <row r="43" spans="2:7">
      <c r="B43" s="18" t="s">
        <v>17</v>
      </c>
      <c r="C43" s="33" t="s">
        <v>91</v>
      </c>
      <c r="D43" s="31">
        <v>194000</v>
      </c>
      <c r="E43" s="31">
        <v>148000</v>
      </c>
      <c r="F43" s="31">
        <v>126069</v>
      </c>
      <c r="G43" s="23">
        <f t="shared" si="1"/>
        <v>85.181756756756755</v>
      </c>
    </row>
    <row r="44" spans="2:7">
      <c r="B44" s="18" t="s">
        <v>18</v>
      </c>
      <c r="C44" s="33" t="s">
        <v>92</v>
      </c>
      <c r="D44" s="31">
        <v>1967000</v>
      </c>
      <c r="E44" s="31">
        <v>1868000</v>
      </c>
      <c r="F44" s="31">
        <v>2002118</v>
      </c>
      <c r="G44" s="23">
        <f t="shared" si="1"/>
        <v>107.17976445396144</v>
      </c>
    </row>
    <row r="45" spans="2:7" s="19" customFormat="1" ht="25.5">
      <c r="B45" s="17" t="s">
        <v>357</v>
      </c>
      <c r="C45" s="32" t="s">
        <v>93</v>
      </c>
      <c r="D45" s="30">
        <f>D46+D49+D50</f>
        <v>17232000</v>
      </c>
      <c r="E45" s="30">
        <f t="shared" ref="E45:F45" si="14">E46+E49+E50</f>
        <v>17104000</v>
      </c>
      <c r="F45" s="30">
        <f t="shared" si="14"/>
        <v>9293709</v>
      </c>
      <c r="G45" s="21">
        <f t="shared" si="1"/>
        <v>54.336465154349852</v>
      </c>
    </row>
    <row r="46" spans="2:7">
      <c r="B46" s="18" t="s">
        <v>358</v>
      </c>
      <c r="C46" s="33" t="s">
        <v>94</v>
      </c>
      <c r="D46" s="31">
        <f>D47+D48</f>
        <v>15617000</v>
      </c>
      <c r="E46" s="31">
        <f t="shared" ref="E46:F46" si="15">E47+E48</f>
        <v>15617000</v>
      </c>
      <c r="F46" s="31">
        <f t="shared" si="15"/>
        <v>8098946</v>
      </c>
      <c r="G46" s="23">
        <f t="shared" si="1"/>
        <v>51.859806620989943</v>
      </c>
    </row>
    <row r="47" spans="2:7" ht="25.5">
      <c r="B47" s="18" t="s">
        <v>19</v>
      </c>
      <c r="C47" s="33" t="s">
        <v>95</v>
      </c>
      <c r="D47" s="31">
        <v>5910000</v>
      </c>
      <c r="E47" s="31">
        <v>5910000</v>
      </c>
      <c r="F47" s="31">
        <v>4646674</v>
      </c>
      <c r="G47" s="23">
        <f t="shared" si="1"/>
        <v>78.623925549915398</v>
      </c>
    </row>
    <row r="48" spans="2:7" ht="25.5">
      <c r="B48" s="18" t="s">
        <v>20</v>
      </c>
      <c r="C48" s="33" t="s">
        <v>96</v>
      </c>
      <c r="D48" s="31">
        <v>9707000</v>
      </c>
      <c r="E48" s="31">
        <v>9707000</v>
      </c>
      <c r="F48" s="31">
        <v>3452272</v>
      </c>
      <c r="G48" s="23">
        <f t="shared" si="1"/>
        <v>35.564767693417124</v>
      </c>
    </row>
    <row r="49" spans="2:7" ht="25.5">
      <c r="B49" s="18" t="s">
        <v>21</v>
      </c>
      <c r="C49" s="33" t="s">
        <v>97</v>
      </c>
      <c r="D49" s="31">
        <v>1235000</v>
      </c>
      <c r="E49" s="31">
        <v>1177000</v>
      </c>
      <c r="F49" s="31">
        <v>933528</v>
      </c>
      <c r="G49" s="23">
        <f t="shared" si="1"/>
        <v>79.3141886151232</v>
      </c>
    </row>
    <row r="50" spans="2:7" ht="25.5">
      <c r="B50" s="18" t="s">
        <v>22</v>
      </c>
      <c r="C50" s="33" t="s">
        <v>98</v>
      </c>
      <c r="D50" s="31">
        <v>380000</v>
      </c>
      <c r="E50" s="31">
        <v>310000</v>
      </c>
      <c r="F50" s="31">
        <v>261235</v>
      </c>
      <c r="G50" s="23">
        <f t="shared" si="1"/>
        <v>84.269354838709674</v>
      </c>
    </row>
    <row r="51" spans="2:7">
      <c r="B51" s="18" t="s">
        <v>23</v>
      </c>
      <c r="C51" s="33" t="s">
        <v>99</v>
      </c>
      <c r="D51" s="31">
        <f>D52</f>
        <v>37000</v>
      </c>
      <c r="E51" s="31">
        <f t="shared" ref="E51:F52" si="16">E52</f>
        <v>22000</v>
      </c>
      <c r="F51" s="31">
        <f t="shared" si="16"/>
        <v>19954</v>
      </c>
      <c r="G51" s="23">
        <f t="shared" si="1"/>
        <v>90.7</v>
      </c>
    </row>
    <row r="52" spans="2:7" s="19" customFormat="1">
      <c r="B52" s="17" t="s">
        <v>359</v>
      </c>
      <c r="C52" s="32" t="s">
        <v>100</v>
      </c>
      <c r="D52" s="30">
        <f>D53</f>
        <v>37000</v>
      </c>
      <c r="E52" s="30">
        <f t="shared" si="16"/>
        <v>22000</v>
      </c>
      <c r="F52" s="30">
        <f t="shared" si="16"/>
        <v>19954</v>
      </c>
      <c r="G52" s="21">
        <f t="shared" si="1"/>
        <v>90.7</v>
      </c>
    </row>
    <row r="53" spans="2:7">
      <c r="B53" s="18" t="s">
        <v>24</v>
      </c>
      <c r="C53" s="33" t="s">
        <v>101</v>
      </c>
      <c r="D53" s="31">
        <v>37000</v>
      </c>
      <c r="E53" s="31">
        <v>22000</v>
      </c>
      <c r="F53" s="31">
        <v>19954</v>
      </c>
      <c r="G53" s="23">
        <f t="shared" si="1"/>
        <v>90.7</v>
      </c>
    </row>
    <row r="54" spans="2:7">
      <c r="B54" s="18" t="s">
        <v>25</v>
      </c>
      <c r="C54" s="33" t="s">
        <v>102</v>
      </c>
      <c r="D54" s="31">
        <f>D56+D61+D67+D70+D74+D77</f>
        <v>-11154000</v>
      </c>
      <c r="E54" s="31">
        <f t="shared" ref="E54:F54" si="17">E56+E61+E67+E70+E74+E77</f>
        <v>-10283000</v>
      </c>
      <c r="F54" s="31">
        <f t="shared" si="17"/>
        <v>-3288548</v>
      </c>
      <c r="G54" s="23">
        <f t="shared" si="1"/>
        <v>31.980433725566471</v>
      </c>
    </row>
    <row r="55" spans="2:7">
      <c r="B55" s="18" t="s">
        <v>360</v>
      </c>
      <c r="C55" s="33" t="s">
        <v>103</v>
      </c>
      <c r="D55" s="31">
        <f>D56</f>
        <v>2481000</v>
      </c>
      <c r="E55" s="31">
        <f t="shared" ref="E55:F55" si="18">E56</f>
        <v>2285000</v>
      </c>
      <c r="F55" s="31">
        <f t="shared" si="18"/>
        <v>1498579</v>
      </c>
      <c r="G55" s="23">
        <f t="shared" si="1"/>
        <v>65.583326039387316</v>
      </c>
    </row>
    <row r="56" spans="2:7" s="19" customFormat="1">
      <c r="B56" s="17" t="s">
        <v>319</v>
      </c>
      <c r="C56" s="32" t="s">
        <v>104</v>
      </c>
      <c r="D56" s="30">
        <f>D57+D58+D59</f>
        <v>2481000</v>
      </c>
      <c r="E56" s="30">
        <f t="shared" ref="E56:F56" si="19">E57+E58+E59</f>
        <v>2285000</v>
      </c>
      <c r="F56" s="30">
        <f t="shared" si="19"/>
        <v>1498579</v>
      </c>
      <c r="G56" s="21">
        <f t="shared" si="1"/>
        <v>65.583326039387316</v>
      </c>
    </row>
    <row r="57" spans="2:7" ht="25.5">
      <c r="B57" s="18" t="s">
        <v>26</v>
      </c>
      <c r="C57" s="33" t="s">
        <v>105</v>
      </c>
      <c r="D57" s="31">
        <v>63000</v>
      </c>
      <c r="E57" s="31">
        <v>63000</v>
      </c>
      <c r="F57" s="31">
        <v>62200</v>
      </c>
      <c r="G57" s="23">
        <f t="shared" si="1"/>
        <v>98.730158730158735</v>
      </c>
    </row>
    <row r="58" spans="2:7">
      <c r="B58" s="18" t="s">
        <v>27</v>
      </c>
      <c r="C58" s="33" t="s">
        <v>106</v>
      </c>
      <c r="D58" s="31">
        <v>1990000</v>
      </c>
      <c r="E58" s="31">
        <v>1794000</v>
      </c>
      <c r="F58" s="31">
        <v>1269152</v>
      </c>
      <c r="G58" s="23">
        <f t="shared" si="1"/>
        <v>70.744258639910811</v>
      </c>
    </row>
    <row r="59" spans="2:7">
      <c r="B59" s="18" t="s">
        <v>28</v>
      </c>
      <c r="C59" s="33" t="s">
        <v>107</v>
      </c>
      <c r="D59" s="31">
        <v>428000</v>
      </c>
      <c r="E59" s="31">
        <v>428000</v>
      </c>
      <c r="F59" s="31">
        <v>167227</v>
      </c>
      <c r="G59" s="23">
        <f t="shared" si="1"/>
        <v>39.071728971962614</v>
      </c>
    </row>
    <row r="60" spans="2:7">
      <c r="B60" s="18" t="s">
        <v>361</v>
      </c>
      <c r="C60" s="33" t="s">
        <v>108</v>
      </c>
      <c r="D60" s="31">
        <f>D61+D67+D70+D74+D77</f>
        <v>-13635000</v>
      </c>
      <c r="E60" s="31">
        <f t="shared" ref="E60:F60" si="20">E61+E67+E70+E74+E77</f>
        <v>-12568000</v>
      </c>
      <c r="F60" s="31">
        <f t="shared" si="20"/>
        <v>-4787127</v>
      </c>
      <c r="G60" s="23">
        <f t="shared" si="1"/>
        <v>38.089807447485683</v>
      </c>
    </row>
    <row r="61" spans="2:7" s="19" customFormat="1">
      <c r="B61" s="17" t="s">
        <v>362</v>
      </c>
      <c r="C61" s="32" t="s">
        <v>109</v>
      </c>
      <c r="D61" s="30">
        <f>D62+D63+D64+D65+D66</f>
        <v>7236000</v>
      </c>
      <c r="E61" s="30">
        <f t="shared" ref="E61:F61" si="21">E62+E63+E64+E65+E66</f>
        <v>7236000</v>
      </c>
      <c r="F61" s="30">
        <f t="shared" si="21"/>
        <v>4221011</v>
      </c>
      <c r="G61" s="21">
        <f t="shared" si="1"/>
        <v>58.333485351022659</v>
      </c>
    </row>
    <row r="62" spans="2:7">
      <c r="B62" s="18" t="s">
        <v>29</v>
      </c>
      <c r="C62" s="33" t="s">
        <v>110</v>
      </c>
      <c r="D62" s="31">
        <v>4430000</v>
      </c>
      <c r="E62" s="31">
        <v>4430000</v>
      </c>
      <c r="F62" s="31">
        <v>2995796</v>
      </c>
      <c r="G62" s="23">
        <f t="shared" si="1"/>
        <v>67.625191873589159</v>
      </c>
    </row>
    <row r="63" spans="2:7" ht="25.5">
      <c r="B63" s="18" t="s">
        <v>30</v>
      </c>
      <c r="C63" s="33" t="s">
        <v>111</v>
      </c>
      <c r="D63" s="31">
        <v>278000</v>
      </c>
      <c r="E63" s="31">
        <v>278000</v>
      </c>
      <c r="F63" s="31">
        <v>202876</v>
      </c>
      <c r="G63" s="23">
        <f t="shared" si="1"/>
        <v>72.976978417266196</v>
      </c>
    </row>
    <row r="64" spans="2:7">
      <c r="B64" s="18" t="s">
        <v>31</v>
      </c>
      <c r="C64" s="33" t="s">
        <v>112</v>
      </c>
      <c r="D64" s="31">
        <v>1000</v>
      </c>
      <c r="E64" s="31">
        <v>1000</v>
      </c>
      <c r="F64" s="31">
        <v>255</v>
      </c>
      <c r="G64" s="23">
        <f t="shared" si="1"/>
        <v>25.5</v>
      </c>
    </row>
    <row r="65" spans="2:7" ht="25.5">
      <c r="B65" s="18" t="s">
        <v>32</v>
      </c>
      <c r="C65" s="33" t="s">
        <v>113</v>
      </c>
      <c r="D65" s="31">
        <v>1550000</v>
      </c>
      <c r="E65" s="31">
        <v>1550000</v>
      </c>
      <c r="F65" s="31">
        <v>0</v>
      </c>
      <c r="G65" s="23">
        <f t="shared" si="1"/>
        <v>0</v>
      </c>
    </row>
    <row r="66" spans="2:7">
      <c r="B66" s="18" t="s">
        <v>33</v>
      </c>
      <c r="C66" s="33" t="s">
        <v>114</v>
      </c>
      <c r="D66" s="31">
        <v>977000</v>
      </c>
      <c r="E66" s="31">
        <v>977000</v>
      </c>
      <c r="F66" s="31">
        <v>1022084</v>
      </c>
      <c r="G66" s="23">
        <f t="shared" si="1"/>
        <v>104.61453428863869</v>
      </c>
    </row>
    <row r="67" spans="2:7" s="19" customFormat="1">
      <c r="B67" s="17" t="s">
        <v>363</v>
      </c>
      <c r="C67" s="32" t="s">
        <v>115</v>
      </c>
      <c r="D67" s="30">
        <f>D68+D69</f>
        <v>2038000</v>
      </c>
      <c r="E67" s="30">
        <f t="shared" ref="E67:F67" si="22">E68+E69</f>
        <v>2038000</v>
      </c>
      <c r="F67" s="30">
        <f t="shared" si="22"/>
        <v>1607815</v>
      </c>
      <c r="G67" s="21">
        <f t="shared" si="1"/>
        <v>78.891805691854756</v>
      </c>
    </row>
    <row r="68" spans="2:7">
      <c r="B68" s="18" t="s">
        <v>34</v>
      </c>
      <c r="C68" s="33" t="s">
        <v>116</v>
      </c>
      <c r="D68" s="31">
        <v>312000</v>
      </c>
      <c r="E68" s="31">
        <v>312000</v>
      </c>
      <c r="F68" s="31">
        <v>272925</v>
      </c>
      <c r="G68" s="23">
        <f t="shared" si="1"/>
        <v>87.475961538461533</v>
      </c>
    </row>
    <row r="69" spans="2:7">
      <c r="B69" s="18" t="s">
        <v>35</v>
      </c>
      <c r="C69" s="33" t="s">
        <v>117</v>
      </c>
      <c r="D69" s="31">
        <v>1726000</v>
      </c>
      <c r="E69" s="31">
        <v>1726000</v>
      </c>
      <c r="F69" s="31">
        <v>1334890</v>
      </c>
      <c r="G69" s="23">
        <f t="shared" si="1"/>
        <v>77.340092699884124</v>
      </c>
    </row>
    <row r="70" spans="2:7" s="19" customFormat="1">
      <c r="B70" s="17" t="s">
        <v>364</v>
      </c>
      <c r="C70" s="32" t="s">
        <v>118</v>
      </c>
      <c r="D70" s="30">
        <f>D71+D72+D73</f>
        <v>7001000</v>
      </c>
      <c r="E70" s="30">
        <f t="shared" ref="E70:F70" si="23">E71+E72+E73</f>
        <v>7001000</v>
      </c>
      <c r="F70" s="30">
        <f t="shared" si="23"/>
        <v>3563444</v>
      </c>
      <c r="G70" s="21">
        <f t="shared" si="1"/>
        <v>50.899071561205545</v>
      </c>
    </row>
    <row r="71" spans="2:7" ht="25.5">
      <c r="B71" s="18" t="s">
        <v>36</v>
      </c>
      <c r="C71" s="33" t="s">
        <v>119</v>
      </c>
      <c r="D71" s="31">
        <v>5756000</v>
      </c>
      <c r="E71" s="31">
        <v>5756000</v>
      </c>
      <c r="F71" s="31">
        <v>2616001</v>
      </c>
      <c r="G71" s="23">
        <f t="shared" si="1"/>
        <v>45.44824530924253</v>
      </c>
    </row>
    <row r="72" spans="2:7" ht="25.5">
      <c r="B72" s="18" t="s">
        <v>37</v>
      </c>
      <c r="C72" s="33" t="s">
        <v>120</v>
      </c>
      <c r="D72" s="31">
        <v>18000</v>
      </c>
      <c r="E72" s="31">
        <v>18000</v>
      </c>
      <c r="F72" s="31">
        <v>17968</v>
      </c>
      <c r="G72" s="23">
        <f t="shared" si="1"/>
        <v>99.822222222222223</v>
      </c>
    </row>
    <row r="73" spans="2:7">
      <c r="B73" s="18" t="s">
        <v>38</v>
      </c>
      <c r="C73" s="33" t="s">
        <v>121</v>
      </c>
      <c r="D73" s="31">
        <v>1227000</v>
      </c>
      <c r="E73" s="31">
        <v>1227000</v>
      </c>
      <c r="F73" s="31">
        <v>929475</v>
      </c>
      <c r="G73" s="23">
        <f t="shared" si="1"/>
        <v>75.751833740831302</v>
      </c>
    </row>
    <row r="74" spans="2:7" s="19" customFormat="1">
      <c r="B74" s="17" t="s">
        <v>365</v>
      </c>
      <c r="C74" s="32" t="s">
        <v>122</v>
      </c>
      <c r="D74" s="30">
        <f>D75+D76</f>
        <v>6644000</v>
      </c>
      <c r="E74" s="30">
        <f t="shared" ref="E74:F74" si="24">E75+E76</f>
        <v>6644000</v>
      </c>
      <c r="F74" s="30">
        <f t="shared" si="24"/>
        <v>4325118</v>
      </c>
      <c r="G74" s="21">
        <f t="shared" si="1"/>
        <v>65.098103552077063</v>
      </c>
    </row>
    <row r="75" spans="2:7">
      <c r="B75" s="18" t="s">
        <v>59</v>
      </c>
      <c r="C75" s="33" t="s">
        <v>152</v>
      </c>
      <c r="D75" s="31">
        <v>6531000</v>
      </c>
      <c r="E75" s="31">
        <v>6531000</v>
      </c>
      <c r="F75" s="31">
        <v>4239052</v>
      </c>
      <c r="G75" s="23">
        <f t="shared" si="1"/>
        <v>64.906629918848566</v>
      </c>
    </row>
    <row r="76" spans="2:7">
      <c r="B76" s="18" t="s">
        <v>39</v>
      </c>
      <c r="C76" s="33" t="s">
        <v>123</v>
      </c>
      <c r="D76" s="31">
        <v>113000</v>
      </c>
      <c r="E76" s="31">
        <v>113000</v>
      </c>
      <c r="F76" s="31">
        <v>86066</v>
      </c>
      <c r="G76" s="23">
        <f t="shared" si="1"/>
        <v>76.164601769911499</v>
      </c>
    </row>
    <row r="77" spans="2:7" s="19" customFormat="1">
      <c r="B77" s="17" t="s">
        <v>366</v>
      </c>
      <c r="C77" s="32" t="s">
        <v>124</v>
      </c>
      <c r="D77" s="30">
        <f>D78+D79+D80</f>
        <v>-36554000</v>
      </c>
      <c r="E77" s="30">
        <f t="shared" ref="E77:F77" si="25">E78+E79+E80</f>
        <v>-35487000</v>
      </c>
      <c r="F77" s="30">
        <f t="shared" si="25"/>
        <v>-18504515</v>
      </c>
      <c r="G77" s="21">
        <f t="shared" si="1"/>
        <v>52.144489531377694</v>
      </c>
    </row>
    <row r="78" spans="2:7">
      <c r="B78" s="18" t="s">
        <v>40</v>
      </c>
      <c r="C78" s="33" t="s">
        <v>125</v>
      </c>
      <c r="D78" s="31">
        <v>28000</v>
      </c>
      <c r="E78" s="31">
        <v>28000</v>
      </c>
      <c r="F78" s="31">
        <v>27855</v>
      </c>
      <c r="G78" s="23">
        <f t="shared" ref="G78:G142" si="26">F78/E78*100</f>
        <v>99.482142857142847</v>
      </c>
    </row>
    <row r="79" spans="2:7" ht="25.5">
      <c r="B79" s="18" t="s">
        <v>57</v>
      </c>
      <c r="C79" s="33" t="s">
        <v>150</v>
      </c>
      <c r="D79" s="31">
        <v>-36582000</v>
      </c>
      <c r="E79" s="31">
        <v>-35515000</v>
      </c>
      <c r="F79" s="31">
        <v>-18532370</v>
      </c>
      <c r="G79" s="23">
        <f t="shared" si="26"/>
        <v>52.181810502604534</v>
      </c>
    </row>
    <row r="80" spans="2:7" hidden="1">
      <c r="B80" s="18" t="s">
        <v>58</v>
      </c>
      <c r="C80" s="33" t="s">
        <v>151</v>
      </c>
      <c r="D80" s="31"/>
      <c r="E80" s="31"/>
      <c r="F80" s="31"/>
      <c r="G80" s="23" t="e">
        <f t="shared" si="26"/>
        <v>#DIV/0!</v>
      </c>
    </row>
    <row r="81" spans="2:7" hidden="1">
      <c r="B81" s="18" t="s">
        <v>367</v>
      </c>
      <c r="C81" s="33" t="s">
        <v>126</v>
      </c>
      <c r="D81" s="31">
        <f>D82</f>
        <v>0</v>
      </c>
      <c r="E81" s="31">
        <f t="shared" ref="E81:F81" si="27">E82</f>
        <v>0</v>
      </c>
      <c r="F81" s="31">
        <f t="shared" si="27"/>
        <v>0</v>
      </c>
      <c r="G81" s="23" t="e">
        <f t="shared" si="26"/>
        <v>#DIV/0!</v>
      </c>
    </row>
    <row r="82" spans="2:7" s="19" customFormat="1" hidden="1">
      <c r="B82" s="17" t="s">
        <v>368</v>
      </c>
      <c r="C82" s="32" t="s">
        <v>127</v>
      </c>
      <c r="D82" s="30">
        <f>D83+D84+D85+D86</f>
        <v>0</v>
      </c>
      <c r="E82" s="30">
        <f t="shared" ref="E82:F82" si="28">E83+E84+E85+E86</f>
        <v>0</v>
      </c>
      <c r="F82" s="30">
        <f t="shared" si="28"/>
        <v>0</v>
      </c>
      <c r="G82" s="21" t="e">
        <f t="shared" si="26"/>
        <v>#DIV/0!</v>
      </c>
    </row>
    <row r="83" spans="2:7" ht="18.75" hidden="1" customHeight="1">
      <c r="B83" s="18" t="s">
        <v>41</v>
      </c>
      <c r="C83" s="33" t="s">
        <v>128</v>
      </c>
      <c r="D83" s="31"/>
      <c r="E83" s="31"/>
      <c r="F83" s="31"/>
      <c r="G83" s="23" t="e">
        <f t="shared" si="26"/>
        <v>#DIV/0!</v>
      </c>
    </row>
    <row r="84" spans="2:7" ht="25.5" hidden="1">
      <c r="B84" s="18" t="s">
        <v>42</v>
      </c>
      <c r="C84" s="33" t="s">
        <v>129</v>
      </c>
      <c r="D84" s="31"/>
      <c r="E84" s="31"/>
      <c r="F84" s="31"/>
      <c r="G84" s="23" t="e">
        <f t="shared" si="26"/>
        <v>#DIV/0!</v>
      </c>
    </row>
    <row r="85" spans="2:7" ht="25.5" hidden="1">
      <c r="B85" s="18" t="s">
        <v>43</v>
      </c>
      <c r="C85" s="33" t="s">
        <v>130</v>
      </c>
      <c r="D85" s="31"/>
      <c r="E85" s="31"/>
      <c r="F85" s="31"/>
      <c r="G85" s="23" t="e">
        <f t="shared" si="26"/>
        <v>#DIV/0!</v>
      </c>
    </row>
    <row r="86" spans="2:7" hidden="1">
      <c r="B86" s="18" t="s">
        <v>60</v>
      </c>
      <c r="C86" s="33" t="s">
        <v>153</v>
      </c>
      <c r="D86" s="31"/>
      <c r="E86" s="31"/>
      <c r="F86" s="31"/>
      <c r="G86" s="23" t="e">
        <f t="shared" si="26"/>
        <v>#DIV/0!</v>
      </c>
    </row>
    <row r="87" spans="2:7">
      <c r="B87" s="18" t="s">
        <v>44</v>
      </c>
      <c r="C87" s="33" t="s">
        <v>131</v>
      </c>
      <c r="D87" s="31">
        <f>D88</f>
        <v>698000</v>
      </c>
      <c r="E87" s="31">
        <f t="shared" ref="E87:F87" si="29">E88</f>
        <v>602000</v>
      </c>
      <c r="F87" s="31">
        <f t="shared" si="29"/>
        <v>861507</v>
      </c>
      <c r="G87" s="23">
        <f t="shared" si="26"/>
        <v>143.10747508305647</v>
      </c>
    </row>
    <row r="88" spans="2:7" ht="25.5">
      <c r="B88" s="18" t="s">
        <v>369</v>
      </c>
      <c r="C88" s="33" t="s">
        <v>132</v>
      </c>
      <c r="D88" s="31">
        <f>D89+D95</f>
        <v>698000</v>
      </c>
      <c r="E88" s="31">
        <f t="shared" ref="E88:F88" si="30">E89+E95</f>
        <v>602000</v>
      </c>
      <c r="F88" s="31">
        <f t="shared" si="30"/>
        <v>861507</v>
      </c>
      <c r="G88" s="23">
        <f t="shared" si="26"/>
        <v>143.10747508305647</v>
      </c>
    </row>
    <row r="89" spans="2:7" s="19" customFormat="1">
      <c r="B89" s="17" t="s">
        <v>370</v>
      </c>
      <c r="C89" s="32" t="s">
        <v>133</v>
      </c>
      <c r="D89" s="30">
        <f>D90+D91+D92+D93+D94</f>
        <v>398000</v>
      </c>
      <c r="E89" s="30">
        <f t="shared" ref="E89:F89" si="31">E90+E91+E92+E93+E94</f>
        <v>377000</v>
      </c>
      <c r="F89" s="30">
        <f t="shared" si="31"/>
        <v>783824</v>
      </c>
      <c r="G89" s="21">
        <f t="shared" si="26"/>
        <v>207.91087533156499</v>
      </c>
    </row>
    <row r="90" spans="2:7" hidden="1">
      <c r="B90" s="18" t="s">
        <v>45</v>
      </c>
      <c r="C90" s="33" t="s">
        <v>134</v>
      </c>
      <c r="D90" s="31"/>
      <c r="E90" s="31"/>
      <c r="F90" s="31"/>
      <c r="G90" s="23"/>
    </row>
    <row r="91" spans="2:7" ht="25.5" hidden="1">
      <c r="B91" s="18" t="s">
        <v>46</v>
      </c>
      <c r="C91" s="33" t="s">
        <v>135</v>
      </c>
      <c r="D91" s="31"/>
      <c r="E91" s="31"/>
      <c r="F91" s="31"/>
      <c r="G91" s="23" t="e">
        <f t="shared" si="26"/>
        <v>#DIV/0!</v>
      </c>
    </row>
    <row r="92" spans="2:7" ht="38.25" hidden="1">
      <c r="B92" s="18" t="s">
        <v>47</v>
      </c>
      <c r="C92" s="33" t="s">
        <v>136</v>
      </c>
      <c r="D92" s="31"/>
      <c r="E92" s="31"/>
      <c r="F92" s="31"/>
      <c r="G92" s="23" t="e">
        <f t="shared" si="26"/>
        <v>#DIV/0!</v>
      </c>
    </row>
    <row r="93" spans="2:7" ht="25.5">
      <c r="B93" s="18" t="s">
        <v>48</v>
      </c>
      <c r="C93" s="33" t="s">
        <v>137</v>
      </c>
      <c r="D93" s="31">
        <v>36000</v>
      </c>
      <c r="E93" s="31">
        <v>29000</v>
      </c>
      <c r="F93" s="31">
        <v>35268</v>
      </c>
      <c r="G93" s="23">
        <f t="shared" si="26"/>
        <v>121.61379310344829</v>
      </c>
    </row>
    <row r="94" spans="2:7">
      <c r="B94" s="18" t="s">
        <v>49</v>
      </c>
      <c r="C94" s="33" t="s">
        <v>138</v>
      </c>
      <c r="D94" s="31">
        <v>362000</v>
      </c>
      <c r="E94" s="31">
        <v>348000</v>
      </c>
      <c r="F94" s="31">
        <v>748556</v>
      </c>
      <c r="G94" s="23">
        <f t="shared" si="26"/>
        <v>215.10229885057473</v>
      </c>
    </row>
    <row r="95" spans="2:7" s="19" customFormat="1">
      <c r="B95" s="17" t="s">
        <v>371</v>
      </c>
      <c r="C95" s="32" t="s">
        <v>139</v>
      </c>
      <c r="D95" s="30">
        <f>D96</f>
        <v>300000</v>
      </c>
      <c r="E95" s="30">
        <f t="shared" ref="E95:F95" si="32">E96</f>
        <v>225000</v>
      </c>
      <c r="F95" s="30">
        <f t="shared" si="32"/>
        <v>77683</v>
      </c>
      <c r="G95" s="21">
        <f t="shared" si="26"/>
        <v>34.525777777777776</v>
      </c>
    </row>
    <row r="96" spans="2:7" ht="51">
      <c r="B96" s="18" t="s">
        <v>50</v>
      </c>
      <c r="C96" s="33" t="s">
        <v>140</v>
      </c>
      <c r="D96" s="31">
        <v>300000</v>
      </c>
      <c r="E96" s="31">
        <v>225000</v>
      </c>
      <c r="F96" s="31">
        <v>77683</v>
      </c>
      <c r="G96" s="23">
        <f t="shared" si="26"/>
        <v>34.525777777777776</v>
      </c>
    </row>
    <row r="97" spans="2:7" s="19" customFormat="1" hidden="1">
      <c r="B97" s="17" t="s">
        <v>372</v>
      </c>
      <c r="C97" s="32" t="s">
        <v>141</v>
      </c>
      <c r="D97" s="30">
        <f>D98+D102</f>
        <v>0</v>
      </c>
      <c r="E97" s="30">
        <f t="shared" ref="E97:F97" si="33">E98+E102</f>
        <v>0</v>
      </c>
      <c r="F97" s="30">
        <f t="shared" si="33"/>
        <v>0</v>
      </c>
      <c r="G97" s="21" t="e">
        <f t="shared" si="26"/>
        <v>#DIV/0!</v>
      </c>
    </row>
    <row r="98" spans="2:7" hidden="1">
      <c r="B98" s="18" t="s">
        <v>51</v>
      </c>
      <c r="C98" s="33" t="s">
        <v>142</v>
      </c>
      <c r="D98" s="31">
        <f>D99+D100+D101</f>
        <v>0</v>
      </c>
      <c r="E98" s="31">
        <f t="shared" ref="E98:F98" si="34">E99+E100+E101</f>
        <v>0</v>
      </c>
      <c r="F98" s="31">
        <f t="shared" si="34"/>
        <v>0</v>
      </c>
      <c r="G98" s="23" t="e">
        <f t="shared" si="26"/>
        <v>#DIV/0!</v>
      </c>
    </row>
    <row r="99" spans="2:7" hidden="1">
      <c r="B99" s="18" t="s">
        <v>52</v>
      </c>
      <c r="C99" s="33" t="s">
        <v>143</v>
      </c>
      <c r="D99" s="31"/>
      <c r="E99" s="31"/>
      <c r="F99" s="31"/>
      <c r="G99" s="23" t="e">
        <f t="shared" si="26"/>
        <v>#DIV/0!</v>
      </c>
    </row>
    <row r="100" spans="2:7" hidden="1">
      <c r="B100" s="18" t="s">
        <v>53</v>
      </c>
      <c r="C100" s="33" t="s">
        <v>144</v>
      </c>
      <c r="D100" s="31"/>
      <c r="E100" s="31"/>
      <c r="F100" s="31"/>
      <c r="G100" s="23" t="e">
        <f t="shared" si="26"/>
        <v>#DIV/0!</v>
      </c>
    </row>
    <row r="101" spans="2:7" hidden="1">
      <c r="B101" s="18" t="s">
        <v>54</v>
      </c>
      <c r="C101" s="33" t="s">
        <v>145</v>
      </c>
      <c r="D101" s="31"/>
      <c r="E101" s="31"/>
      <c r="F101" s="31"/>
      <c r="G101" s="23" t="e">
        <f t="shared" si="26"/>
        <v>#DIV/0!</v>
      </c>
    </row>
    <row r="102" spans="2:7" hidden="1">
      <c r="B102" s="18" t="s">
        <v>55</v>
      </c>
      <c r="C102" s="33" t="s">
        <v>146</v>
      </c>
      <c r="D102" s="31">
        <f>D103+D104+D105</f>
        <v>0</v>
      </c>
      <c r="E102" s="31">
        <f t="shared" ref="E102:F102" si="35">E103+E104+E105</f>
        <v>0</v>
      </c>
      <c r="F102" s="31">
        <f t="shared" si="35"/>
        <v>0</v>
      </c>
      <c r="G102" s="23" t="e">
        <f t="shared" si="26"/>
        <v>#DIV/0!</v>
      </c>
    </row>
    <row r="103" spans="2:7" hidden="1">
      <c r="B103" s="18" t="s">
        <v>52</v>
      </c>
      <c r="C103" s="33" t="s">
        <v>147</v>
      </c>
      <c r="D103" s="31"/>
      <c r="E103" s="31"/>
      <c r="F103" s="31"/>
      <c r="G103" s="23" t="e">
        <f t="shared" si="26"/>
        <v>#DIV/0!</v>
      </c>
    </row>
    <row r="104" spans="2:7" hidden="1">
      <c r="B104" s="18" t="s">
        <v>53</v>
      </c>
      <c r="C104" s="33" t="s">
        <v>148</v>
      </c>
      <c r="D104" s="31"/>
      <c r="E104" s="31"/>
      <c r="F104" s="31"/>
      <c r="G104" s="23"/>
    </row>
    <row r="105" spans="2:7" hidden="1">
      <c r="B105" s="18" t="s">
        <v>56</v>
      </c>
      <c r="C105" s="33" t="s">
        <v>149</v>
      </c>
      <c r="D105" s="31"/>
      <c r="E105" s="31"/>
      <c r="F105" s="31"/>
      <c r="G105" s="23" t="e">
        <f t="shared" si="26"/>
        <v>#DIV/0!</v>
      </c>
    </row>
    <row r="106" spans="2:7">
      <c r="B106" s="44"/>
      <c r="C106" s="45"/>
      <c r="D106" s="45"/>
      <c r="E106" s="45"/>
      <c r="F106" s="45"/>
      <c r="G106" s="46"/>
    </row>
    <row r="107" spans="2:7" s="19" customFormat="1">
      <c r="B107" s="12" t="s">
        <v>178</v>
      </c>
      <c r="C107" s="32" t="s">
        <v>179</v>
      </c>
      <c r="D107" s="34">
        <f>D123+D131+D138+D142+D148+D158+D163+D171+D180+D189+D195+D200+D205</f>
        <v>262399000</v>
      </c>
      <c r="E107" s="34">
        <f t="shared" ref="E107:F107" si="36">E123+E131+E138+E142+E148+E158+E163+E171+E180+E189+E195+E200+E205</f>
        <v>227329000</v>
      </c>
      <c r="F107" s="34">
        <f t="shared" si="36"/>
        <v>191558089</v>
      </c>
      <c r="G107" s="21">
        <f t="shared" si="26"/>
        <v>84.264695221463171</v>
      </c>
    </row>
    <row r="108" spans="2:7">
      <c r="B108" s="13" t="s">
        <v>373</v>
      </c>
      <c r="C108" s="33" t="s">
        <v>154</v>
      </c>
      <c r="D108" s="35">
        <f>D124+D132+D139+D143+D149+D159+D164+D172+D181+D190+D196+D201+D206</f>
        <v>247686000</v>
      </c>
      <c r="E108" s="35">
        <f>E124+E132+E139+E143+E149+E159+E164+E172+E181+E190+E196+E201+E206</f>
        <v>215373000</v>
      </c>
      <c r="F108" s="35">
        <f>F124+F132+F139+F143+F149+F159+F164+F172+F181+F190+F196+F201+F206</f>
        <v>184827606</v>
      </c>
      <c r="G108" s="23">
        <f t="shared" si="26"/>
        <v>85.81744508364558</v>
      </c>
    </row>
    <row r="109" spans="2:7">
      <c r="B109" s="13" t="s">
        <v>155</v>
      </c>
      <c r="C109" s="33" t="s">
        <v>156</v>
      </c>
      <c r="D109" s="35">
        <f>D125+D133+D144+D150+D160+D165+D173+D182</f>
        <v>100427000</v>
      </c>
      <c r="E109" s="35">
        <f>E125+E133+E144+E150+E160+E165+E173+E182</f>
        <v>85123000</v>
      </c>
      <c r="F109" s="35">
        <f>F125+F133+F144+F150+F160+F165+F173+F182</f>
        <v>80880850</v>
      </c>
      <c r="G109" s="23">
        <f t="shared" si="26"/>
        <v>95.016446788764497</v>
      </c>
    </row>
    <row r="110" spans="2:7">
      <c r="B110" s="13" t="s">
        <v>157</v>
      </c>
      <c r="C110" s="33" t="s">
        <v>158</v>
      </c>
      <c r="D110" s="35">
        <f>D126+D134+D145+D151+D161+D166+D174+D183+D191+D197+D207+D140</f>
        <v>91494000</v>
      </c>
      <c r="E110" s="35">
        <f t="shared" ref="E110:F110" si="37">E126+E134+E145+E151+E161+E166+E174+E183+E191+E197+E207+E140</f>
        <v>80364000</v>
      </c>
      <c r="F110" s="35">
        <f t="shared" si="37"/>
        <v>62554755</v>
      </c>
      <c r="G110" s="23">
        <f t="shared" si="26"/>
        <v>77.839275048529188</v>
      </c>
    </row>
    <row r="111" spans="2:7">
      <c r="B111" s="13" t="s">
        <v>159</v>
      </c>
      <c r="C111" s="33" t="s">
        <v>160</v>
      </c>
      <c r="D111" s="35">
        <f>D141</f>
        <v>9063000</v>
      </c>
      <c r="E111" s="35">
        <f t="shared" ref="E111:F111" si="38">E141</f>
        <v>8500000</v>
      </c>
      <c r="F111" s="35">
        <f t="shared" si="38"/>
        <v>6440965</v>
      </c>
      <c r="G111" s="23">
        <f t="shared" si="26"/>
        <v>75.776058823529411</v>
      </c>
    </row>
    <row r="112" spans="2:7">
      <c r="B112" s="13" t="s">
        <v>161</v>
      </c>
      <c r="C112" s="33" t="s">
        <v>162</v>
      </c>
      <c r="D112" s="35">
        <f>D202+D208</f>
        <v>14762000</v>
      </c>
      <c r="E112" s="35">
        <f>E202+E208</f>
        <v>14432000</v>
      </c>
      <c r="F112" s="35">
        <f>F202+F208</f>
        <v>13934129</v>
      </c>
      <c r="G112" s="23">
        <f t="shared" si="26"/>
        <v>96.550228658536582</v>
      </c>
    </row>
    <row r="113" spans="2:7">
      <c r="B113" s="13" t="s">
        <v>163</v>
      </c>
      <c r="C113" s="33" t="s">
        <v>164</v>
      </c>
      <c r="D113" s="35">
        <f>D135</f>
        <v>3064000</v>
      </c>
      <c r="E113" s="35">
        <f t="shared" ref="E113:F113" si="39">E135</f>
        <v>0</v>
      </c>
      <c r="F113" s="35">
        <f t="shared" si="39"/>
        <v>0</v>
      </c>
      <c r="G113" s="23"/>
    </row>
    <row r="114" spans="2:7">
      <c r="B114" s="13" t="s">
        <v>374</v>
      </c>
      <c r="C114" s="33" t="s">
        <v>165</v>
      </c>
      <c r="D114" s="35">
        <f>D175+D184+D198+D209</f>
        <v>1786000</v>
      </c>
      <c r="E114" s="35">
        <f>E175+E184+E198+E209</f>
        <v>1669000</v>
      </c>
      <c r="F114" s="35">
        <f>F175+F184+F198+F209</f>
        <v>641652</v>
      </c>
      <c r="G114" s="23">
        <f t="shared" si="26"/>
        <v>38.44529658478131</v>
      </c>
    </row>
    <row r="115" spans="2:7" ht="25.5" hidden="1">
      <c r="B115" s="13" t="s">
        <v>375</v>
      </c>
      <c r="C115" s="33" t="s">
        <v>166</v>
      </c>
      <c r="D115" s="35">
        <f>D127+D152+D176+D185+D192+D199+D210</f>
        <v>0</v>
      </c>
      <c r="E115" s="35">
        <f>E127+E152+E176+E185+E192+E199+E210</f>
        <v>0</v>
      </c>
      <c r="F115" s="35">
        <f>F127+F152+F176+F185+F192+F199+F210</f>
        <v>0</v>
      </c>
      <c r="G115" s="23" t="e">
        <f t="shared" si="26"/>
        <v>#DIV/0!</v>
      </c>
    </row>
    <row r="116" spans="2:7">
      <c r="B116" s="13" t="s">
        <v>167</v>
      </c>
      <c r="C116" s="33" t="s">
        <v>168</v>
      </c>
      <c r="D116" s="35">
        <f>D153+D162+D177</f>
        <v>5697000</v>
      </c>
      <c r="E116" s="35">
        <f>E153+E162+E177</f>
        <v>4709000</v>
      </c>
      <c r="F116" s="35">
        <f>F153+F162+F177</f>
        <v>4628353</v>
      </c>
      <c r="G116" s="23">
        <f t="shared" si="26"/>
        <v>98.287385856869818</v>
      </c>
    </row>
    <row r="117" spans="2:7">
      <c r="B117" s="13" t="s">
        <v>169</v>
      </c>
      <c r="C117" s="33" t="s">
        <v>170</v>
      </c>
      <c r="D117" s="35">
        <f>D154+D167</f>
        <v>21393000</v>
      </c>
      <c r="E117" s="35">
        <f>E154+E167</f>
        <v>20576000</v>
      </c>
      <c r="F117" s="35">
        <f>F154+F167</f>
        <v>15746902</v>
      </c>
      <c r="G117" s="23">
        <f t="shared" si="26"/>
        <v>76.530433514774501</v>
      </c>
    </row>
    <row r="118" spans="2:7" hidden="1">
      <c r="B118" s="13" t="s">
        <v>376</v>
      </c>
      <c r="C118" s="33" t="s">
        <v>171</v>
      </c>
      <c r="D118" s="35">
        <f>D128+D136+D146+D155+D168+D178+D186+D193+D203+D211</f>
        <v>0</v>
      </c>
      <c r="E118" s="35">
        <f t="shared" ref="E118:F119" si="40">E128+E136+E146+E155+E168+E178+E186+E193+E203+E211</f>
        <v>0</v>
      </c>
      <c r="F118" s="35">
        <f t="shared" si="40"/>
        <v>0</v>
      </c>
      <c r="G118" s="23" t="e">
        <f t="shared" si="26"/>
        <v>#DIV/0!</v>
      </c>
    </row>
    <row r="119" spans="2:7" hidden="1">
      <c r="B119" s="13" t="s">
        <v>377</v>
      </c>
      <c r="C119" s="33" t="s">
        <v>172</v>
      </c>
      <c r="D119" s="35">
        <f>D129+D137+D147+D156+D169+D179+D187+D194+D204+D212</f>
        <v>0</v>
      </c>
      <c r="E119" s="35">
        <f t="shared" si="40"/>
        <v>0</v>
      </c>
      <c r="F119" s="35">
        <f t="shared" si="40"/>
        <v>0</v>
      </c>
      <c r="G119" s="23" t="e">
        <f t="shared" si="26"/>
        <v>#DIV/0!</v>
      </c>
    </row>
    <row r="120" spans="2:7">
      <c r="B120" s="13" t="s">
        <v>378</v>
      </c>
      <c r="C120" s="33" t="s">
        <v>173</v>
      </c>
      <c r="D120" s="35">
        <f>D213</f>
        <v>14713000</v>
      </c>
      <c r="E120" s="35">
        <f t="shared" ref="E120:F121" si="41">E213</f>
        <v>11956000</v>
      </c>
      <c r="F120" s="35">
        <f t="shared" si="41"/>
        <v>7018674</v>
      </c>
      <c r="G120" s="23">
        <f t="shared" si="26"/>
        <v>58.704198728671798</v>
      </c>
    </row>
    <row r="121" spans="2:7">
      <c r="B121" s="13" t="s">
        <v>174</v>
      </c>
      <c r="C121" s="33" t="s">
        <v>175</v>
      </c>
      <c r="D121" s="35">
        <f>D214</f>
        <v>14713000</v>
      </c>
      <c r="E121" s="35">
        <f t="shared" si="41"/>
        <v>11956000</v>
      </c>
      <c r="F121" s="35">
        <f t="shared" si="41"/>
        <v>7018674</v>
      </c>
      <c r="G121" s="23">
        <f t="shared" si="26"/>
        <v>58.704198728671798</v>
      </c>
    </row>
    <row r="122" spans="2:7" ht="25.5">
      <c r="B122" s="13" t="s">
        <v>176</v>
      </c>
      <c r="C122" s="33" t="s">
        <v>177</v>
      </c>
      <c r="D122" s="35">
        <f>D130+D157+D170+D188</f>
        <v>0</v>
      </c>
      <c r="E122" s="35">
        <f t="shared" ref="E122:F122" si="42">E130+E157+E170+E188</f>
        <v>0</v>
      </c>
      <c r="F122" s="35">
        <f t="shared" si="42"/>
        <v>-288191</v>
      </c>
      <c r="G122" s="23"/>
    </row>
    <row r="123" spans="2:7" s="19" customFormat="1">
      <c r="B123" s="12" t="s">
        <v>180</v>
      </c>
      <c r="C123" s="32" t="s">
        <v>181</v>
      </c>
      <c r="D123" s="34">
        <f>D124+D128+D130</f>
        <v>16716000</v>
      </c>
      <c r="E123" s="34">
        <f>E124+E128+E130</f>
        <v>16257000</v>
      </c>
      <c r="F123" s="34">
        <f>F124+F128+F130</f>
        <v>12040910</v>
      </c>
      <c r="G123" s="21">
        <f t="shared" si="26"/>
        <v>74.066002337454634</v>
      </c>
    </row>
    <row r="124" spans="2:7">
      <c r="B124" s="13" t="s">
        <v>379</v>
      </c>
      <c r="C124" s="33" t="s">
        <v>154</v>
      </c>
      <c r="D124" s="35">
        <f>D125+D126+D127</f>
        <v>16716000</v>
      </c>
      <c r="E124" s="35">
        <f>E125+E126+E127</f>
        <v>16257000</v>
      </c>
      <c r="F124" s="35">
        <f>F125+F126+F127</f>
        <v>12139749</v>
      </c>
      <c r="G124" s="23">
        <f t="shared" si="26"/>
        <v>74.673980439195418</v>
      </c>
    </row>
    <row r="125" spans="2:7">
      <c r="B125" s="13" t="s">
        <v>155</v>
      </c>
      <c r="C125" s="33" t="s">
        <v>156</v>
      </c>
      <c r="D125" s="35">
        <v>8530000</v>
      </c>
      <c r="E125" s="35">
        <v>8261000</v>
      </c>
      <c r="F125" s="35">
        <v>7580566</v>
      </c>
      <c r="G125" s="23">
        <f t="shared" si="26"/>
        <v>91.763297421619654</v>
      </c>
    </row>
    <row r="126" spans="2:7">
      <c r="B126" s="13" t="s">
        <v>157</v>
      </c>
      <c r="C126" s="33" t="s">
        <v>158</v>
      </c>
      <c r="D126" s="35">
        <v>8186000</v>
      </c>
      <c r="E126" s="35">
        <v>7996000</v>
      </c>
      <c r="F126" s="35">
        <v>4559183</v>
      </c>
      <c r="G126" s="23">
        <f t="shared" si="26"/>
        <v>57.01829664832416</v>
      </c>
    </row>
    <row r="127" spans="2:7" ht="25.5" hidden="1">
      <c r="B127" s="13" t="s">
        <v>380</v>
      </c>
      <c r="C127" s="33" t="s">
        <v>166</v>
      </c>
      <c r="D127" s="35"/>
      <c r="E127" s="35"/>
      <c r="F127" s="35"/>
      <c r="G127" s="23" t="e">
        <f t="shared" si="26"/>
        <v>#DIV/0!</v>
      </c>
    </row>
    <row r="128" spans="2:7" hidden="1">
      <c r="B128" s="13" t="s">
        <v>381</v>
      </c>
      <c r="C128" s="33" t="s">
        <v>171</v>
      </c>
      <c r="D128" s="35">
        <f>D129</f>
        <v>0</v>
      </c>
      <c r="E128" s="35">
        <f t="shared" ref="E128:F128" si="43">E129</f>
        <v>0</v>
      </c>
      <c r="F128" s="35">
        <f t="shared" si="43"/>
        <v>0</v>
      </c>
      <c r="G128" s="23" t="e">
        <f t="shared" si="26"/>
        <v>#DIV/0!</v>
      </c>
    </row>
    <row r="129" spans="2:7" hidden="1">
      <c r="B129" s="13" t="s">
        <v>332</v>
      </c>
      <c r="C129" s="33" t="s">
        <v>172</v>
      </c>
      <c r="D129" s="35"/>
      <c r="E129" s="35"/>
      <c r="F129" s="35"/>
      <c r="G129" s="23" t="e">
        <f t="shared" si="26"/>
        <v>#DIV/0!</v>
      </c>
    </row>
    <row r="130" spans="2:7" ht="25.5">
      <c r="B130" s="13" t="s">
        <v>176</v>
      </c>
      <c r="C130" s="33" t="s">
        <v>177</v>
      </c>
      <c r="D130" s="35">
        <v>0</v>
      </c>
      <c r="E130" s="35">
        <v>0</v>
      </c>
      <c r="F130" s="35">
        <v>-98839</v>
      </c>
      <c r="G130" s="23"/>
    </row>
    <row r="131" spans="2:7" s="19" customFormat="1">
      <c r="B131" s="12" t="s">
        <v>182</v>
      </c>
      <c r="C131" s="32" t="s">
        <v>183</v>
      </c>
      <c r="D131" s="34">
        <f>D132+D136</f>
        <v>3866000</v>
      </c>
      <c r="E131" s="34">
        <f t="shared" ref="E131:F131" si="44">E132+E136</f>
        <v>775000</v>
      </c>
      <c r="F131" s="34">
        <f t="shared" si="44"/>
        <v>609071</v>
      </c>
      <c r="G131" s="21">
        <f t="shared" si="26"/>
        <v>78.589806451612901</v>
      </c>
    </row>
    <row r="132" spans="2:7">
      <c r="B132" s="13" t="s">
        <v>382</v>
      </c>
      <c r="C132" s="33" t="s">
        <v>154</v>
      </c>
      <c r="D132" s="35">
        <f>D133+D134+D135</f>
        <v>3866000</v>
      </c>
      <c r="E132" s="35">
        <f t="shared" ref="E132:F132" si="45">E133+E134+E135</f>
        <v>775000</v>
      </c>
      <c r="F132" s="35">
        <f t="shared" si="45"/>
        <v>609071</v>
      </c>
      <c r="G132" s="23">
        <f t="shared" si="26"/>
        <v>78.589806451612901</v>
      </c>
    </row>
    <row r="133" spans="2:7">
      <c r="B133" s="13" t="s">
        <v>155</v>
      </c>
      <c r="C133" s="33" t="s">
        <v>156</v>
      </c>
      <c r="D133" s="35">
        <v>542000</v>
      </c>
      <c r="E133" s="35">
        <v>533000</v>
      </c>
      <c r="F133" s="35">
        <v>486556</v>
      </c>
      <c r="G133" s="23">
        <f t="shared" si="26"/>
        <v>91.28630393996248</v>
      </c>
    </row>
    <row r="134" spans="2:7">
      <c r="B134" s="13" t="s">
        <v>157</v>
      </c>
      <c r="C134" s="33" t="s">
        <v>158</v>
      </c>
      <c r="D134" s="35">
        <v>260000</v>
      </c>
      <c r="E134" s="35">
        <v>242000</v>
      </c>
      <c r="F134" s="35">
        <v>122515</v>
      </c>
      <c r="G134" s="23">
        <f t="shared" si="26"/>
        <v>50.626033057851238</v>
      </c>
    </row>
    <row r="135" spans="2:7">
      <c r="B135" s="13" t="s">
        <v>163</v>
      </c>
      <c r="C135" s="33" t="s">
        <v>164</v>
      </c>
      <c r="D135" s="35">
        <v>3064000</v>
      </c>
      <c r="E135" s="35">
        <v>0</v>
      </c>
      <c r="F135" s="35">
        <v>0</v>
      </c>
      <c r="G135" s="23"/>
    </row>
    <row r="136" spans="2:7" hidden="1">
      <c r="B136" s="13" t="s">
        <v>381</v>
      </c>
      <c r="C136" s="33" t="s">
        <v>171</v>
      </c>
      <c r="D136" s="35">
        <f>D137</f>
        <v>0</v>
      </c>
      <c r="E136" s="35">
        <f t="shared" ref="E136:F136" si="46">E137</f>
        <v>0</v>
      </c>
      <c r="F136" s="35">
        <f t="shared" si="46"/>
        <v>0</v>
      </c>
      <c r="G136" s="23" t="e">
        <f t="shared" si="26"/>
        <v>#DIV/0!</v>
      </c>
    </row>
    <row r="137" spans="2:7" hidden="1">
      <c r="B137" s="13" t="s">
        <v>383</v>
      </c>
      <c r="C137" s="33" t="s">
        <v>172</v>
      </c>
      <c r="D137" s="35"/>
      <c r="E137" s="35"/>
      <c r="F137" s="35"/>
      <c r="G137" s="23" t="e">
        <f t="shared" si="26"/>
        <v>#DIV/0!</v>
      </c>
    </row>
    <row r="138" spans="2:7" ht="13.5" customHeight="1">
      <c r="B138" s="12" t="s">
        <v>404</v>
      </c>
      <c r="C138" s="32" t="s">
        <v>406</v>
      </c>
      <c r="D138" s="34">
        <f>D139</f>
        <v>9197000</v>
      </c>
      <c r="E138" s="34">
        <f t="shared" ref="E138:F138" si="47">E139</f>
        <v>8580000</v>
      </c>
      <c r="F138" s="34">
        <f t="shared" si="47"/>
        <v>6460055</v>
      </c>
      <c r="G138" s="21">
        <f t="shared" si="26"/>
        <v>75.292016317016319</v>
      </c>
    </row>
    <row r="139" spans="2:7">
      <c r="B139" s="13" t="s">
        <v>382</v>
      </c>
      <c r="C139" s="33" t="s">
        <v>407</v>
      </c>
      <c r="D139" s="35">
        <f>D140+D141</f>
        <v>9197000</v>
      </c>
      <c r="E139" s="35">
        <f t="shared" ref="E139:F139" si="48">E140+E141</f>
        <v>8580000</v>
      </c>
      <c r="F139" s="35">
        <f t="shared" si="48"/>
        <v>6460055</v>
      </c>
      <c r="G139" s="23">
        <f t="shared" si="26"/>
        <v>75.292016317016319</v>
      </c>
    </row>
    <row r="140" spans="2:7">
      <c r="B140" s="13" t="s">
        <v>157</v>
      </c>
      <c r="C140" s="33" t="s">
        <v>408</v>
      </c>
      <c r="D140" s="35">
        <v>134000</v>
      </c>
      <c r="E140" s="35">
        <v>80000</v>
      </c>
      <c r="F140" s="35">
        <v>19090</v>
      </c>
      <c r="G140" s="23">
        <f t="shared" si="26"/>
        <v>23.862500000000001</v>
      </c>
    </row>
    <row r="141" spans="2:7">
      <c r="B141" s="13" t="s">
        <v>405</v>
      </c>
      <c r="C141" s="33" t="s">
        <v>409</v>
      </c>
      <c r="D141" s="35">
        <v>9063000</v>
      </c>
      <c r="E141" s="35">
        <v>8500000</v>
      </c>
      <c r="F141" s="35">
        <v>6440965</v>
      </c>
      <c r="G141" s="23">
        <f t="shared" si="26"/>
        <v>75.776058823529411</v>
      </c>
    </row>
    <row r="142" spans="2:7" s="19" customFormat="1">
      <c r="B142" s="12" t="s">
        <v>184</v>
      </c>
      <c r="C142" s="32" t="s">
        <v>185</v>
      </c>
      <c r="D142" s="34">
        <f>D143+D146</f>
        <v>5313000</v>
      </c>
      <c r="E142" s="34">
        <f t="shared" ref="E142:F142" si="49">E143+E146</f>
        <v>5290000</v>
      </c>
      <c r="F142" s="34">
        <f t="shared" si="49"/>
        <v>3915327</v>
      </c>
      <c r="G142" s="21">
        <f t="shared" si="26"/>
        <v>74.01374291115313</v>
      </c>
    </row>
    <row r="143" spans="2:7">
      <c r="B143" s="13" t="s">
        <v>299</v>
      </c>
      <c r="C143" s="33" t="s">
        <v>154</v>
      </c>
      <c r="D143" s="35">
        <f>D144+D145</f>
        <v>5313000</v>
      </c>
      <c r="E143" s="35">
        <f>E144+E145</f>
        <v>5290000</v>
      </c>
      <c r="F143" s="35">
        <f>F144+F145</f>
        <v>3915327</v>
      </c>
      <c r="G143" s="23">
        <f t="shared" ref="G143:G206" si="50">F143/E143*100</f>
        <v>74.01374291115313</v>
      </c>
    </row>
    <row r="144" spans="2:7">
      <c r="B144" s="13" t="s">
        <v>155</v>
      </c>
      <c r="C144" s="33" t="s">
        <v>156</v>
      </c>
      <c r="D144" s="35">
        <v>4420000</v>
      </c>
      <c r="E144" s="35">
        <v>4420000</v>
      </c>
      <c r="F144" s="35">
        <v>3451581</v>
      </c>
      <c r="G144" s="23">
        <f t="shared" si="50"/>
        <v>78.09006787330317</v>
      </c>
    </row>
    <row r="145" spans="2:7">
      <c r="B145" s="13" t="s">
        <v>157</v>
      </c>
      <c r="C145" s="33" t="s">
        <v>158</v>
      </c>
      <c r="D145" s="35">
        <v>893000</v>
      </c>
      <c r="E145" s="35">
        <v>870000</v>
      </c>
      <c r="F145" s="35">
        <v>463746</v>
      </c>
      <c r="G145" s="23">
        <f t="shared" si="50"/>
        <v>53.304137931034475</v>
      </c>
    </row>
    <row r="146" spans="2:7" hidden="1">
      <c r="B146" s="13" t="s">
        <v>305</v>
      </c>
      <c r="C146" s="33" t="s">
        <v>171</v>
      </c>
      <c r="D146" s="35">
        <f>D147</f>
        <v>0</v>
      </c>
      <c r="E146" s="35">
        <f t="shared" ref="E146:F146" si="51">E147</f>
        <v>0</v>
      </c>
      <c r="F146" s="35">
        <f t="shared" si="51"/>
        <v>0</v>
      </c>
      <c r="G146" s="23" t="e">
        <f t="shared" si="50"/>
        <v>#DIV/0!</v>
      </c>
    </row>
    <row r="147" spans="2:7" hidden="1">
      <c r="B147" s="13" t="s">
        <v>384</v>
      </c>
      <c r="C147" s="33" t="s">
        <v>172</v>
      </c>
      <c r="D147" s="35"/>
      <c r="E147" s="35"/>
      <c r="F147" s="35"/>
      <c r="G147" s="23" t="e">
        <f t="shared" si="50"/>
        <v>#DIV/0!</v>
      </c>
    </row>
    <row r="148" spans="2:7" s="19" customFormat="1">
      <c r="B148" s="12" t="s">
        <v>186</v>
      </c>
      <c r="C148" s="32" t="s">
        <v>187</v>
      </c>
      <c r="D148" s="34">
        <f>D149+D155+D157</f>
        <v>87824000</v>
      </c>
      <c r="E148" s="34">
        <f t="shared" ref="E148:F148" si="52">E149+E155+E157</f>
        <v>70908000</v>
      </c>
      <c r="F148" s="34">
        <f t="shared" si="52"/>
        <v>67785097</v>
      </c>
      <c r="G148" s="21">
        <f t="shared" si="50"/>
        <v>95.595838269306711</v>
      </c>
    </row>
    <row r="149" spans="2:7">
      <c r="B149" s="13" t="s">
        <v>385</v>
      </c>
      <c r="C149" s="33" t="s">
        <v>154</v>
      </c>
      <c r="D149" s="35">
        <f>D150+D151+D152+D153+D154</f>
        <v>87824000</v>
      </c>
      <c r="E149" s="35">
        <f>E150+E151+E152+E153+E154</f>
        <v>70908000</v>
      </c>
      <c r="F149" s="35">
        <f>F150+F151+F152+F153+F154</f>
        <v>67972612</v>
      </c>
      <c r="G149" s="23">
        <f t="shared" si="50"/>
        <v>95.860286568511313</v>
      </c>
    </row>
    <row r="150" spans="2:7">
      <c r="B150" s="13" t="s">
        <v>155</v>
      </c>
      <c r="C150" s="33" t="s">
        <v>156</v>
      </c>
      <c r="D150" s="35">
        <v>73552000</v>
      </c>
      <c r="E150" s="35">
        <v>59833000</v>
      </c>
      <c r="F150" s="35">
        <v>58855044</v>
      </c>
      <c r="G150" s="23">
        <f t="shared" si="50"/>
        <v>98.365524041916657</v>
      </c>
    </row>
    <row r="151" spans="2:7">
      <c r="B151" s="13" t="s">
        <v>157</v>
      </c>
      <c r="C151" s="33" t="s">
        <v>158</v>
      </c>
      <c r="D151" s="35">
        <v>11005000</v>
      </c>
      <c r="E151" s="35">
        <v>8325000</v>
      </c>
      <c r="F151" s="35">
        <v>8153908</v>
      </c>
      <c r="G151" s="23">
        <f t="shared" si="50"/>
        <v>97.94484084084084</v>
      </c>
    </row>
    <row r="152" spans="2:7" ht="25.5" hidden="1">
      <c r="B152" s="13" t="s">
        <v>308</v>
      </c>
      <c r="C152" s="33" t="s">
        <v>166</v>
      </c>
      <c r="D152" s="35"/>
      <c r="E152" s="35"/>
      <c r="F152" s="35"/>
      <c r="G152" s="23" t="e">
        <f t="shared" si="50"/>
        <v>#DIV/0!</v>
      </c>
    </row>
    <row r="153" spans="2:7">
      <c r="B153" s="13" t="s">
        <v>167</v>
      </c>
      <c r="C153" s="33" t="s">
        <v>168</v>
      </c>
      <c r="D153" s="35">
        <v>112000</v>
      </c>
      <c r="E153" s="35">
        <v>84000</v>
      </c>
      <c r="F153" s="35">
        <v>53511</v>
      </c>
      <c r="G153" s="23">
        <f t="shared" si="50"/>
        <v>63.703571428571429</v>
      </c>
    </row>
    <row r="154" spans="2:7">
      <c r="B154" s="13" t="s">
        <v>169</v>
      </c>
      <c r="C154" s="33" t="s">
        <v>170</v>
      </c>
      <c r="D154" s="35">
        <v>3155000</v>
      </c>
      <c r="E154" s="35">
        <v>2666000</v>
      </c>
      <c r="F154" s="35">
        <v>910149</v>
      </c>
      <c r="G154" s="23">
        <f t="shared" si="50"/>
        <v>34.139122280570142</v>
      </c>
    </row>
    <row r="155" spans="2:7" hidden="1">
      <c r="B155" s="13" t="s">
        <v>309</v>
      </c>
      <c r="C155" s="33" t="s">
        <v>171</v>
      </c>
      <c r="D155" s="35">
        <f>D156</f>
        <v>0</v>
      </c>
      <c r="E155" s="35">
        <f t="shared" ref="E155:F155" si="53">E156</f>
        <v>0</v>
      </c>
      <c r="F155" s="35">
        <f t="shared" si="53"/>
        <v>0</v>
      </c>
      <c r="G155" s="23" t="e">
        <f t="shared" si="50"/>
        <v>#DIV/0!</v>
      </c>
    </row>
    <row r="156" spans="2:7" hidden="1">
      <c r="B156" s="13" t="s">
        <v>386</v>
      </c>
      <c r="C156" s="33" t="s">
        <v>172</v>
      </c>
      <c r="D156" s="35"/>
      <c r="E156" s="35"/>
      <c r="F156" s="35"/>
      <c r="G156" s="23" t="e">
        <f t="shared" si="50"/>
        <v>#DIV/0!</v>
      </c>
    </row>
    <row r="157" spans="2:7" ht="25.5">
      <c r="B157" s="13" t="s">
        <v>176</v>
      </c>
      <c r="C157" s="33" t="s">
        <v>177</v>
      </c>
      <c r="D157" s="35">
        <v>0</v>
      </c>
      <c r="E157" s="35">
        <v>0</v>
      </c>
      <c r="F157" s="35">
        <v>-187515</v>
      </c>
      <c r="G157" s="23"/>
    </row>
    <row r="158" spans="2:7" s="19" customFormat="1">
      <c r="B158" s="12" t="s">
        <v>188</v>
      </c>
      <c r="C158" s="32" t="s">
        <v>189</v>
      </c>
      <c r="D158" s="34">
        <f>D159</f>
        <v>2203000</v>
      </c>
      <c r="E158" s="34">
        <f t="shared" ref="E158:F158" si="54">E159</f>
        <v>2128000</v>
      </c>
      <c r="F158" s="34">
        <f t="shared" si="54"/>
        <v>1630354</v>
      </c>
      <c r="G158" s="21">
        <f t="shared" si="50"/>
        <v>76.614379699248119</v>
      </c>
    </row>
    <row r="159" spans="2:7">
      <c r="B159" s="13" t="s">
        <v>292</v>
      </c>
      <c r="C159" s="33" t="s">
        <v>154</v>
      </c>
      <c r="D159" s="35">
        <f>D160+D161+D162</f>
        <v>2203000</v>
      </c>
      <c r="E159" s="35">
        <f>E160+E161+E162</f>
        <v>2128000</v>
      </c>
      <c r="F159" s="35">
        <f>F160+F161+F162</f>
        <v>1630354</v>
      </c>
      <c r="G159" s="23">
        <f t="shared" si="50"/>
        <v>76.614379699248119</v>
      </c>
    </row>
    <row r="160" spans="2:7">
      <c r="B160" s="13" t="s">
        <v>155</v>
      </c>
      <c r="C160" s="33" t="s">
        <v>156</v>
      </c>
      <c r="D160" s="35">
        <v>1880000</v>
      </c>
      <c r="E160" s="35">
        <v>1874000</v>
      </c>
      <c r="F160" s="35">
        <v>1579336</v>
      </c>
      <c r="G160" s="23">
        <f t="shared" si="50"/>
        <v>84.276200640341514</v>
      </c>
    </row>
    <row r="161" spans="2:7">
      <c r="B161" s="13" t="s">
        <v>157</v>
      </c>
      <c r="C161" s="33" t="s">
        <v>158</v>
      </c>
      <c r="D161" s="35">
        <v>318000</v>
      </c>
      <c r="E161" s="35">
        <v>250000</v>
      </c>
      <c r="F161" s="35">
        <v>49198</v>
      </c>
      <c r="G161" s="23">
        <f t="shared" si="50"/>
        <v>19.679199999999998</v>
      </c>
    </row>
    <row r="162" spans="2:7">
      <c r="B162" s="13" t="s">
        <v>167</v>
      </c>
      <c r="C162" s="33" t="s">
        <v>168</v>
      </c>
      <c r="D162" s="35">
        <v>5000</v>
      </c>
      <c r="E162" s="35">
        <v>4000</v>
      </c>
      <c r="F162" s="35">
        <v>1820</v>
      </c>
      <c r="G162" s="23">
        <f t="shared" si="50"/>
        <v>45.5</v>
      </c>
    </row>
    <row r="163" spans="2:7" s="19" customFormat="1">
      <c r="B163" s="12" t="s">
        <v>190</v>
      </c>
      <c r="C163" s="32" t="s">
        <v>191</v>
      </c>
      <c r="D163" s="34">
        <f>D164+D168+D170</f>
        <v>30886000</v>
      </c>
      <c r="E163" s="34">
        <f t="shared" ref="E163:F163" si="55">E164+E168+E170</f>
        <v>29970000</v>
      </c>
      <c r="F163" s="34">
        <f t="shared" si="55"/>
        <v>26199732</v>
      </c>
      <c r="G163" s="21">
        <f t="shared" si="50"/>
        <v>87.419859859859855</v>
      </c>
    </row>
    <row r="164" spans="2:7">
      <c r="B164" s="13" t="s">
        <v>379</v>
      </c>
      <c r="C164" s="33" t="s">
        <v>154</v>
      </c>
      <c r="D164" s="35">
        <f>D165+D166+D167</f>
        <v>30886000</v>
      </c>
      <c r="E164" s="35">
        <f t="shared" ref="E164:F164" si="56">E165+E166+E167</f>
        <v>29970000</v>
      </c>
      <c r="F164" s="35">
        <f t="shared" si="56"/>
        <v>26200443</v>
      </c>
      <c r="G164" s="23">
        <f t="shared" si="50"/>
        <v>87.422232232232233</v>
      </c>
    </row>
    <row r="165" spans="2:7">
      <c r="B165" s="13" t="s">
        <v>155</v>
      </c>
      <c r="C165" s="33" t="s">
        <v>156</v>
      </c>
      <c r="D165" s="35">
        <v>2670000</v>
      </c>
      <c r="E165" s="35">
        <v>2599000</v>
      </c>
      <c r="F165" s="35">
        <v>2041421</v>
      </c>
      <c r="G165" s="23">
        <f t="shared" si="50"/>
        <v>78.546402462485574</v>
      </c>
    </row>
    <row r="166" spans="2:7">
      <c r="B166" s="13" t="s">
        <v>157</v>
      </c>
      <c r="C166" s="33" t="s">
        <v>158</v>
      </c>
      <c r="D166" s="35">
        <v>9978000</v>
      </c>
      <c r="E166" s="35">
        <v>9461000</v>
      </c>
      <c r="F166" s="35">
        <v>9322269</v>
      </c>
      <c r="G166" s="23">
        <f t="shared" si="50"/>
        <v>98.533653947785652</v>
      </c>
    </row>
    <row r="167" spans="2:7">
      <c r="B167" s="13" t="s">
        <v>169</v>
      </c>
      <c r="C167" s="33" t="s">
        <v>170</v>
      </c>
      <c r="D167" s="35">
        <v>18238000</v>
      </c>
      <c r="E167" s="35">
        <v>17910000</v>
      </c>
      <c r="F167" s="35">
        <v>14836753</v>
      </c>
      <c r="G167" s="23">
        <f t="shared" si="50"/>
        <v>82.8406085985483</v>
      </c>
    </row>
    <row r="168" spans="2:7" hidden="1">
      <c r="B168" s="13" t="s">
        <v>387</v>
      </c>
      <c r="C168" s="33" t="s">
        <v>171</v>
      </c>
      <c r="D168" s="35">
        <f>D169</f>
        <v>0</v>
      </c>
      <c r="E168" s="35">
        <f t="shared" ref="E168:F168" si="57">E169</f>
        <v>0</v>
      </c>
      <c r="F168" s="35">
        <f t="shared" si="57"/>
        <v>0</v>
      </c>
      <c r="G168" s="23" t="e">
        <f t="shared" si="50"/>
        <v>#DIV/0!</v>
      </c>
    </row>
    <row r="169" spans="2:7" hidden="1">
      <c r="B169" s="13" t="s">
        <v>302</v>
      </c>
      <c r="C169" s="33" t="s">
        <v>172</v>
      </c>
      <c r="D169" s="35"/>
      <c r="E169" s="35"/>
      <c r="F169" s="35"/>
      <c r="G169" s="23" t="e">
        <f t="shared" si="50"/>
        <v>#DIV/0!</v>
      </c>
    </row>
    <row r="170" spans="2:7" ht="25.5">
      <c r="B170" s="13" t="s">
        <v>176</v>
      </c>
      <c r="C170" s="33" t="s">
        <v>177</v>
      </c>
      <c r="D170" s="35">
        <v>0</v>
      </c>
      <c r="E170" s="35">
        <v>0</v>
      </c>
      <c r="F170" s="35">
        <v>-711</v>
      </c>
      <c r="G170" s="23"/>
    </row>
    <row r="171" spans="2:7" s="19" customFormat="1">
      <c r="B171" s="12" t="s">
        <v>192</v>
      </c>
      <c r="C171" s="32" t="s">
        <v>193</v>
      </c>
      <c r="D171" s="34">
        <f>D172+D178</f>
        <v>17912000</v>
      </c>
      <c r="E171" s="34">
        <f>E172+E178</f>
        <v>14236000</v>
      </c>
      <c r="F171" s="34">
        <f>F172+F178</f>
        <v>12331147</v>
      </c>
      <c r="G171" s="21">
        <f t="shared" si="50"/>
        <v>86.619464737285753</v>
      </c>
    </row>
    <row r="172" spans="2:7">
      <c r="B172" s="13" t="s">
        <v>388</v>
      </c>
      <c r="C172" s="33" t="s">
        <v>154</v>
      </c>
      <c r="D172" s="35">
        <f>D173+D174+D175+D176+D177</f>
        <v>17912000</v>
      </c>
      <c r="E172" s="35">
        <f>E173+E174+E175+E176+E177</f>
        <v>14236000</v>
      </c>
      <c r="F172" s="35">
        <f>F173+F174+F175+F176+F177</f>
        <v>12331147</v>
      </c>
      <c r="G172" s="23">
        <f t="shared" si="50"/>
        <v>86.619464737285753</v>
      </c>
    </row>
    <row r="173" spans="2:7">
      <c r="B173" s="13" t="s">
        <v>155</v>
      </c>
      <c r="C173" s="33" t="s">
        <v>156</v>
      </c>
      <c r="D173" s="35">
        <v>6033000</v>
      </c>
      <c r="E173" s="35">
        <v>4803000</v>
      </c>
      <c r="F173" s="35">
        <v>4277687</v>
      </c>
      <c r="G173" s="23">
        <f t="shared" si="50"/>
        <v>89.062814907349576</v>
      </c>
    </row>
    <row r="174" spans="2:7">
      <c r="B174" s="13" t="s">
        <v>157</v>
      </c>
      <c r="C174" s="33" t="s">
        <v>158</v>
      </c>
      <c r="D174" s="35">
        <v>5923000</v>
      </c>
      <c r="E174" s="35">
        <v>4518000</v>
      </c>
      <c r="F174" s="35">
        <v>3273786</v>
      </c>
      <c r="G174" s="23">
        <f t="shared" si="50"/>
        <v>72.460956175298804</v>
      </c>
    </row>
    <row r="175" spans="2:7">
      <c r="B175" s="13" t="s">
        <v>389</v>
      </c>
      <c r="C175" s="33" t="s">
        <v>165</v>
      </c>
      <c r="D175" s="35">
        <v>376000</v>
      </c>
      <c r="E175" s="35">
        <v>294000</v>
      </c>
      <c r="F175" s="35">
        <v>206652</v>
      </c>
      <c r="G175" s="23">
        <f t="shared" si="50"/>
        <v>70.289795918367346</v>
      </c>
    </row>
    <row r="176" spans="2:7" ht="25.5" hidden="1">
      <c r="B176" s="13" t="s">
        <v>390</v>
      </c>
      <c r="C176" s="33" t="s">
        <v>166</v>
      </c>
      <c r="D176" s="35"/>
      <c r="E176" s="35"/>
      <c r="F176" s="35"/>
      <c r="G176" s="23" t="e">
        <f t="shared" si="50"/>
        <v>#DIV/0!</v>
      </c>
    </row>
    <row r="177" spans="2:7">
      <c r="B177" s="13" t="s">
        <v>167</v>
      </c>
      <c r="C177" s="33" t="s">
        <v>168</v>
      </c>
      <c r="D177" s="35">
        <v>5580000</v>
      </c>
      <c r="E177" s="35">
        <v>4621000</v>
      </c>
      <c r="F177" s="35">
        <v>4573022</v>
      </c>
      <c r="G177" s="23">
        <f t="shared" si="50"/>
        <v>98.961739883142172</v>
      </c>
    </row>
    <row r="178" spans="2:7" hidden="1">
      <c r="B178" s="13" t="s">
        <v>391</v>
      </c>
      <c r="C178" s="33" t="s">
        <v>171</v>
      </c>
      <c r="D178" s="35">
        <f>D179</f>
        <v>0</v>
      </c>
      <c r="E178" s="35">
        <f t="shared" ref="E178:F178" si="58">E179</f>
        <v>0</v>
      </c>
      <c r="F178" s="35">
        <f t="shared" si="58"/>
        <v>0</v>
      </c>
      <c r="G178" s="23" t="e">
        <f t="shared" si="50"/>
        <v>#DIV/0!</v>
      </c>
    </row>
    <row r="179" spans="2:7" hidden="1">
      <c r="B179" s="13" t="s">
        <v>392</v>
      </c>
      <c r="C179" s="33" t="s">
        <v>172</v>
      </c>
      <c r="D179" s="35"/>
      <c r="E179" s="35"/>
      <c r="F179" s="35"/>
      <c r="G179" s="23" t="e">
        <f t="shared" si="50"/>
        <v>#DIV/0!</v>
      </c>
    </row>
    <row r="180" spans="2:7" s="19" customFormat="1">
      <c r="B180" s="12" t="s">
        <v>194</v>
      </c>
      <c r="C180" s="32" t="s">
        <v>195</v>
      </c>
      <c r="D180" s="34">
        <f>D181+D186+D188</f>
        <v>23029000</v>
      </c>
      <c r="E180" s="34">
        <f t="shared" ref="E180:F180" si="59">E181+E186+E188</f>
        <v>20357000</v>
      </c>
      <c r="F180" s="34">
        <f t="shared" si="59"/>
        <v>18138225</v>
      </c>
      <c r="G180" s="21">
        <f t="shared" si="50"/>
        <v>89.10067789949403</v>
      </c>
    </row>
    <row r="181" spans="2:7">
      <c r="B181" s="13" t="s">
        <v>393</v>
      </c>
      <c r="C181" s="33" t="s">
        <v>154</v>
      </c>
      <c r="D181" s="35">
        <f>D182+D183+D184+D185</f>
        <v>23029000</v>
      </c>
      <c r="E181" s="35">
        <f>E182+E183+E184+E185</f>
        <v>20357000</v>
      </c>
      <c r="F181" s="35">
        <f>F182+F183+F184+F185</f>
        <v>18139351</v>
      </c>
      <c r="G181" s="23">
        <f t="shared" si="50"/>
        <v>89.106209166380111</v>
      </c>
    </row>
    <row r="182" spans="2:7">
      <c r="B182" s="13" t="s">
        <v>155</v>
      </c>
      <c r="C182" s="33" t="s">
        <v>156</v>
      </c>
      <c r="D182" s="35">
        <v>2800000</v>
      </c>
      <c r="E182" s="35">
        <v>2800000</v>
      </c>
      <c r="F182" s="35">
        <v>2608659</v>
      </c>
      <c r="G182" s="23">
        <f t="shared" si="50"/>
        <v>93.166392857142853</v>
      </c>
    </row>
    <row r="183" spans="2:7">
      <c r="B183" s="13" t="s">
        <v>157</v>
      </c>
      <c r="C183" s="33" t="s">
        <v>158</v>
      </c>
      <c r="D183" s="35">
        <v>18894000</v>
      </c>
      <c r="E183" s="35">
        <v>16247000</v>
      </c>
      <c r="F183" s="35">
        <v>15095692</v>
      </c>
      <c r="G183" s="23">
        <f t="shared" si="50"/>
        <v>92.913719455899553</v>
      </c>
    </row>
    <row r="184" spans="2:7">
      <c r="B184" s="13" t="s">
        <v>394</v>
      </c>
      <c r="C184" s="33" t="s">
        <v>165</v>
      </c>
      <c r="D184" s="35">
        <v>1335000</v>
      </c>
      <c r="E184" s="35">
        <v>1310000</v>
      </c>
      <c r="F184" s="35">
        <v>435000</v>
      </c>
      <c r="G184" s="23">
        <f t="shared" si="50"/>
        <v>33.206106870229007</v>
      </c>
    </row>
    <row r="185" spans="2:7" ht="25.5" hidden="1">
      <c r="B185" s="13" t="s">
        <v>395</v>
      </c>
      <c r="C185" s="33" t="s">
        <v>166</v>
      </c>
      <c r="D185" s="35"/>
      <c r="E185" s="35"/>
      <c r="F185" s="35"/>
      <c r="G185" s="23" t="e">
        <f t="shared" si="50"/>
        <v>#DIV/0!</v>
      </c>
    </row>
    <row r="186" spans="2:7" hidden="1">
      <c r="B186" s="13" t="s">
        <v>396</v>
      </c>
      <c r="C186" s="33" t="s">
        <v>171</v>
      </c>
      <c r="D186" s="35">
        <f>D187</f>
        <v>0</v>
      </c>
      <c r="E186" s="35">
        <f t="shared" ref="E186:F186" si="60">E187</f>
        <v>0</v>
      </c>
      <c r="F186" s="35">
        <f t="shared" si="60"/>
        <v>0</v>
      </c>
      <c r="G186" s="23" t="e">
        <f t="shared" si="50"/>
        <v>#DIV/0!</v>
      </c>
    </row>
    <row r="187" spans="2:7" hidden="1">
      <c r="B187" s="13" t="s">
        <v>386</v>
      </c>
      <c r="C187" s="33" t="s">
        <v>172</v>
      </c>
      <c r="D187" s="35"/>
      <c r="E187" s="35"/>
      <c r="F187" s="35"/>
      <c r="G187" s="23" t="e">
        <f t="shared" si="50"/>
        <v>#DIV/0!</v>
      </c>
    </row>
    <row r="188" spans="2:7" ht="25.5">
      <c r="B188" s="13" t="s">
        <v>176</v>
      </c>
      <c r="C188" s="33" t="s">
        <v>177</v>
      </c>
      <c r="D188" s="35">
        <v>0</v>
      </c>
      <c r="E188" s="35">
        <v>0</v>
      </c>
      <c r="F188" s="35">
        <v>-1126</v>
      </c>
      <c r="G188" s="23"/>
    </row>
    <row r="189" spans="2:7" s="19" customFormat="1">
      <c r="B189" s="12" t="s">
        <v>196</v>
      </c>
      <c r="C189" s="32" t="s">
        <v>197</v>
      </c>
      <c r="D189" s="34">
        <f>D190+D193</f>
        <v>13572000</v>
      </c>
      <c r="E189" s="34">
        <f t="shared" ref="E189:F189" si="61">E190+E193</f>
        <v>12711000</v>
      </c>
      <c r="F189" s="34">
        <f t="shared" si="61"/>
        <v>9137339</v>
      </c>
      <c r="G189" s="21">
        <f t="shared" si="50"/>
        <v>71.885288332939979</v>
      </c>
    </row>
    <row r="190" spans="2:7">
      <c r="B190" s="13" t="s">
        <v>373</v>
      </c>
      <c r="C190" s="33" t="s">
        <v>154</v>
      </c>
      <c r="D190" s="35">
        <f>D191+D192</f>
        <v>13572000</v>
      </c>
      <c r="E190" s="35">
        <f t="shared" ref="E190:F190" si="62">E191+E192</f>
        <v>12711000</v>
      </c>
      <c r="F190" s="35">
        <f t="shared" si="62"/>
        <v>9137339</v>
      </c>
      <c r="G190" s="23">
        <f t="shared" si="50"/>
        <v>71.885288332939979</v>
      </c>
    </row>
    <row r="191" spans="2:7">
      <c r="B191" s="13" t="s">
        <v>157</v>
      </c>
      <c r="C191" s="33" t="s">
        <v>158</v>
      </c>
      <c r="D191" s="35">
        <v>13572000</v>
      </c>
      <c r="E191" s="35">
        <v>12711000</v>
      </c>
      <c r="F191" s="35">
        <v>9137339</v>
      </c>
      <c r="G191" s="23">
        <f t="shared" si="50"/>
        <v>71.885288332939979</v>
      </c>
    </row>
    <row r="192" spans="2:7" ht="25.5" hidden="1">
      <c r="B192" s="13" t="s">
        <v>397</v>
      </c>
      <c r="C192" s="33" t="s">
        <v>166</v>
      </c>
      <c r="D192" s="35"/>
      <c r="E192" s="35"/>
      <c r="F192" s="35"/>
      <c r="G192" s="23" t="e">
        <f t="shared" si="50"/>
        <v>#DIV/0!</v>
      </c>
    </row>
    <row r="193" spans="2:7" hidden="1">
      <c r="B193" s="13" t="s">
        <v>333</v>
      </c>
      <c r="C193" s="33" t="s">
        <v>171</v>
      </c>
      <c r="D193" s="35">
        <f>D194</f>
        <v>0</v>
      </c>
      <c r="E193" s="35">
        <f t="shared" ref="E193:F193" si="63">E194</f>
        <v>0</v>
      </c>
      <c r="F193" s="35">
        <f t="shared" si="63"/>
        <v>0</v>
      </c>
      <c r="G193" s="23" t="e">
        <f t="shared" si="50"/>
        <v>#DIV/0!</v>
      </c>
    </row>
    <row r="194" spans="2:7" hidden="1">
      <c r="B194" s="13" t="s">
        <v>398</v>
      </c>
      <c r="C194" s="33" t="s">
        <v>172</v>
      </c>
      <c r="D194" s="35"/>
      <c r="E194" s="35"/>
      <c r="F194" s="35"/>
      <c r="G194" s="23" t="e">
        <f t="shared" si="50"/>
        <v>#DIV/0!</v>
      </c>
    </row>
    <row r="195" spans="2:7" s="19" customFormat="1" ht="25.5">
      <c r="B195" s="12" t="s">
        <v>198</v>
      </c>
      <c r="C195" s="32" t="s">
        <v>199</v>
      </c>
      <c r="D195" s="34">
        <f>D196</f>
        <v>644000</v>
      </c>
      <c r="E195" s="34">
        <f t="shared" ref="E195:F195" si="64">E196</f>
        <v>634000</v>
      </c>
      <c r="F195" s="34">
        <f t="shared" si="64"/>
        <v>281391</v>
      </c>
      <c r="G195" s="21">
        <f t="shared" si="50"/>
        <v>44.383438485804419</v>
      </c>
    </row>
    <row r="196" spans="2:7">
      <c r="B196" s="13" t="s">
        <v>307</v>
      </c>
      <c r="C196" s="33" t="s">
        <v>154</v>
      </c>
      <c r="D196" s="35">
        <f>D197+D198+D199</f>
        <v>644000</v>
      </c>
      <c r="E196" s="35">
        <f>E197+E198+E199</f>
        <v>634000</v>
      </c>
      <c r="F196" s="35">
        <f>F197+F198+F199</f>
        <v>281391</v>
      </c>
      <c r="G196" s="23">
        <f t="shared" si="50"/>
        <v>44.383438485804419</v>
      </c>
    </row>
    <row r="197" spans="2:7">
      <c r="B197" s="13" t="s">
        <v>157</v>
      </c>
      <c r="C197" s="33" t="s">
        <v>158</v>
      </c>
      <c r="D197" s="35">
        <v>569000</v>
      </c>
      <c r="E197" s="35">
        <v>569000</v>
      </c>
      <c r="F197" s="35">
        <v>281391</v>
      </c>
      <c r="G197" s="23">
        <f t="shared" si="50"/>
        <v>49.453602811950795</v>
      </c>
    </row>
    <row r="198" spans="2:7">
      <c r="B198" s="13" t="s">
        <v>399</v>
      </c>
      <c r="C198" s="33" t="s">
        <v>165</v>
      </c>
      <c r="D198" s="35">
        <v>75000</v>
      </c>
      <c r="E198" s="35">
        <v>65000</v>
      </c>
      <c r="F198" s="35">
        <v>0</v>
      </c>
      <c r="G198" s="23">
        <f t="shared" si="50"/>
        <v>0</v>
      </c>
    </row>
    <row r="199" spans="2:7" ht="25.5" hidden="1">
      <c r="B199" s="13" t="s">
        <v>390</v>
      </c>
      <c r="C199" s="33" t="s">
        <v>166</v>
      </c>
      <c r="D199" s="35"/>
      <c r="E199" s="35"/>
      <c r="F199" s="35"/>
      <c r="G199" s="23" t="e">
        <f t="shared" si="50"/>
        <v>#DIV/0!</v>
      </c>
    </row>
    <row r="200" spans="2:7" s="19" customFormat="1">
      <c r="B200" s="12" t="s">
        <v>200</v>
      </c>
      <c r="C200" s="32" t="s">
        <v>201</v>
      </c>
      <c r="D200" s="34">
        <f>D201+D203</f>
        <v>894000</v>
      </c>
      <c r="E200" s="34">
        <f t="shared" ref="E200:F200" si="65">E201+E203</f>
        <v>870000</v>
      </c>
      <c r="F200" s="34">
        <f t="shared" si="65"/>
        <v>397487</v>
      </c>
      <c r="G200" s="21">
        <f t="shared" si="50"/>
        <v>45.688160919540231</v>
      </c>
    </row>
    <row r="201" spans="2:7">
      <c r="B201" s="13" t="s">
        <v>400</v>
      </c>
      <c r="C201" s="33" t="s">
        <v>154</v>
      </c>
      <c r="D201" s="35">
        <f>D202</f>
        <v>894000</v>
      </c>
      <c r="E201" s="35">
        <f t="shared" ref="E201:F201" si="66">E202</f>
        <v>870000</v>
      </c>
      <c r="F201" s="35">
        <f t="shared" si="66"/>
        <v>397487</v>
      </c>
      <c r="G201" s="23">
        <f t="shared" si="50"/>
        <v>45.688160919540231</v>
      </c>
    </row>
    <row r="202" spans="2:7">
      <c r="B202" s="13" t="s">
        <v>161</v>
      </c>
      <c r="C202" s="33" t="s">
        <v>162</v>
      </c>
      <c r="D202" s="35">
        <v>894000</v>
      </c>
      <c r="E202" s="35">
        <v>870000</v>
      </c>
      <c r="F202" s="35">
        <v>397487</v>
      </c>
      <c r="G202" s="23">
        <f t="shared" si="50"/>
        <v>45.688160919540231</v>
      </c>
    </row>
    <row r="203" spans="2:7" hidden="1">
      <c r="B203" s="13" t="s">
        <v>396</v>
      </c>
      <c r="C203" s="33" t="s">
        <v>171</v>
      </c>
      <c r="D203" s="35">
        <f>D204</f>
        <v>0</v>
      </c>
      <c r="E203" s="35">
        <f t="shared" ref="E203:F203" si="67">E204</f>
        <v>0</v>
      </c>
      <c r="F203" s="35">
        <f t="shared" si="67"/>
        <v>0</v>
      </c>
      <c r="G203" s="23" t="e">
        <f t="shared" si="50"/>
        <v>#DIV/0!</v>
      </c>
    </row>
    <row r="204" spans="2:7" hidden="1">
      <c r="B204" s="13" t="s">
        <v>401</v>
      </c>
      <c r="C204" s="33" t="s">
        <v>172</v>
      </c>
      <c r="D204" s="35"/>
      <c r="E204" s="35"/>
      <c r="F204" s="35"/>
      <c r="G204" s="23" t="e">
        <f t="shared" si="50"/>
        <v>#DIV/0!</v>
      </c>
    </row>
    <row r="205" spans="2:7" s="19" customFormat="1">
      <c r="B205" s="12" t="s">
        <v>202</v>
      </c>
      <c r="C205" s="32" t="s">
        <v>203</v>
      </c>
      <c r="D205" s="34">
        <f>D206+D211+D213</f>
        <v>50343000</v>
      </c>
      <c r="E205" s="34">
        <f t="shared" ref="E205:F205" si="68">E206+E211+E213</f>
        <v>44613000</v>
      </c>
      <c r="F205" s="34">
        <f t="shared" si="68"/>
        <v>32631954</v>
      </c>
      <c r="G205" s="21">
        <f t="shared" si="50"/>
        <v>73.144495998924072</v>
      </c>
    </row>
    <row r="206" spans="2:7">
      <c r="B206" s="13" t="s">
        <v>307</v>
      </c>
      <c r="C206" s="33" t="s">
        <v>154</v>
      </c>
      <c r="D206" s="35">
        <f>D207+D208+D209+D210</f>
        <v>35630000</v>
      </c>
      <c r="E206" s="35">
        <f t="shared" ref="E206:F206" si="69">E207+E208+E209+E210</f>
        <v>32657000</v>
      </c>
      <c r="F206" s="35">
        <f t="shared" si="69"/>
        <v>25613280</v>
      </c>
      <c r="G206" s="23">
        <f t="shared" si="50"/>
        <v>78.431209235385978</v>
      </c>
    </row>
    <row r="207" spans="2:7">
      <c r="B207" s="13" t="s">
        <v>157</v>
      </c>
      <c r="C207" s="33" t="s">
        <v>158</v>
      </c>
      <c r="D207" s="35">
        <v>21762000</v>
      </c>
      <c r="E207" s="35">
        <v>19095000</v>
      </c>
      <c r="F207" s="35">
        <v>12076638</v>
      </c>
      <c r="G207" s="23">
        <f t="shared" ref="G207:G214" si="70">F207/E207*100</f>
        <v>63.245027494108406</v>
      </c>
    </row>
    <row r="208" spans="2:7">
      <c r="B208" s="13" t="s">
        <v>161</v>
      </c>
      <c r="C208" s="33" t="s">
        <v>162</v>
      </c>
      <c r="D208" s="35">
        <v>13868000</v>
      </c>
      <c r="E208" s="35">
        <v>13562000</v>
      </c>
      <c r="F208" s="35">
        <v>13536642</v>
      </c>
      <c r="G208" s="23">
        <f t="shared" si="70"/>
        <v>99.813021678218547</v>
      </c>
    </row>
    <row r="209" spans="2:7" hidden="1">
      <c r="B209" s="13" t="s">
        <v>394</v>
      </c>
      <c r="C209" s="33" t="s">
        <v>165</v>
      </c>
      <c r="D209" s="35"/>
      <c r="E209" s="35"/>
      <c r="F209" s="35"/>
      <c r="G209" s="23" t="e">
        <f t="shared" si="70"/>
        <v>#DIV/0!</v>
      </c>
    </row>
    <row r="210" spans="2:7" ht="25.5" hidden="1">
      <c r="B210" s="13" t="s">
        <v>402</v>
      </c>
      <c r="C210" s="33" t="s">
        <v>166</v>
      </c>
      <c r="D210" s="35"/>
      <c r="E210" s="35"/>
      <c r="F210" s="35"/>
      <c r="G210" s="23" t="e">
        <f t="shared" si="70"/>
        <v>#DIV/0!</v>
      </c>
    </row>
    <row r="211" spans="2:7" hidden="1">
      <c r="B211" s="13" t="s">
        <v>333</v>
      </c>
      <c r="C211" s="33" t="s">
        <v>171</v>
      </c>
      <c r="D211" s="35">
        <f>D212</f>
        <v>0</v>
      </c>
      <c r="E211" s="35">
        <f t="shared" ref="E211:F211" si="71">E212</f>
        <v>0</v>
      </c>
      <c r="F211" s="35">
        <f t="shared" si="71"/>
        <v>0</v>
      </c>
      <c r="G211" s="23" t="e">
        <f t="shared" si="70"/>
        <v>#DIV/0!</v>
      </c>
    </row>
    <row r="212" spans="2:7" hidden="1">
      <c r="B212" s="13" t="s">
        <v>377</v>
      </c>
      <c r="C212" s="33" t="s">
        <v>172</v>
      </c>
      <c r="D212" s="35"/>
      <c r="E212" s="35"/>
      <c r="F212" s="35"/>
      <c r="G212" s="23" t="e">
        <f t="shared" si="70"/>
        <v>#DIV/0!</v>
      </c>
    </row>
    <row r="213" spans="2:7">
      <c r="B213" s="13" t="s">
        <v>403</v>
      </c>
      <c r="C213" s="33" t="s">
        <v>173</v>
      </c>
      <c r="D213" s="35">
        <f>D214</f>
        <v>14713000</v>
      </c>
      <c r="E213" s="35">
        <f t="shared" ref="E213:F213" si="72">E214</f>
        <v>11956000</v>
      </c>
      <c r="F213" s="35">
        <f t="shared" si="72"/>
        <v>7018674</v>
      </c>
      <c r="G213" s="23">
        <f t="shared" si="70"/>
        <v>58.704198728671798</v>
      </c>
    </row>
    <row r="214" spans="2:7">
      <c r="B214" s="13" t="s">
        <v>174</v>
      </c>
      <c r="C214" s="33" t="s">
        <v>175</v>
      </c>
      <c r="D214" s="35">
        <v>14713000</v>
      </c>
      <c r="E214" s="35">
        <v>11956000</v>
      </c>
      <c r="F214" s="35">
        <v>7018674</v>
      </c>
      <c r="G214" s="23">
        <f t="shared" si="70"/>
        <v>58.704198728671798</v>
      </c>
    </row>
    <row r="215" spans="2:7">
      <c r="B215" s="29" t="s">
        <v>410</v>
      </c>
      <c r="C215" s="36" t="s">
        <v>411</v>
      </c>
      <c r="D215" s="34">
        <f>D13-D107</f>
        <v>0</v>
      </c>
      <c r="E215" s="34">
        <f t="shared" ref="E215:F215" si="73">E13-E107</f>
        <v>0</v>
      </c>
      <c r="F215" s="34">
        <f t="shared" si="73"/>
        <v>3667887</v>
      </c>
      <c r="G215" s="37"/>
    </row>
  </sheetData>
  <mergeCells count="10">
    <mergeCell ref="B106:G106"/>
    <mergeCell ref="F1:G1"/>
    <mergeCell ref="B5:G5"/>
    <mergeCell ref="B6:F6"/>
    <mergeCell ref="B10:B11"/>
    <mergeCell ref="C10:C11"/>
    <mergeCell ref="D10:D11"/>
    <mergeCell ref="E10:E11"/>
    <mergeCell ref="F10:F11"/>
    <mergeCell ref="G10:G11"/>
  </mergeCells>
  <pageMargins left="0.70866141732283472" right="0.70866141732283472" top="0.42" bottom="0.54" header="0.31496062992125984" footer="0.3"/>
  <pageSetup paperSize="9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H215"/>
  <sheetViews>
    <sheetView view="pageLayout" topLeftCell="A2" zoomScaleNormal="100" workbookViewId="0">
      <selection activeCell="D218" sqref="D218"/>
    </sheetView>
  </sheetViews>
  <sheetFormatPr defaultRowHeight="12.75"/>
  <cols>
    <col min="1" max="1" width="4.28515625" style="1" customWidth="1"/>
    <col min="2" max="2" width="51" style="1" customWidth="1"/>
    <col min="3" max="3" width="13.7109375" style="2" customWidth="1"/>
    <col min="4" max="4" width="15.85546875" style="3" customWidth="1"/>
    <col min="5" max="5" width="16" style="3" customWidth="1"/>
    <col min="6" max="6" width="15.42578125" style="3" customWidth="1"/>
    <col min="7" max="7" width="12.140625" style="1" customWidth="1"/>
    <col min="8" max="16384" width="9.140625" style="1"/>
  </cols>
  <sheetData>
    <row r="1" spans="2:8" ht="15.75">
      <c r="B1" s="6" t="s">
        <v>282</v>
      </c>
      <c r="F1" s="43" t="s">
        <v>414</v>
      </c>
      <c r="G1" s="43"/>
      <c r="H1" s="28"/>
    </row>
    <row r="2" spans="2:8" ht="15.75">
      <c r="B2" s="6" t="s">
        <v>283</v>
      </c>
    </row>
    <row r="3" spans="2:8" ht="15.75">
      <c r="B3" s="6" t="s">
        <v>284</v>
      </c>
    </row>
    <row r="5" spans="2:8" ht="15">
      <c r="B5" s="47" t="s">
        <v>415</v>
      </c>
      <c r="C5" s="47"/>
      <c r="D5" s="47"/>
      <c r="E5" s="47"/>
      <c r="F5" s="47"/>
      <c r="G5" s="47"/>
    </row>
    <row r="6" spans="2:8" ht="15.75">
      <c r="B6" s="48" t="s">
        <v>341</v>
      </c>
      <c r="C6" s="48"/>
      <c r="D6" s="48"/>
      <c r="E6" s="48"/>
      <c r="F6" s="48"/>
      <c r="G6" s="5"/>
    </row>
    <row r="10" spans="2:8">
      <c r="B10" s="49" t="s">
        <v>287</v>
      </c>
      <c r="C10" s="50" t="s">
        <v>279</v>
      </c>
      <c r="D10" s="51" t="s">
        <v>317</v>
      </c>
      <c r="E10" s="52" t="s">
        <v>280</v>
      </c>
      <c r="F10" s="54" t="s">
        <v>281</v>
      </c>
      <c r="G10" s="56" t="s">
        <v>327</v>
      </c>
    </row>
    <row r="11" spans="2:8">
      <c r="B11" s="49"/>
      <c r="C11" s="50"/>
      <c r="D11" s="51"/>
      <c r="E11" s="53"/>
      <c r="F11" s="55"/>
      <c r="G11" s="56"/>
    </row>
    <row r="12" spans="2:8">
      <c r="B12" s="38"/>
      <c r="C12" s="39"/>
      <c r="D12" s="40">
        <v>1</v>
      </c>
      <c r="E12" s="41">
        <v>2</v>
      </c>
      <c r="F12" s="42">
        <v>3</v>
      </c>
      <c r="G12" s="40">
        <v>4</v>
      </c>
    </row>
    <row r="13" spans="2:8" s="19" customFormat="1">
      <c r="B13" s="17" t="s">
        <v>0</v>
      </c>
      <c r="C13" s="32" t="s">
        <v>61</v>
      </c>
      <c r="D13" s="30">
        <f>D14+D87+D82+D97</f>
        <v>119835000</v>
      </c>
      <c r="E13" s="30">
        <f t="shared" ref="E13:F13" si="0">E14+E87+E82+E97</f>
        <v>95812000</v>
      </c>
      <c r="F13" s="30">
        <f t="shared" si="0"/>
        <v>44038157</v>
      </c>
      <c r="G13" s="21">
        <f>F13/E13*100</f>
        <v>45.963091262054853</v>
      </c>
    </row>
    <row r="14" spans="2:8" s="19" customFormat="1">
      <c r="B14" s="17" t="s">
        <v>1</v>
      </c>
      <c r="C14" s="32" t="s">
        <v>62</v>
      </c>
      <c r="D14" s="30">
        <f>D15+D54</f>
        <v>36582000</v>
      </c>
      <c r="E14" s="30">
        <f>E15+E54</f>
        <v>35515000</v>
      </c>
      <c r="F14" s="30">
        <f>F15+F54</f>
        <v>18532370</v>
      </c>
      <c r="G14" s="21">
        <f t="shared" ref="G14:G77" si="1">F14/E14*100</f>
        <v>52.181810502604534</v>
      </c>
    </row>
    <row r="15" spans="2:8" s="19" customFormat="1" hidden="1">
      <c r="B15" s="17" t="s">
        <v>2</v>
      </c>
      <c r="C15" s="32" t="s">
        <v>63</v>
      </c>
      <c r="D15" s="30">
        <f>D17+D19+D23+D26+D37+D40+D42+D45+D52</f>
        <v>0</v>
      </c>
      <c r="E15" s="30">
        <f>E17+E19+E23+E26+E37+E40+E42+E45+E52</f>
        <v>0</v>
      </c>
      <c r="F15" s="30">
        <f>F17+F19+F23+F26+F37+F40+F42+F45+F52</f>
        <v>0</v>
      </c>
      <c r="G15" s="21" t="e">
        <f t="shared" si="1"/>
        <v>#DIV/0!</v>
      </c>
    </row>
    <row r="16" spans="2:8" ht="25.5" hidden="1">
      <c r="B16" s="18" t="s">
        <v>344</v>
      </c>
      <c r="C16" s="33" t="s">
        <v>64</v>
      </c>
      <c r="D16" s="31">
        <f>D17+D19</f>
        <v>0</v>
      </c>
      <c r="E16" s="31">
        <f t="shared" ref="E16:F16" si="2">E17+E19</f>
        <v>0</v>
      </c>
      <c r="F16" s="31">
        <f t="shared" si="2"/>
        <v>0</v>
      </c>
      <c r="G16" s="23" t="e">
        <f t="shared" si="1"/>
        <v>#DIV/0!</v>
      </c>
    </row>
    <row r="17" spans="2:7" s="19" customFormat="1" hidden="1">
      <c r="B17" s="17" t="s">
        <v>345</v>
      </c>
      <c r="C17" s="32" t="s">
        <v>65</v>
      </c>
      <c r="D17" s="30">
        <f>D18</f>
        <v>0</v>
      </c>
      <c r="E17" s="30">
        <f t="shared" ref="E17:F17" si="3">E18</f>
        <v>0</v>
      </c>
      <c r="F17" s="30">
        <f t="shared" si="3"/>
        <v>0</v>
      </c>
      <c r="G17" s="21" t="e">
        <f t="shared" si="1"/>
        <v>#DIV/0!</v>
      </c>
    </row>
    <row r="18" spans="2:7" ht="25.5" hidden="1">
      <c r="B18" s="18" t="s">
        <v>3</v>
      </c>
      <c r="C18" s="33" t="s">
        <v>66</v>
      </c>
      <c r="D18" s="31"/>
      <c r="E18" s="31"/>
      <c r="F18" s="31"/>
      <c r="G18" s="23" t="e">
        <f t="shared" si="1"/>
        <v>#DIV/0!</v>
      </c>
    </row>
    <row r="19" spans="2:7" s="19" customFormat="1" hidden="1">
      <c r="B19" s="17" t="s">
        <v>346</v>
      </c>
      <c r="C19" s="32" t="s">
        <v>67</v>
      </c>
      <c r="D19" s="30">
        <f>D20+D21</f>
        <v>0</v>
      </c>
      <c r="E19" s="30">
        <f t="shared" ref="E19:F19" si="4">E20+E21</f>
        <v>0</v>
      </c>
      <c r="F19" s="30">
        <f t="shared" si="4"/>
        <v>0</v>
      </c>
      <c r="G19" s="21" t="e">
        <f t="shared" si="1"/>
        <v>#DIV/0!</v>
      </c>
    </row>
    <row r="20" spans="2:7" hidden="1">
      <c r="B20" s="18" t="s">
        <v>4</v>
      </c>
      <c r="C20" s="33" t="s">
        <v>68</v>
      </c>
      <c r="D20" s="31"/>
      <c r="E20" s="31"/>
      <c r="F20" s="31"/>
      <c r="G20" s="23" t="e">
        <f t="shared" si="1"/>
        <v>#DIV/0!</v>
      </c>
    </row>
    <row r="21" spans="2:7" ht="25.5" hidden="1">
      <c r="B21" s="18" t="s">
        <v>5</v>
      </c>
      <c r="C21" s="33" t="s">
        <v>69</v>
      </c>
      <c r="D21" s="31"/>
      <c r="E21" s="31"/>
      <c r="F21" s="31"/>
      <c r="G21" s="23" t="e">
        <f t="shared" si="1"/>
        <v>#DIV/0!</v>
      </c>
    </row>
    <row r="22" spans="2:7" ht="25.5" hidden="1">
      <c r="B22" s="18" t="s">
        <v>347</v>
      </c>
      <c r="C22" s="33" t="s">
        <v>70</v>
      </c>
      <c r="D22" s="31"/>
      <c r="E22" s="31"/>
      <c r="F22" s="31">
        <v>0</v>
      </c>
      <c r="G22" s="23" t="e">
        <f t="shared" si="1"/>
        <v>#DIV/0!</v>
      </c>
    </row>
    <row r="23" spans="2:7" s="19" customFormat="1" ht="25.5" hidden="1">
      <c r="B23" s="17" t="s">
        <v>348</v>
      </c>
      <c r="C23" s="32" t="s">
        <v>71</v>
      </c>
      <c r="D23" s="30">
        <f>D24</f>
        <v>0</v>
      </c>
      <c r="E23" s="30">
        <f t="shared" ref="E23:F23" si="5">E24</f>
        <v>0</v>
      </c>
      <c r="F23" s="30">
        <f t="shared" si="5"/>
        <v>0</v>
      </c>
      <c r="G23" s="21" t="e">
        <f t="shared" si="1"/>
        <v>#DIV/0!</v>
      </c>
    </row>
    <row r="24" spans="2:7" hidden="1">
      <c r="B24" s="18" t="s">
        <v>6</v>
      </c>
      <c r="C24" s="33" t="s">
        <v>72</v>
      </c>
      <c r="D24" s="31"/>
      <c r="E24" s="31"/>
      <c r="F24" s="31"/>
      <c r="G24" s="23" t="e">
        <f t="shared" si="1"/>
        <v>#DIV/0!</v>
      </c>
    </row>
    <row r="25" spans="2:7" hidden="1">
      <c r="B25" s="18" t="s">
        <v>349</v>
      </c>
      <c r="C25" s="33" t="s">
        <v>73</v>
      </c>
      <c r="D25" s="31">
        <f>D26</f>
        <v>0</v>
      </c>
      <c r="E25" s="31">
        <f t="shared" ref="E25:F25" si="6">E26</f>
        <v>0</v>
      </c>
      <c r="F25" s="31">
        <f t="shared" si="6"/>
        <v>0</v>
      </c>
      <c r="G25" s="23" t="e">
        <f t="shared" si="1"/>
        <v>#DIV/0!</v>
      </c>
    </row>
    <row r="26" spans="2:7" s="19" customFormat="1" hidden="1">
      <c r="B26" s="17" t="s">
        <v>350</v>
      </c>
      <c r="C26" s="32" t="s">
        <v>74</v>
      </c>
      <c r="D26" s="30">
        <f>D27+D30+D34+D35</f>
        <v>0</v>
      </c>
      <c r="E26" s="30">
        <f t="shared" ref="E26:F26" si="7">E27+E30+E34+E35</f>
        <v>0</v>
      </c>
      <c r="F26" s="30">
        <f t="shared" si="7"/>
        <v>0</v>
      </c>
      <c r="G26" s="21" t="e">
        <f t="shared" si="1"/>
        <v>#DIV/0!</v>
      </c>
    </row>
    <row r="27" spans="2:7" hidden="1">
      <c r="B27" s="18" t="s">
        <v>351</v>
      </c>
      <c r="C27" s="33" t="s">
        <v>75</v>
      </c>
      <c r="D27" s="31">
        <f>D28+D29</f>
        <v>0</v>
      </c>
      <c r="E27" s="31">
        <f t="shared" ref="E27:F27" si="8">E28+E29</f>
        <v>0</v>
      </c>
      <c r="F27" s="31">
        <f t="shared" si="8"/>
        <v>0</v>
      </c>
      <c r="G27" s="23" t="e">
        <f t="shared" si="1"/>
        <v>#DIV/0!</v>
      </c>
    </row>
    <row r="28" spans="2:7" hidden="1">
      <c r="B28" s="18" t="s">
        <v>7</v>
      </c>
      <c r="C28" s="33" t="s">
        <v>76</v>
      </c>
      <c r="D28" s="31"/>
      <c r="E28" s="31"/>
      <c r="F28" s="31"/>
      <c r="G28" s="23" t="e">
        <f t="shared" si="1"/>
        <v>#DIV/0!</v>
      </c>
    </row>
    <row r="29" spans="2:7" hidden="1">
      <c r="B29" s="18" t="s">
        <v>8</v>
      </c>
      <c r="C29" s="33" t="s">
        <v>77</v>
      </c>
      <c r="D29" s="31"/>
      <c r="E29" s="31"/>
      <c r="F29" s="31"/>
      <c r="G29" s="23" t="e">
        <f t="shared" si="1"/>
        <v>#DIV/0!</v>
      </c>
    </row>
    <row r="30" spans="2:7" hidden="1">
      <c r="B30" s="18" t="s">
        <v>352</v>
      </c>
      <c r="C30" s="33" t="s">
        <v>78</v>
      </c>
      <c r="D30" s="31">
        <f>D31+D32+D33</f>
        <v>0</v>
      </c>
      <c r="E30" s="31">
        <f t="shared" ref="E30:F30" si="9">E31+E32+E33</f>
        <v>0</v>
      </c>
      <c r="F30" s="31">
        <f t="shared" si="9"/>
        <v>0</v>
      </c>
      <c r="G30" s="23" t="e">
        <f t="shared" si="1"/>
        <v>#DIV/0!</v>
      </c>
    </row>
    <row r="31" spans="2:7" hidden="1">
      <c r="B31" s="18" t="s">
        <v>9</v>
      </c>
      <c r="C31" s="33" t="s">
        <v>79</v>
      </c>
      <c r="D31" s="31"/>
      <c r="E31" s="31"/>
      <c r="F31" s="31"/>
      <c r="G31" s="23" t="e">
        <f t="shared" si="1"/>
        <v>#DIV/0!</v>
      </c>
    </row>
    <row r="32" spans="2:7" hidden="1">
      <c r="B32" s="18" t="s">
        <v>10</v>
      </c>
      <c r="C32" s="33" t="s">
        <v>80</v>
      </c>
      <c r="D32" s="31"/>
      <c r="E32" s="31"/>
      <c r="F32" s="31"/>
      <c r="G32" s="23" t="e">
        <f t="shared" si="1"/>
        <v>#DIV/0!</v>
      </c>
    </row>
    <row r="33" spans="2:7" hidden="1">
      <c r="B33" s="18" t="s">
        <v>11</v>
      </c>
      <c r="C33" s="33" t="s">
        <v>81</v>
      </c>
      <c r="D33" s="31"/>
      <c r="E33" s="31"/>
      <c r="F33" s="31"/>
      <c r="G33" s="23" t="e">
        <f t="shared" si="1"/>
        <v>#DIV/0!</v>
      </c>
    </row>
    <row r="34" spans="2:7" ht="25.5" hidden="1">
      <c r="B34" s="18" t="s">
        <v>12</v>
      </c>
      <c r="C34" s="33" t="s">
        <v>82</v>
      </c>
      <c r="D34" s="31"/>
      <c r="E34" s="31"/>
      <c r="F34" s="31"/>
      <c r="G34" s="23" t="e">
        <f t="shared" si="1"/>
        <v>#DIV/0!</v>
      </c>
    </row>
    <row r="35" spans="2:7" hidden="1">
      <c r="B35" s="18" t="s">
        <v>13</v>
      </c>
      <c r="C35" s="33" t="s">
        <v>83</v>
      </c>
      <c r="D35" s="31"/>
      <c r="E35" s="31"/>
      <c r="F35" s="31"/>
      <c r="G35" s="23" t="e">
        <f t="shared" si="1"/>
        <v>#DIV/0!</v>
      </c>
    </row>
    <row r="36" spans="2:7" hidden="1">
      <c r="B36" s="18" t="s">
        <v>353</v>
      </c>
      <c r="C36" s="33" t="s">
        <v>84</v>
      </c>
      <c r="D36" s="31">
        <f>D37+D40+D42+D45</f>
        <v>0</v>
      </c>
      <c r="E36" s="31">
        <f t="shared" ref="E36:F36" si="10">E37+E40+E42+E45</f>
        <v>0</v>
      </c>
      <c r="F36" s="31">
        <f t="shared" si="10"/>
        <v>0</v>
      </c>
      <c r="G36" s="23" t="e">
        <f t="shared" si="1"/>
        <v>#DIV/0!</v>
      </c>
    </row>
    <row r="37" spans="2:7" s="19" customFormat="1" hidden="1">
      <c r="B37" s="17" t="s">
        <v>354</v>
      </c>
      <c r="C37" s="32" t="s">
        <v>85</v>
      </c>
      <c r="D37" s="30">
        <f>D38+D39</f>
        <v>0</v>
      </c>
      <c r="E37" s="30">
        <f t="shared" ref="E37:F37" si="11">E38+E39</f>
        <v>0</v>
      </c>
      <c r="F37" s="30">
        <f t="shared" si="11"/>
        <v>0</v>
      </c>
      <c r="G37" s="21" t="e">
        <f t="shared" si="1"/>
        <v>#DIV/0!</v>
      </c>
    </row>
    <row r="38" spans="2:7" ht="42.75" hidden="1" customHeight="1">
      <c r="B38" s="18" t="s">
        <v>14</v>
      </c>
      <c r="C38" s="33" t="s">
        <v>86</v>
      </c>
      <c r="D38" s="31"/>
      <c r="E38" s="31"/>
      <c r="F38" s="31"/>
      <c r="G38" s="23" t="e">
        <f t="shared" si="1"/>
        <v>#DIV/0!</v>
      </c>
    </row>
    <row r="39" spans="2:7" ht="25.5" hidden="1">
      <c r="B39" s="18" t="s">
        <v>15</v>
      </c>
      <c r="C39" s="33" t="s">
        <v>87</v>
      </c>
      <c r="D39" s="31"/>
      <c r="E39" s="31"/>
      <c r="F39" s="31"/>
      <c r="G39" s="23" t="e">
        <f t="shared" si="1"/>
        <v>#DIV/0!</v>
      </c>
    </row>
    <row r="40" spans="2:7" s="19" customFormat="1" hidden="1">
      <c r="B40" s="17" t="s">
        <v>355</v>
      </c>
      <c r="C40" s="32" t="s">
        <v>88</v>
      </c>
      <c r="D40" s="30">
        <f>D41</f>
        <v>0</v>
      </c>
      <c r="E40" s="30">
        <f t="shared" ref="E40:F40" si="12">E41</f>
        <v>0</v>
      </c>
      <c r="F40" s="30">
        <f t="shared" si="12"/>
        <v>0</v>
      </c>
      <c r="G40" s="21" t="e">
        <f t="shared" si="1"/>
        <v>#DIV/0!</v>
      </c>
    </row>
    <row r="41" spans="2:7" hidden="1">
      <c r="B41" s="18" t="s">
        <v>16</v>
      </c>
      <c r="C41" s="33" t="s">
        <v>89</v>
      </c>
      <c r="D41" s="31"/>
      <c r="E41" s="31"/>
      <c r="F41" s="31"/>
      <c r="G41" s="23" t="e">
        <f t="shared" si="1"/>
        <v>#DIV/0!</v>
      </c>
    </row>
    <row r="42" spans="2:7" s="19" customFormat="1" hidden="1">
      <c r="B42" s="17" t="s">
        <v>356</v>
      </c>
      <c r="C42" s="32" t="s">
        <v>90</v>
      </c>
      <c r="D42" s="30">
        <f>D43+D44</f>
        <v>0</v>
      </c>
      <c r="E42" s="30">
        <f t="shared" ref="E42:F42" si="13">E43+E44</f>
        <v>0</v>
      </c>
      <c r="F42" s="30">
        <f t="shared" si="13"/>
        <v>0</v>
      </c>
      <c r="G42" s="21" t="e">
        <f t="shared" si="1"/>
        <v>#DIV/0!</v>
      </c>
    </row>
    <row r="43" spans="2:7" hidden="1">
      <c r="B43" s="18" t="s">
        <v>17</v>
      </c>
      <c r="C43" s="33" t="s">
        <v>91</v>
      </c>
      <c r="D43" s="31"/>
      <c r="E43" s="31"/>
      <c r="F43" s="31"/>
      <c r="G43" s="23" t="e">
        <f t="shared" si="1"/>
        <v>#DIV/0!</v>
      </c>
    </row>
    <row r="44" spans="2:7" hidden="1">
      <c r="B44" s="18" t="s">
        <v>18</v>
      </c>
      <c r="C44" s="33" t="s">
        <v>92</v>
      </c>
      <c r="D44" s="31"/>
      <c r="E44" s="31"/>
      <c r="F44" s="31"/>
      <c r="G44" s="23" t="e">
        <f t="shared" si="1"/>
        <v>#DIV/0!</v>
      </c>
    </row>
    <row r="45" spans="2:7" s="19" customFormat="1" ht="25.5" hidden="1">
      <c r="B45" s="17" t="s">
        <v>357</v>
      </c>
      <c r="C45" s="32" t="s">
        <v>93</v>
      </c>
      <c r="D45" s="30">
        <f>D46+D49+D50</f>
        <v>0</v>
      </c>
      <c r="E45" s="30">
        <f t="shared" ref="E45:F45" si="14">E46+E49+E50</f>
        <v>0</v>
      </c>
      <c r="F45" s="30">
        <f t="shared" si="14"/>
        <v>0</v>
      </c>
      <c r="G45" s="21" t="e">
        <f t="shared" si="1"/>
        <v>#DIV/0!</v>
      </c>
    </row>
    <row r="46" spans="2:7" hidden="1">
      <c r="B46" s="18" t="s">
        <v>358</v>
      </c>
      <c r="C46" s="33" t="s">
        <v>94</v>
      </c>
      <c r="D46" s="31">
        <f>D47+D48</f>
        <v>0</v>
      </c>
      <c r="E46" s="31">
        <f t="shared" ref="E46:F46" si="15">E47+E48</f>
        <v>0</v>
      </c>
      <c r="F46" s="31">
        <f t="shared" si="15"/>
        <v>0</v>
      </c>
      <c r="G46" s="23" t="e">
        <f t="shared" si="1"/>
        <v>#DIV/0!</v>
      </c>
    </row>
    <row r="47" spans="2:7" ht="25.5" hidden="1">
      <c r="B47" s="18" t="s">
        <v>19</v>
      </c>
      <c r="C47" s="33" t="s">
        <v>95</v>
      </c>
      <c r="D47" s="31"/>
      <c r="E47" s="31"/>
      <c r="F47" s="31"/>
      <c r="G47" s="23" t="e">
        <f t="shared" si="1"/>
        <v>#DIV/0!</v>
      </c>
    </row>
    <row r="48" spans="2:7" ht="25.5" hidden="1">
      <c r="B48" s="18" t="s">
        <v>20</v>
      </c>
      <c r="C48" s="33" t="s">
        <v>96</v>
      </c>
      <c r="D48" s="31"/>
      <c r="E48" s="31"/>
      <c r="F48" s="31"/>
      <c r="G48" s="23" t="e">
        <f t="shared" si="1"/>
        <v>#DIV/0!</v>
      </c>
    </row>
    <row r="49" spans="2:7" ht="25.5" hidden="1">
      <c r="B49" s="18" t="s">
        <v>21</v>
      </c>
      <c r="C49" s="33" t="s">
        <v>97</v>
      </c>
      <c r="D49" s="31"/>
      <c r="E49" s="31"/>
      <c r="F49" s="31"/>
      <c r="G49" s="23" t="e">
        <f t="shared" si="1"/>
        <v>#DIV/0!</v>
      </c>
    </row>
    <row r="50" spans="2:7" ht="25.5" hidden="1">
      <c r="B50" s="18" t="s">
        <v>22</v>
      </c>
      <c r="C50" s="33" t="s">
        <v>98</v>
      </c>
      <c r="D50" s="31"/>
      <c r="E50" s="31"/>
      <c r="F50" s="31"/>
      <c r="G50" s="23" t="e">
        <f t="shared" si="1"/>
        <v>#DIV/0!</v>
      </c>
    </row>
    <row r="51" spans="2:7" hidden="1">
      <c r="B51" s="18" t="s">
        <v>23</v>
      </c>
      <c r="C51" s="33" t="s">
        <v>99</v>
      </c>
      <c r="D51" s="31">
        <f>D52</f>
        <v>0</v>
      </c>
      <c r="E51" s="31">
        <f t="shared" ref="E51:F52" si="16">E52</f>
        <v>0</v>
      </c>
      <c r="F51" s="31">
        <f t="shared" si="16"/>
        <v>0</v>
      </c>
      <c r="G51" s="23" t="e">
        <f t="shared" si="1"/>
        <v>#DIV/0!</v>
      </c>
    </row>
    <row r="52" spans="2:7" s="19" customFormat="1" hidden="1">
      <c r="B52" s="17" t="s">
        <v>359</v>
      </c>
      <c r="C52" s="32" t="s">
        <v>100</v>
      </c>
      <c r="D52" s="30">
        <f>D53</f>
        <v>0</v>
      </c>
      <c r="E52" s="30">
        <f t="shared" si="16"/>
        <v>0</v>
      </c>
      <c r="F52" s="30">
        <f t="shared" si="16"/>
        <v>0</v>
      </c>
      <c r="G52" s="21" t="e">
        <f t="shared" si="1"/>
        <v>#DIV/0!</v>
      </c>
    </row>
    <row r="53" spans="2:7" hidden="1">
      <c r="B53" s="18" t="s">
        <v>24</v>
      </c>
      <c r="C53" s="33" t="s">
        <v>101</v>
      </c>
      <c r="D53" s="31"/>
      <c r="E53" s="31"/>
      <c r="F53" s="31"/>
      <c r="G53" s="23" t="e">
        <f t="shared" si="1"/>
        <v>#DIV/0!</v>
      </c>
    </row>
    <row r="54" spans="2:7">
      <c r="B54" s="18" t="s">
        <v>25</v>
      </c>
      <c r="C54" s="33" t="s">
        <v>102</v>
      </c>
      <c r="D54" s="31">
        <f>D56+D61+D67+D70+D74+D77</f>
        <v>36582000</v>
      </c>
      <c r="E54" s="31">
        <f t="shared" ref="E54:F54" si="17">E56+E61+E67+E70+E74+E77</f>
        <v>35515000</v>
      </c>
      <c r="F54" s="31">
        <f t="shared" si="17"/>
        <v>18532370</v>
      </c>
      <c r="G54" s="23">
        <f t="shared" si="1"/>
        <v>52.181810502604534</v>
      </c>
    </row>
    <row r="55" spans="2:7" hidden="1">
      <c r="B55" s="18" t="s">
        <v>360</v>
      </c>
      <c r="C55" s="33" t="s">
        <v>103</v>
      </c>
      <c r="D55" s="31">
        <f>D56</f>
        <v>0</v>
      </c>
      <c r="E55" s="31">
        <f t="shared" ref="E55:F55" si="18">E56</f>
        <v>0</v>
      </c>
      <c r="F55" s="31">
        <f t="shared" si="18"/>
        <v>0</v>
      </c>
      <c r="G55" s="23" t="e">
        <f t="shared" si="1"/>
        <v>#DIV/0!</v>
      </c>
    </row>
    <row r="56" spans="2:7" s="19" customFormat="1" hidden="1">
      <c r="B56" s="17" t="s">
        <v>319</v>
      </c>
      <c r="C56" s="32" t="s">
        <v>104</v>
      </c>
      <c r="D56" s="30">
        <f>D57+D58+D59</f>
        <v>0</v>
      </c>
      <c r="E56" s="30">
        <f t="shared" ref="E56:F56" si="19">E57+E58+E59</f>
        <v>0</v>
      </c>
      <c r="F56" s="30">
        <f t="shared" si="19"/>
        <v>0</v>
      </c>
      <c r="G56" s="21" t="e">
        <f t="shared" si="1"/>
        <v>#DIV/0!</v>
      </c>
    </row>
    <row r="57" spans="2:7" ht="25.5" hidden="1">
      <c r="B57" s="18" t="s">
        <v>26</v>
      </c>
      <c r="C57" s="33" t="s">
        <v>105</v>
      </c>
      <c r="D57" s="31"/>
      <c r="E57" s="31"/>
      <c r="F57" s="31"/>
      <c r="G57" s="23" t="e">
        <f t="shared" si="1"/>
        <v>#DIV/0!</v>
      </c>
    </row>
    <row r="58" spans="2:7" hidden="1">
      <c r="B58" s="18" t="s">
        <v>27</v>
      </c>
      <c r="C58" s="33" t="s">
        <v>106</v>
      </c>
      <c r="D58" s="31"/>
      <c r="E58" s="31"/>
      <c r="F58" s="31"/>
      <c r="G58" s="23" t="e">
        <f t="shared" si="1"/>
        <v>#DIV/0!</v>
      </c>
    </row>
    <row r="59" spans="2:7" hidden="1">
      <c r="B59" s="18" t="s">
        <v>28</v>
      </c>
      <c r="C59" s="33" t="s">
        <v>107</v>
      </c>
      <c r="D59" s="31"/>
      <c r="E59" s="31"/>
      <c r="F59" s="31"/>
      <c r="G59" s="23" t="e">
        <f t="shared" si="1"/>
        <v>#DIV/0!</v>
      </c>
    </row>
    <row r="60" spans="2:7">
      <c r="B60" s="18" t="s">
        <v>361</v>
      </c>
      <c r="C60" s="33" t="s">
        <v>108</v>
      </c>
      <c r="D60" s="31">
        <f>D61+D67+D70+D74+D77</f>
        <v>36582000</v>
      </c>
      <c r="E60" s="31">
        <f t="shared" ref="E60:F60" si="20">E61+E67+E70+E74+E77</f>
        <v>35515000</v>
      </c>
      <c r="F60" s="31">
        <f t="shared" si="20"/>
        <v>18532370</v>
      </c>
      <c r="G60" s="23">
        <f t="shared" si="1"/>
        <v>52.181810502604534</v>
      </c>
    </row>
    <row r="61" spans="2:7" s="19" customFormat="1" hidden="1">
      <c r="B61" s="17" t="s">
        <v>362</v>
      </c>
      <c r="C61" s="32" t="s">
        <v>109</v>
      </c>
      <c r="D61" s="30">
        <f>D62+D63+D64+D65+D66</f>
        <v>0</v>
      </c>
      <c r="E61" s="30">
        <f t="shared" ref="E61:F61" si="21">E62+E63+E64+E65+E66</f>
        <v>0</v>
      </c>
      <c r="F61" s="30">
        <f t="shared" si="21"/>
        <v>0</v>
      </c>
      <c r="G61" s="21" t="e">
        <f t="shared" si="1"/>
        <v>#DIV/0!</v>
      </c>
    </row>
    <row r="62" spans="2:7" hidden="1">
      <c r="B62" s="18" t="s">
        <v>29</v>
      </c>
      <c r="C62" s="33" t="s">
        <v>110</v>
      </c>
      <c r="D62" s="31"/>
      <c r="E62" s="31"/>
      <c r="F62" s="31"/>
      <c r="G62" s="23" t="e">
        <f t="shared" si="1"/>
        <v>#DIV/0!</v>
      </c>
    </row>
    <row r="63" spans="2:7" ht="25.5" hidden="1">
      <c r="B63" s="18" t="s">
        <v>30</v>
      </c>
      <c r="C63" s="33" t="s">
        <v>111</v>
      </c>
      <c r="D63" s="31"/>
      <c r="E63" s="31"/>
      <c r="F63" s="31"/>
      <c r="G63" s="23" t="e">
        <f t="shared" si="1"/>
        <v>#DIV/0!</v>
      </c>
    </row>
    <row r="64" spans="2:7" hidden="1">
      <c r="B64" s="18" t="s">
        <v>31</v>
      </c>
      <c r="C64" s="33" t="s">
        <v>112</v>
      </c>
      <c r="D64" s="31"/>
      <c r="E64" s="31"/>
      <c r="F64" s="31"/>
      <c r="G64" s="23" t="e">
        <f t="shared" si="1"/>
        <v>#DIV/0!</v>
      </c>
    </row>
    <row r="65" spans="2:7" ht="25.5" hidden="1">
      <c r="B65" s="18" t="s">
        <v>32</v>
      </c>
      <c r="C65" s="33" t="s">
        <v>113</v>
      </c>
      <c r="D65" s="31"/>
      <c r="E65" s="31"/>
      <c r="F65" s="31"/>
      <c r="G65" s="23" t="e">
        <f t="shared" si="1"/>
        <v>#DIV/0!</v>
      </c>
    </row>
    <row r="66" spans="2:7" hidden="1">
      <c r="B66" s="18" t="s">
        <v>33</v>
      </c>
      <c r="C66" s="33" t="s">
        <v>114</v>
      </c>
      <c r="D66" s="31"/>
      <c r="E66" s="31"/>
      <c r="F66" s="31"/>
      <c r="G66" s="23" t="e">
        <f t="shared" si="1"/>
        <v>#DIV/0!</v>
      </c>
    </row>
    <row r="67" spans="2:7" s="19" customFormat="1" hidden="1">
      <c r="B67" s="17" t="s">
        <v>363</v>
      </c>
      <c r="C67" s="32" t="s">
        <v>115</v>
      </c>
      <c r="D67" s="30">
        <f>D68+D69</f>
        <v>0</v>
      </c>
      <c r="E67" s="30">
        <f t="shared" ref="E67:F67" si="22">E68+E69</f>
        <v>0</v>
      </c>
      <c r="F67" s="30">
        <f t="shared" si="22"/>
        <v>0</v>
      </c>
      <c r="G67" s="21" t="e">
        <f t="shared" si="1"/>
        <v>#DIV/0!</v>
      </c>
    </row>
    <row r="68" spans="2:7" hidden="1">
      <c r="B68" s="18" t="s">
        <v>34</v>
      </c>
      <c r="C68" s="33" t="s">
        <v>116</v>
      </c>
      <c r="D68" s="31"/>
      <c r="E68" s="31"/>
      <c r="F68" s="31"/>
      <c r="G68" s="23" t="e">
        <f t="shared" si="1"/>
        <v>#DIV/0!</v>
      </c>
    </row>
    <row r="69" spans="2:7" hidden="1">
      <c r="B69" s="18" t="s">
        <v>35</v>
      </c>
      <c r="C69" s="33" t="s">
        <v>117</v>
      </c>
      <c r="D69" s="31"/>
      <c r="E69" s="31"/>
      <c r="F69" s="31"/>
      <c r="G69" s="23" t="e">
        <f t="shared" si="1"/>
        <v>#DIV/0!</v>
      </c>
    </row>
    <row r="70" spans="2:7" s="19" customFormat="1" hidden="1">
      <c r="B70" s="17" t="s">
        <v>364</v>
      </c>
      <c r="C70" s="32" t="s">
        <v>118</v>
      </c>
      <c r="D70" s="30">
        <f>D71+D72+D73</f>
        <v>0</v>
      </c>
      <c r="E70" s="30">
        <f t="shared" ref="E70:F70" si="23">E71+E72+E73</f>
        <v>0</v>
      </c>
      <c r="F70" s="30">
        <f t="shared" si="23"/>
        <v>0</v>
      </c>
      <c r="G70" s="21" t="e">
        <f t="shared" si="1"/>
        <v>#DIV/0!</v>
      </c>
    </row>
    <row r="71" spans="2:7" ht="25.5" hidden="1">
      <c r="B71" s="18" t="s">
        <v>36</v>
      </c>
      <c r="C71" s="33" t="s">
        <v>119</v>
      </c>
      <c r="D71" s="31"/>
      <c r="E71" s="31"/>
      <c r="F71" s="31"/>
      <c r="G71" s="23" t="e">
        <f t="shared" si="1"/>
        <v>#DIV/0!</v>
      </c>
    </row>
    <row r="72" spans="2:7" ht="25.5" hidden="1">
      <c r="B72" s="18" t="s">
        <v>37</v>
      </c>
      <c r="C72" s="33" t="s">
        <v>120</v>
      </c>
      <c r="D72" s="31"/>
      <c r="E72" s="31"/>
      <c r="F72" s="31"/>
      <c r="G72" s="23" t="e">
        <f t="shared" si="1"/>
        <v>#DIV/0!</v>
      </c>
    </row>
    <row r="73" spans="2:7" hidden="1">
      <c r="B73" s="18" t="s">
        <v>38</v>
      </c>
      <c r="C73" s="33" t="s">
        <v>121</v>
      </c>
      <c r="D73" s="31"/>
      <c r="E73" s="31"/>
      <c r="F73" s="31"/>
      <c r="G73" s="23" t="e">
        <f t="shared" si="1"/>
        <v>#DIV/0!</v>
      </c>
    </row>
    <row r="74" spans="2:7" s="19" customFormat="1" hidden="1">
      <c r="B74" s="17" t="s">
        <v>365</v>
      </c>
      <c r="C74" s="32" t="s">
        <v>122</v>
      </c>
      <c r="D74" s="30">
        <f>D75+D76</f>
        <v>0</v>
      </c>
      <c r="E74" s="30">
        <f t="shared" ref="E74:F74" si="24">E75+E76</f>
        <v>0</v>
      </c>
      <c r="F74" s="30">
        <f t="shared" si="24"/>
        <v>0</v>
      </c>
      <c r="G74" s="21" t="e">
        <f t="shared" si="1"/>
        <v>#DIV/0!</v>
      </c>
    </row>
    <row r="75" spans="2:7" hidden="1">
      <c r="B75" s="18" t="s">
        <v>59</v>
      </c>
      <c r="C75" s="33" t="s">
        <v>152</v>
      </c>
      <c r="D75" s="31"/>
      <c r="E75" s="31"/>
      <c r="F75" s="31"/>
      <c r="G75" s="23" t="e">
        <f t="shared" si="1"/>
        <v>#DIV/0!</v>
      </c>
    </row>
    <row r="76" spans="2:7" hidden="1">
      <c r="B76" s="18" t="s">
        <v>39</v>
      </c>
      <c r="C76" s="33" t="s">
        <v>123</v>
      </c>
      <c r="D76" s="31"/>
      <c r="E76" s="31"/>
      <c r="F76" s="31"/>
      <c r="G76" s="23" t="e">
        <f t="shared" si="1"/>
        <v>#DIV/0!</v>
      </c>
    </row>
    <row r="77" spans="2:7" s="19" customFormat="1">
      <c r="B77" s="17" t="s">
        <v>366</v>
      </c>
      <c r="C77" s="32" t="s">
        <v>124</v>
      </c>
      <c r="D77" s="30">
        <f>D78+D79+D80</f>
        <v>36582000</v>
      </c>
      <c r="E77" s="30">
        <f t="shared" ref="E77:F77" si="25">E78+E79+E80</f>
        <v>35515000</v>
      </c>
      <c r="F77" s="30">
        <f t="shared" si="25"/>
        <v>18532370</v>
      </c>
      <c r="G77" s="21">
        <f t="shared" si="1"/>
        <v>52.181810502604534</v>
      </c>
    </row>
    <row r="78" spans="2:7" hidden="1">
      <c r="B78" s="18" t="s">
        <v>40</v>
      </c>
      <c r="C78" s="33" t="s">
        <v>125</v>
      </c>
      <c r="D78" s="31"/>
      <c r="E78" s="31"/>
      <c r="F78" s="31"/>
      <c r="G78" s="23" t="e">
        <f t="shared" ref="G78:G142" si="26">F78/E78*100</f>
        <v>#DIV/0!</v>
      </c>
    </row>
    <row r="79" spans="2:7" ht="25.5" hidden="1">
      <c r="B79" s="18" t="s">
        <v>57</v>
      </c>
      <c r="C79" s="33" t="s">
        <v>150</v>
      </c>
      <c r="D79" s="31"/>
      <c r="E79" s="31"/>
      <c r="F79" s="31"/>
      <c r="G79" s="23" t="e">
        <f t="shared" si="26"/>
        <v>#DIV/0!</v>
      </c>
    </row>
    <row r="80" spans="2:7">
      <c r="B80" s="18" t="s">
        <v>58</v>
      </c>
      <c r="C80" s="33" t="s">
        <v>151</v>
      </c>
      <c r="D80" s="31">
        <v>36582000</v>
      </c>
      <c r="E80" s="31">
        <v>35515000</v>
      </c>
      <c r="F80" s="31">
        <v>18532370</v>
      </c>
      <c r="G80" s="23">
        <f t="shared" si="26"/>
        <v>52.181810502604534</v>
      </c>
    </row>
    <row r="81" spans="2:7">
      <c r="B81" s="18" t="s">
        <v>367</v>
      </c>
      <c r="C81" s="33" t="s">
        <v>126</v>
      </c>
      <c r="D81" s="31">
        <f>D82</f>
        <v>350000</v>
      </c>
      <c r="E81" s="31">
        <f t="shared" ref="E81:F81" si="27">E82</f>
        <v>350000</v>
      </c>
      <c r="F81" s="31">
        <f t="shared" si="27"/>
        <v>423772</v>
      </c>
      <c r="G81" s="23">
        <f t="shared" si="26"/>
        <v>121.07771428571428</v>
      </c>
    </row>
    <row r="82" spans="2:7" s="19" customFormat="1">
      <c r="B82" s="17" t="s">
        <v>368</v>
      </c>
      <c r="C82" s="32" t="s">
        <v>127</v>
      </c>
      <c r="D82" s="30">
        <f>D83+D84+D85+D86</f>
        <v>350000</v>
      </c>
      <c r="E82" s="30">
        <f t="shared" ref="E82:F82" si="28">E83+E84+E85+E86</f>
        <v>350000</v>
      </c>
      <c r="F82" s="30">
        <f t="shared" si="28"/>
        <v>423772</v>
      </c>
      <c r="G82" s="21">
        <f t="shared" si="26"/>
        <v>121.07771428571428</v>
      </c>
    </row>
    <row r="83" spans="2:7" ht="18.75" customHeight="1">
      <c r="B83" s="18" t="s">
        <v>41</v>
      </c>
      <c r="C83" s="33" t="s">
        <v>128</v>
      </c>
      <c r="D83" s="31">
        <v>202000</v>
      </c>
      <c r="E83" s="31">
        <v>202000</v>
      </c>
      <c r="F83" s="31">
        <v>236664</v>
      </c>
      <c r="G83" s="23">
        <f t="shared" si="26"/>
        <v>117.16039603960395</v>
      </c>
    </row>
    <row r="84" spans="2:7" ht="25.5">
      <c r="B84" s="18" t="s">
        <v>42</v>
      </c>
      <c r="C84" s="33" t="s">
        <v>129</v>
      </c>
      <c r="D84" s="31">
        <v>13000</v>
      </c>
      <c r="E84" s="31">
        <v>13000</v>
      </c>
      <c r="F84" s="31">
        <v>14587</v>
      </c>
      <c r="G84" s="23">
        <f t="shared" si="26"/>
        <v>112.2076923076923</v>
      </c>
    </row>
    <row r="85" spans="2:7" ht="25.5">
      <c r="B85" s="18" t="s">
        <v>43</v>
      </c>
      <c r="C85" s="33" t="s">
        <v>130</v>
      </c>
      <c r="D85" s="31">
        <v>117000</v>
      </c>
      <c r="E85" s="31">
        <v>117000</v>
      </c>
      <c r="F85" s="31">
        <v>152341</v>
      </c>
      <c r="G85" s="23">
        <f t="shared" si="26"/>
        <v>130.20598290598292</v>
      </c>
    </row>
    <row r="86" spans="2:7">
      <c r="B86" s="18" t="s">
        <v>60</v>
      </c>
      <c r="C86" s="33" t="s">
        <v>153</v>
      </c>
      <c r="D86" s="31">
        <v>18000</v>
      </c>
      <c r="E86" s="31">
        <v>18000</v>
      </c>
      <c r="F86" s="31">
        <v>20180</v>
      </c>
      <c r="G86" s="23">
        <f t="shared" si="26"/>
        <v>112.11111111111111</v>
      </c>
    </row>
    <row r="87" spans="2:7">
      <c r="B87" s="18" t="s">
        <v>44</v>
      </c>
      <c r="C87" s="33" t="s">
        <v>131</v>
      </c>
      <c r="D87" s="31">
        <f>D88</f>
        <v>10422000</v>
      </c>
      <c r="E87" s="31">
        <f t="shared" ref="E87:F87" si="29">E88</f>
        <v>10322000</v>
      </c>
      <c r="F87" s="31">
        <f t="shared" si="29"/>
        <v>12163978</v>
      </c>
      <c r="G87" s="23">
        <f t="shared" si="26"/>
        <v>117.84516566556869</v>
      </c>
    </row>
    <row r="88" spans="2:7" ht="25.5">
      <c r="B88" s="18" t="s">
        <v>369</v>
      </c>
      <c r="C88" s="33" t="s">
        <v>132</v>
      </c>
      <c r="D88" s="31">
        <f>D89+D95</f>
        <v>10422000</v>
      </c>
      <c r="E88" s="31">
        <f t="shared" ref="E88:F88" si="30">E89+E95</f>
        <v>10322000</v>
      </c>
      <c r="F88" s="31">
        <f t="shared" si="30"/>
        <v>12163978</v>
      </c>
      <c r="G88" s="23">
        <f t="shared" si="26"/>
        <v>117.84516566556869</v>
      </c>
    </row>
    <row r="89" spans="2:7" s="19" customFormat="1">
      <c r="B89" s="17" t="s">
        <v>370</v>
      </c>
      <c r="C89" s="32" t="s">
        <v>133</v>
      </c>
      <c r="D89" s="30">
        <f>D90+D91+D92+D93+D94</f>
        <v>10422000</v>
      </c>
      <c r="E89" s="30">
        <f t="shared" ref="E89:F89" si="31">E90+E91+E92+E93+E94</f>
        <v>10322000</v>
      </c>
      <c r="F89" s="30">
        <f t="shared" si="31"/>
        <v>12163978</v>
      </c>
      <c r="G89" s="21">
        <f t="shared" si="26"/>
        <v>117.84516566556869</v>
      </c>
    </row>
    <row r="90" spans="2:7">
      <c r="B90" s="18" t="s">
        <v>45</v>
      </c>
      <c r="C90" s="33" t="s">
        <v>134</v>
      </c>
      <c r="D90" s="31">
        <v>0</v>
      </c>
      <c r="E90" s="31">
        <v>0</v>
      </c>
      <c r="F90" s="31">
        <v>163621</v>
      </c>
      <c r="G90" s="23"/>
    </row>
    <row r="91" spans="2:7" ht="25.5">
      <c r="B91" s="18" t="s">
        <v>46</v>
      </c>
      <c r="C91" s="33" t="s">
        <v>135</v>
      </c>
      <c r="D91" s="31">
        <v>2000</v>
      </c>
      <c r="E91" s="31">
        <v>2000</v>
      </c>
      <c r="F91" s="31">
        <v>1700</v>
      </c>
      <c r="G91" s="23">
        <f t="shared" si="26"/>
        <v>85</v>
      </c>
    </row>
    <row r="92" spans="2:7" ht="38.25">
      <c r="B92" s="18" t="s">
        <v>47</v>
      </c>
      <c r="C92" s="33" t="s">
        <v>136</v>
      </c>
      <c r="D92" s="31">
        <v>10420000</v>
      </c>
      <c r="E92" s="31">
        <v>10320000</v>
      </c>
      <c r="F92" s="31">
        <v>11998657</v>
      </c>
      <c r="G92" s="23">
        <f t="shared" si="26"/>
        <v>116.2660562015504</v>
      </c>
    </row>
    <row r="93" spans="2:7" ht="25.5" hidden="1">
      <c r="B93" s="18" t="s">
        <v>48</v>
      </c>
      <c r="C93" s="33" t="s">
        <v>137</v>
      </c>
      <c r="D93" s="31"/>
      <c r="E93" s="31"/>
      <c r="F93" s="31"/>
      <c r="G93" s="23" t="e">
        <f t="shared" si="26"/>
        <v>#DIV/0!</v>
      </c>
    </row>
    <row r="94" spans="2:7" hidden="1">
      <c r="B94" s="18" t="s">
        <v>49</v>
      </c>
      <c r="C94" s="33" t="s">
        <v>138</v>
      </c>
      <c r="D94" s="31"/>
      <c r="E94" s="31"/>
      <c r="F94" s="31"/>
      <c r="G94" s="23" t="e">
        <f t="shared" si="26"/>
        <v>#DIV/0!</v>
      </c>
    </row>
    <row r="95" spans="2:7" s="19" customFormat="1" hidden="1">
      <c r="B95" s="17" t="s">
        <v>371</v>
      </c>
      <c r="C95" s="32" t="s">
        <v>139</v>
      </c>
      <c r="D95" s="30">
        <f>D96</f>
        <v>0</v>
      </c>
      <c r="E95" s="30">
        <f t="shared" ref="E95:F95" si="32">E96</f>
        <v>0</v>
      </c>
      <c r="F95" s="30">
        <f t="shared" si="32"/>
        <v>0</v>
      </c>
      <c r="G95" s="21" t="e">
        <f t="shared" si="26"/>
        <v>#DIV/0!</v>
      </c>
    </row>
    <row r="96" spans="2:7" ht="51" hidden="1">
      <c r="B96" s="18" t="s">
        <v>50</v>
      </c>
      <c r="C96" s="33" t="s">
        <v>140</v>
      </c>
      <c r="D96" s="31"/>
      <c r="E96" s="31"/>
      <c r="F96" s="31"/>
      <c r="G96" s="23" t="e">
        <f t="shared" si="26"/>
        <v>#DIV/0!</v>
      </c>
    </row>
    <row r="97" spans="2:7" s="19" customFormat="1">
      <c r="B97" s="17" t="s">
        <v>372</v>
      </c>
      <c r="C97" s="32" t="s">
        <v>141</v>
      </c>
      <c r="D97" s="30">
        <f>D98+D102</f>
        <v>72481000</v>
      </c>
      <c r="E97" s="30">
        <f t="shared" ref="E97:F97" si="33">E98+E102</f>
        <v>49625000</v>
      </c>
      <c r="F97" s="30">
        <f t="shared" si="33"/>
        <v>12918037</v>
      </c>
      <c r="G97" s="21">
        <f t="shared" si="26"/>
        <v>26.031308816120909</v>
      </c>
    </row>
    <row r="98" spans="2:7">
      <c r="B98" s="18" t="s">
        <v>51</v>
      </c>
      <c r="C98" s="33" t="s">
        <v>142</v>
      </c>
      <c r="D98" s="31">
        <f>D99+D100+D101</f>
        <v>71156000</v>
      </c>
      <c r="E98" s="31">
        <f t="shared" ref="E98:F98" si="34">E99+E100+E101</f>
        <v>48429000</v>
      </c>
      <c r="F98" s="31">
        <f t="shared" si="34"/>
        <v>12636641</v>
      </c>
      <c r="G98" s="23">
        <f t="shared" si="26"/>
        <v>26.093128084412232</v>
      </c>
    </row>
    <row r="99" spans="2:7">
      <c r="B99" s="18" t="s">
        <v>52</v>
      </c>
      <c r="C99" s="33" t="s">
        <v>143</v>
      </c>
      <c r="D99" s="31">
        <v>49199000</v>
      </c>
      <c r="E99" s="31">
        <v>31662000</v>
      </c>
      <c r="F99" s="31">
        <v>4065243</v>
      </c>
      <c r="G99" s="23">
        <f t="shared" si="26"/>
        <v>12.839501610763692</v>
      </c>
    </row>
    <row r="100" spans="2:7">
      <c r="B100" s="18" t="s">
        <v>53</v>
      </c>
      <c r="C100" s="33" t="s">
        <v>144</v>
      </c>
      <c r="D100" s="31">
        <v>15764000</v>
      </c>
      <c r="E100" s="31">
        <v>10623000</v>
      </c>
      <c r="F100" s="31">
        <v>8571398</v>
      </c>
      <c r="G100" s="23">
        <f t="shared" si="26"/>
        <v>80.687169349524609</v>
      </c>
    </row>
    <row r="101" spans="2:7">
      <c r="B101" s="18" t="s">
        <v>54</v>
      </c>
      <c r="C101" s="33" t="s">
        <v>145</v>
      </c>
      <c r="D101" s="31">
        <v>6193000</v>
      </c>
      <c r="E101" s="31">
        <v>6144000</v>
      </c>
      <c r="F101" s="31">
        <v>0</v>
      </c>
      <c r="G101" s="23">
        <f t="shared" si="26"/>
        <v>0</v>
      </c>
    </row>
    <row r="102" spans="2:7">
      <c r="B102" s="18" t="s">
        <v>55</v>
      </c>
      <c r="C102" s="33" t="s">
        <v>146</v>
      </c>
      <c r="D102" s="31">
        <f>D103+D104+D105</f>
        <v>1325000</v>
      </c>
      <c r="E102" s="31">
        <f t="shared" ref="E102:F102" si="35">E103+E104+E105</f>
        <v>1196000</v>
      </c>
      <c r="F102" s="31">
        <f t="shared" si="35"/>
        <v>281396</v>
      </c>
      <c r="G102" s="23">
        <f t="shared" si="26"/>
        <v>23.528093645484947</v>
      </c>
    </row>
    <row r="103" spans="2:7">
      <c r="B103" s="18" t="s">
        <v>52</v>
      </c>
      <c r="C103" s="33" t="s">
        <v>147</v>
      </c>
      <c r="D103" s="31">
        <v>70000</v>
      </c>
      <c r="E103" s="31">
        <v>54000</v>
      </c>
      <c r="F103" s="31">
        <v>47383</v>
      </c>
      <c r="G103" s="23">
        <f t="shared" si="26"/>
        <v>87.746296296296293</v>
      </c>
    </row>
    <row r="104" spans="2:7">
      <c r="B104" s="18" t="s">
        <v>53</v>
      </c>
      <c r="C104" s="33" t="s">
        <v>148</v>
      </c>
      <c r="D104" s="31">
        <v>0</v>
      </c>
      <c r="E104" s="31">
        <v>0</v>
      </c>
      <c r="F104" s="31">
        <v>234013</v>
      </c>
      <c r="G104" s="23"/>
    </row>
    <row r="105" spans="2:7">
      <c r="B105" s="18" t="s">
        <v>56</v>
      </c>
      <c r="C105" s="33" t="s">
        <v>149</v>
      </c>
      <c r="D105" s="31">
        <v>1255000</v>
      </c>
      <c r="E105" s="31">
        <v>1142000</v>
      </c>
      <c r="F105" s="31">
        <v>0</v>
      </c>
      <c r="G105" s="23">
        <f t="shared" si="26"/>
        <v>0</v>
      </c>
    </row>
    <row r="106" spans="2:7">
      <c r="B106" s="44"/>
      <c r="C106" s="45"/>
      <c r="D106" s="45"/>
      <c r="E106" s="45"/>
      <c r="F106" s="45"/>
      <c r="G106" s="46"/>
    </row>
    <row r="107" spans="2:7" s="19" customFormat="1">
      <c r="B107" s="12" t="s">
        <v>178</v>
      </c>
      <c r="C107" s="32" t="s">
        <v>179</v>
      </c>
      <c r="D107" s="34">
        <f>D123+D131+D138+D142+D148+D158+D163+D171+D180+D189+D195+D200+D205</f>
        <v>119835000</v>
      </c>
      <c r="E107" s="34">
        <f t="shared" ref="E107:F107" si="36">E123+E131+E138+E142+E148+E158+E163+E171+E180+E189+E195+E200+E205</f>
        <v>95812000</v>
      </c>
      <c r="F107" s="34">
        <f t="shared" si="36"/>
        <v>44035914</v>
      </c>
      <c r="G107" s="21">
        <f t="shared" si="26"/>
        <v>45.960750219179225</v>
      </c>
    </row>
    <row r="108" spans="2:7">
      <c r="B108" s="13" t="s">
        <v>373</v>
      </c>
      <c r="C108" s="33" t="s">
        <v>154</v>
      </c>
      <c r="D108" s="35">
        <f>D124+D132+D139+D143+D149+D159+D164+D172+D181+D190+D196+D201+D206</f>
        <v>70601000</v>
      </c>
      <c r="E108" s="35">
        <f>E124+E132+E139+E143+E149+E159+E164+E172+E181+E190+E196+E201+E206</f>
        <v>53956000</v>
      </c>
      <c r="F108" s="35">
        <f>F124+F132+F139+F143+F149+F159+F164+F172+F181+F190+F196+F201+F206</f>
        <v>25474579</v>
      </c>
      <c r="G108" s="23">
        <f t="shared" si="26"/>
        <v>47.213616650604195</v>
      </c>
    </row>
    <row r="109" spans="2:7" hidden="1">
      <c r="B109" s="13" t="s">
        <v>155</v>
      </c>
      <c r="C109" s="33" t="s">
        <v>156</v>
      </c>
      <c r="D109" s="35">
        <f>D125+D133+D144+D150+D160+D165+D173+D182</f>
        <v>0</v>
      </c>
      <c r="E109" s="35">
        <f>E125+E133+E144+E150+E160+E165+E173+E182</f>
        <v>0</v>
      </c>
      <c r="F109" s="35">
        <f>F125+F133+F144+F150+F160+F165+F173+F182</f>
        <v>0</v>
      </c>
      <c r="G109" s="23" t="e">
        <f t="shared" si="26"/>
        <v>#DIV/0!</v>
      </c>
    </row>
    <row r="110" spans="2:7" hidden="1">
      <c r="B110" s="13" t="s">
        <v>157</v>
      </c>
      <c r="C110" s="33" t="s">
        <v>158</v>
      </c>
      <c r="D110" s="35">
        <f>D126+D134+D145+D151+D161+D166+D174+D183+D191+D197+D207+D140</f>
        <v>0</v>
      </c>
      <c r="E110" s="35">
        <f t="shared" ref="E110:F110" si="37">E126+E134+E145+E151+E161+E166+E174+E183+E191+E197+E207+E140</f>
        <v>0</v>
      </c>
      <c r="F110" s="35">
        <f t="shared" si="37"/>
        <v>0</v>
      </c>
      <c r="G110" s="23" t="e">
        <f t="shared" si="26"/>
        <v>#DIV/0!</v>
      </c>
    </row>
    <row r="111" spans="2:7" hidden="1">
      <c r="B111" s="13" t="s">
        <v>159</v>
      </c>
      <c r="C111" s="33" t="s">
        <v>160</v>
      </c>
      <c r="D111" s="35">
        <f>D141</f>
        <v>0</v>
      </c>
      <c r="E111" s="35">
        <f t="shared" ref="E111:F111" si="38">E141</f>
        <v>0</v>
      </c>
      <c r="F111" s="35">
        <f t="shared" si="38"/>
        <v>0</v>
      </c>
      <c r="G111" s="23" t="e">
        <f t="shared" si="26"/>
        <v>#DIV/0!</v>
      </c>
    </row>
    <row r="112" spans="2:7" hidden="1">
      <c r="B112" s="13" t="s">
        <v>161</v>
      </c>
      <c r="C112" s="33" t="s">
        <v>162</v>
      </c>
      <c r="D112" s="35">
        <f>D202+D208</f>
        <v>0</v>
      </c>
      <c r="E112" s="35">
        <f>E202+E208</f>
        <v>0</v>
      </c>
      <c r="F112" s="35">
        <f>F202+F208</f>
        <v>0</v>
      </c>
      <c r="G112" s="23" t="e">
        <f t="shared" si="26"/>
        <v>#DIV/0!</v>
      </c>
    </row>
    <row r="113" spans="2:7" hidden="1">
      <c r="B113" s="13" t="s">
        <v>163</v>
      </c>
      <c r="C113" s="33" t="s">
        <v>164</v>
      </c>
      <c r="D113" s="35">
        <f>D135</f>
        <v>0</v>
      </c>
      <c r="E113" s="35">
        <f t="shared" ref="E113:F113" si="39">E135</f>
        <v>0</v>
      </c>
      <c r="F113" s="35">
        <f t="shared" si="39"/>
        <v>0</v>
      </c>
      <c r="G113" s="23"/>
    </row>
    <row r="114" spans="2:7">
      <c r="B114" s="13" t="s">
        <v>374</v>
      </c>
      <c r="C114" s="33" t="s">
        <v>165</v>
      </c>
      <c r="D114" s="35">
        <f>D175+D184+D198+D209</f>
        <v>1523000</v>
      </c>
      <c r="E114" s="35">
        <f>E175+E184+E198+E209</f>
        <v>1511000</v>
      </c>
      <c r="F114" s="35">
        <f>F175+F184+F198+F209</f>
        <v>1076137</v>
      </c>
      <c r="G114" s="23">
        <f t="shared" si="26"/>
        <v>71.220185307743208</v>
      </c>
    </row>
    <row r="115" spans="2:7" ht="25.5">
      <c r="B115" s="13" t="s">
        <v>375</v>
      </c>
      <c r="C115" s="33" t="s">
        <v>166</v>
      </c>
      <c r="D115" s="35">
        <f>D127+D152+D176+D185+D192+D199+D210</f>
        <v>69078000</v>
      </c>
      <c r="E115" s="35">
        <f>E127+E152+E176+E185+E192+E199+E210</f>
        <v>52445000</v>
      </c>
      <c r="F115" s="35">
        <f>F127+F152+F176+F185+F192+F199+F210</f>
        <v>24398442</v>
      </c>
      <c r="G115" s="23">
        <f t="shared" si="26"/>
        <v>46.521960148727239</v>
      </c>
    </row>
    <row r="116" spans="2:7" hidden="1">
      <c r="B116" s="13" t="s">
        <v>167</v>
      </c>
      <c r="C116" s="33" t="s">
        <v>168</v>
      </c>
      <c r="D116" s="35">
        <f>D153+D162+D177</f>
        <v>0</v>
      </c>
      <c r="E116" s="35">
        <f>E153+E162+E177</f>
        <v>0</v>
      </c>
      <c r="F116" s="35">
        <f>F153+F162+F177</f>
        <v>0</v>
      </c>
      <c r="G116" s="23" t="e">
        <f t="shared" si="26"/>
        <v>#DIV/0!</v>
      </c>
    </row>
    <row r="117" spans="2:7" hidden="1">
      <c r="B117" s="13" t="s">
        <v>169</v>
      </c>
      <c r="C117" s="33" t="s">
        <v>170</v>
      </c>
      <c r="D117" s="35">
        <f>D154+D167</f>
        <v>0</v>
      </c>
      <c r="E117" s="35">
        <f>E154+E167</f>
        <v>0</v>
      </c>
      <c r="F117" s="35">
        <f>F154+F167</f>
        <v>0</v>
      </c>
      <c r="G117" s="23" t="e">
        <f t="shared" si="26"/>
        <v>#DIV/0!</v>
      </c>
    </row>
    <row r="118" spans="2:7">
      <c r="B118" s="13" t="s">
        <v>376</v>
      </c>
      <c r="C118" s="33" t="s">
        <v>171</v>
      </c>
      <c r="D118" s="35">
        <f>D128+D136+D146+D155+D168+D178+D186+D193+D203+D211</f>
        <v>49234000</v>
      </c>
      <c r="E118" s="35">
        <f t="shared" ref="E118:F119" si="40">E128+E136+E146+E155+E168+E178+E186+E193+E203+E211</f>
        <v>41856000</v>
      </c>
      <c r="F118" s="35">
        <f t="shared" si="40"/>
        <v>18561335</v>
      </c>
      <c r="G118" s="23">
        <f t="shared" si="26"/>
        <v>44.345697152140673</v>
      </c>
    </row>
    <row r="119" spans="2:7">
      <c r="B119" s="13" t="s">
        <v>377</v>
      </c>
      <c r="C119" s="33" t="s">
        <v>172</v>
      </c>
      <c r="D119" s="35">
        <f>D129+D137+D147+D156+D169+D179+D187+D194+D204+D212</f>
        <v>49234000</v>
      </c>
      <c r="E119" s="35">
        <f t="shared" si="40"/>
        <v>41856000</v>
      </c>
      <c r="F119" s="35">
        <f t="shared" si="40"/>
        <v>18561335</v>
      </c>
      <c r="G119" s="23">
        <f t="shared" si="26"/>
        <v>44.345697152140673</v>
      </c>
    </row>
    <row r="120" spans="2:7" hidden="1">
      <c r="B120" s="13" t="s">
        <v>378</v>
      </c>
      <c r="C120" s="33" t="s">
        <v>173</v>
      </c>
      <c r="D120" s="35">
        <f>D213</f>
        <v>0</v>
      </c>
      <c r="E120" s="35">
        <f t="shared" ref="E120:F121" si="41">E213</f>
        <v>0</v>
      </c>
      <c r="F120" s="35">
        <f t="shared" si="41"/>
        <v>0</v>
      </c>
      <c r="G120" s="23" t="e">
        <f t="shared" si="26"/>
        <v>#DIV/0!</v>
      </c>
    </row>
    <row r="121" spans="2:7" hidden="1">
      <c r="B121" s="13" t="s">
        <v>174</v>
      </c>
      <c r="C121" s="33" t="s">
        <v>175</v>
      </c>
      <c r="D121" s="35">
        <f>D214</f>
        <v>0</v>
      </c>
      <c r="E121" s="35">
        <f t="shared" si="41"/>
        <v>0</v>
      </c>
      <c r="F121" s="35">
        <f t="shared" si="41"/>
        <v>0</v>
      </c>
      <c r="G121" s="23" t="e">
        <f t="shared" si="26"/>
        <v>#DIV/0!</v>
      </c>
    </row>
    <row r="122" spans="2:7" ht="25.5" hidden="1">
      <c r="B122" s="13" t="s">
        <v>176</v>
      </c>
      <c r="C122" s="33" t="s">
        <v>177</v>
      </c>
      <c r="D122" s="35">
        <f>D130+D157+D170+D188</f>
        <v>0</v>
      </c>
      <c r="E122" s="35">
        <f t="shared" ref="E122:F122" si="42">E130+E157+E170+E188</f>
        <v>0</v>
      </c>
      <c r="F122" s="35">
        <f t="shared" si="42"/>
        <v>0</v>
      </c>
      <c r="G122" s="23"/>
    </row>
    <row r="123" spans="2:7" s="19" customFormat="1">
      <c r="B123" s="12" t="s">
        <v>180</v>
      </c>
      <c r="C123" s="32" t="s">
        <v>181</v>
      </c>
      <c r="D123" s="34">
        <f>D124+D128+D130</f>
        <v>3909000</v>
      </c>
      <c r="E123" s="34">
        <f>E124+E128+E130</f>
        <v>3683000</v>
      </c>
      <c r="F123" s="34">
        <f>F124+F128+F130</f>
        <v>1222972</v>
      </c>
      <c r="G123" s="21">
        <f t="shared" si="26"/>
        <v>33.205864784143365</v>
      </c>
    </row>
    <row r="124" spans="2:7">
      <c r="B124" s="13" t="s">
        <v>379</v>
      </c>
      <c r="C124" s="33" t="s">
        <v>154</v>
      </c>
      <c r="D124" s="35">
        <f>D125+D126+D127</f>
        <v>2231000</v>
      </c>
      <c r="E124" s="35">
        <f>E125+E126+E127</f>
        <v>2131000</v>
      </c>
      <c r="F124" s="35">
        <f>F125+F126+F127</f>
        <v>1152554</v>
      </c>
      <c r="G124" s="23">
        <f t="shared" si="26"/>
        <v>54.085124354763025</v>
      </c>
    </row>
    <row r="125" spans="2:7" hidden="1">
      <c r="B125" s="13" t="s">
        <v>155</v>
      </c>
      <c r="C125" s="33" t="s">
        <v>156</v>
      </c>
      <c r="D125" s="35"/>
      <c r="E125" s="35"/>
      <c r="F125" s="35"/>
      <c r="G125" s="23" t="e">
        <f t="shared" si="26"/>
        <v>#DIV/0!</v>
      </c>
    </row>
    <row r="126" spans="2:7" hidden="1">
      <c r="B126" s="13" t="s">
        <v>157</v>
      </c>
      <c r="C126" s="33" t="s">
        <v>158</v>
      </c>
      <c r="D126" s="35"/>
      <c r="E126" s="35"/>
      <c r="F126" s="35"/>
      <c r="G126" s="23" t="e">
        <f t="shared" si="26"/>
        <v>#DIV/0!</v>
      </c>
    </row>
    <row r="127" spans="2:7" ht="25.5">
      <c r="B127" s="13" t="s">
        <v>380</v>
      </c>
      <c r="C127" s="33" t="s">
        <v>166</v>
      </c>
      <c r="D127" s="35">
        <v>2231000</v>
      </c>
      <c r="E127" s="35">
        <v>2131000</v>
      </c>
      <c r="F127" s="35">
        <v>1152554</v>
      </c>
      <c r="G127" s="23">
        <f t="shared" si="26"/>
        <v>54.085124354763025</v>
      </c>
    </row>
    <row r="128" spans="2:7">
      <c r="B128" s="13" t="s">
        <v>381</v>
      </c>
      <c r="C128" s="33" t="s">
        <v>171</v>
      </c>
      <c r="D128" s="35">
        <f>D129</f>
        <v>1678000</v>
      </c>
      <c r="E128" s="35">
        <f t="shared" ref="E128:F128" si="43">E129</f>
        <v>1552000</v>
      </c>
      <c r="F128" s="35">
        <f t="shared" si="43"/>
        <v>70418</v>
      </c>
      <c r="G128" s="23">
        <f t="shared" si="26"/>
        <v>4.5372422680412372</v>
      </c>
    </row>
    <row r="129" spans="2:7">
      <c r="B129" s="13" t="s">
        <v>332</v>
      </c>
      <c r="C129" s="33" t="s">
        <v>172</v>
      </c>
      <c r="D129" s="35">
        <v>1678000</v>
      </c>
      <c r="E129" s="35">
        <v>1552000</v>
      </c>
      <c r="F129" s="35">
        <v>70418</v>
      </c>
      <c r="G129" s="23">
        <f t="shared" si="26"/>
        <v>4.5372422680412372</v>
      </c>
    </row>
    <row r="130" spans="2:7" ht="25.5" hidden="1">
      <c r="B130" s="13" t="s">
        <v>176</v>
      </c>
      <c r="C130" s="33" t="s">
        <v>177</v>
      </c>
      <c r="D130" s="35"/>
      <c r="E130" s="35"/>
      <c r="F130" s="35"/>
      <c r="G130" s="23"/>
    </row>
    <row r="131" spans="2:7" s="19" customFormat="1">
      <c r="B131" s="12" t="s">
        <v>182</v>
      </c>
      <c r="C131" s="32" t="s">
        <v>183</v>
      </c>
      <c r="D131" s="34">
        <f>D132+D136</f>
        <v>84000</v>
      </c>
      <c r="E131" s="34">
        <f t="shared" ref="E131:F131" si="44">E132+E136</f>
        <v>84000</v>
      </c>
      <c r="F131" s="34">
        <f t="shared" si="44"/>
        <v>0</v>
      </c>
      <c r="G131" s="21">
        <f t="shared" si="26"/>
        <v>0</v>
      </c>
    </row>
    <row r="132" spans="2:7" hidden="1">
      <c r="B132" s="13" t="s">
        <v>382</v>
      </c>
      <c r="C132" s="33" t="s">
        <v>154</v>
      </c>
      <c r="D132" s="35">
        <f>D133+D134+D135</f>
        <v>0</v>
      </c>
      <c r="E132" s="35">
        <f t="shared" ref="E132:F132" si="45">E133+E134+E135</f>
        <v>0</v>
      </c>
      <c r="F132" s="35">
        <f t="shared" si="45"/>
        <v>0</v>
      </c>
      <c r="G132" s="23" t="e">
        <f t="shared" si="26"/>
        <v>#DIV/0!</v>
      </c>
    </row>
    <row r="133" spans="2:7" hidden="1">
      <c r="B133" s="13" t="s">
        <v>155</v>
      </c>
      <c r="C133" s="33" t="s">
        <v>156</v>
      </c>
      <c r="D133" s="35"/>
      <c r="E133" s="35"/>
      <c r="F133" s="35"/>
      <c r="G133" s="23" t="e">
        <f t="shared" si="26"/>
        <v>#DIV/0!</v>
      </c>
    </row>
    <row r="134" spans="2:7" hidden="1">
      <c r="B134" s="13" t="s">
        <v>157</v>
      </c>
      <c r="C134" s="33" t="s">
        <v>158</v>
      </c>
      <c r="D134" s="35"/>
      <c r="E134" s="35"/>
      <c r="F134" s="35"/>
      <c r="G134" s="23" t="e">
        <f t="shared" si="26"/>
        <v>#DIV/0!</v>
      </c>
    </row>
    <row r="135" spans="2:7" hidden="1">
      <c r="B135" s="13" t="s">
        <v>163</v>
      </c>
      <c r="C135" s="33" t="s">
        <v>164</v>
      </c>
      <c r="D135" s="35"/>
      <c r="E135" s="35"/>
      <c r="F135" s="35"/>
      <c r="G135" s="23"/>
    </row>
    <row r="136" spans="2:7">
      <c r="B136" s="13" t="s">
        <v>381</v>
      </c>
      <c r="C136" s="33" t="s">
        <v>171</v>
      </c>
      <c r="D136" s="35">
        <f>D137</f>
        <v>84000</v>
      </c>
      <c r="E136" s="35">
        <f t="shared" ref="E136:F136" si="46">E137</f>
        <v>84000</v>
      </c>
      <c r="F136" s="35">
        <f t="shared" si="46"/>
        <v>0</v>
      </c>
      <c r="G136" s="23">
        <f t="shared" si="26"/>
        <v>0</v>
      </c>
    </row>
    <row r="137" spans="2:7">
      <c r="B137" s="13" t="s">
        <v>383</v>
      </c>
      <c r="C137" s="33" t="s">
        <v>172</v>
      </c>
      <c r="D137" s="35">
        <v>84000</v>
      </c>
      <c r="E137" s="35">
        <v>84000</v>
      </c>
      <c r="F137" s="35">
        <v>0</v>
      </c>
      <c r="G137" s="23">
        <f t="shared" si="26"/>
        <v>0</v>
      </c>
    </row>
    <row r="138" spans="2:7" ht="13.5" hidden="1" customHeight="1">
      <c r="B138" s="12" t="s">
        <v>404</v>
      </c>
      <c r="C138" s="32" t="s">
        <v>406</v>
      </c>
      <c r="D138" s="34">
        <f>D139</f>
        <v>0</v>
      </c>
      <c r="E138" s="34">
        <f t="shared" ref="E138:F138" si="47">E139</f>
        <v>0</v>
      </c>
      <c r="F138" s="34">
        <f t="shared" si="47"/>
        <v>0</v>
      </c>
      <c r="G138" s="21" t="e">
        <f t="shared" si="26"/>
        <v>#DIV/0!</v>
      </c>
    </row>
    <row r="139" spans="2:7" hidden="1">
      <c r="B139" s="13" t="s">
        <v>382</v>
      </c>
      <c r="C139" s="33" t="s">
        <v>407</v>
      </c>
      <c r="D139" s="35">
        <f>D140+D141</f>
        <v>0</v>
      </c>
      <c r="E139" s="35">
        <f t="shared" ref="E139:F139" si="48">E140+E141</f>
        <v>0</v>
      </c>
      <c r="F139" s="35">
        <f t="shared" si="48"/>
        <v>0</v>
      </c>
      <c r="G139" s="23" t="e">
        <f t="shared" si="26"/>
        <v>#DIV/0!</v>
      </c>
    </row>
    <row r="140" spans="2:7" hidden="1">
      <c r="B140" s="13" t="s">
        <v>157</v>
      </c>
      <c r="C140" s="33" t="s">
        <v>408</v>
      </c>
      <c r="D140" s="35"/>
      <c r="E140" s="35"/>
      <c r="F140" s="35"/>
      <c r="G140" s="23" t="e">
        <f t="shared" si="26"/>
        <v>#DIV/0!</v>
      </c>
    </row>
    <row r="141" spans="2:7" hidden="1">
      <c r="B141" s="13" t="s">
        <v>405</v>
      </c>
      <c r="C141" s="33" t="s">
        <v>409</v>
      </c>
      <c r="D141" s="35"/>
      <c r="E141" s="35"/>
      <c r="F141" s="35"/>
      <c r="G141" s="23" t="e">
        <f t="shared" si="26"/>
        <v>#DIV/0!</v>
      </c>
    </row>
    <row r="142" spans="2:7" s="19" customFormat="1">
      <c r="B142" s="12" t="s">
        <v>184</v>
      </c>
      <c r="C142" s="32" t="s">
        <v>185</v>
      </c>
      <c r="D142" s="34">
        <f>D143+D146</f>
        <v>294000</v>
      </c>
      <c r="E142" s="34">
        <f t="shared" ref="E142:F142" si="49">E143+E146</f>
        <v>294000</v>
      </c>
      <c r="F142" s="34">
        <f t="shared" si="49"/>
        <v>9894</v>
      </c>
      <c r="G142" s="21">
        <f t="shared" si="26"/>
        <v>3.3653061224489793</v>
      </c>
    </row>
    <row r="143" spans="2:7" hidden="1">
      <c r="B143" s="13" t="s">
        <v>299</v>
      </c>
      <c r="C143" s="33" t="s">
        <v>154</v>
      </c>
      <c r="D143" s="35">
        <f>D144+D145</f>
        <v>0</v>
      </c>
      <c r="E143" s="35">
        <f>E144+E145</f>
        <v>0</v>
      </c>
      <c r="F143" s="35">
        <f>F144+F145</f>
        <v>0</v>
      </c>
      <c r="G143" s="23" t="e">
        <f t="shared" ref="G143:G206" si="50">F143/E143*100</f>
        <v>#DIV/0!</v>
      </c>
    </row>
    <row r="144" spans="2:7" hidden="1">
      <c r="B144" s="13" t="s">
        <v>155</v>
      </c>
      <c r="C144" s="33" t="s">
        <v>156</v>
      </c>
      <c r="D144" s="35"/>
      <c r="E144" s="35"/>
      <c r="F144" s="35"/>
      <c r="G144" s="23" t="e">
        <f t="shared" si="50"/>
        <v>#DIV/0!</v>
      </c>
    </row>
    <row r="145" spans="2:7" hidden="1">
      <c r="B145" s="13" t="s">
        <v>157</v>
      </c>
      <c r="C145" s="33" t="s">
        <v>158</v>
      </c>
      <c r="D145" s="35"/>
      <c r="E145" s="35"/>
      <c r="F145" s="35"/>
      <c r="G145" s="23" t="e">
        <f t="shared" si="50"/>
        <v>#DIV/0!</v>
      </c>
    </row>
    <row r="146" spans="2:7">
      <c r="B146" s="13" t="s">
        <v>305</v>
      </c>
      <c r="C146" s="33" t="s">
        <v>171</v>
      </c>
      <c r="D146" s="35">
        <f>D147</f>
        <v>294000</v>
      </c>
      <c r="E146" s="35">
        <f t="shared" ref="E146:F146" si="51">E147</f>
        <v>294000</v>
      </c>
      <c r="F146" s="35">
        <f t="shared" si="51"/>
        <v>9894</v>
      </c>
      <c r="G146" s="23">
        <f t="shared" si="50"/>
        <v>3.3653061224489793</v>
      </c>
    </row>
    <row r="147" spans="2:7">
      <c r="B147" s="13" t="s">
        <v>384</v>
      </c>
      <c r="C147" s="33" t="s">
        <v>172</v>
      </c>
      <c r="D147" s="35">
        <v>294000</v>
      </c>
      <c r="E147" s="35">
        <v>294000</v>
      </c>
      <c r="F147" s="35">
        <v>9894</v>
      </c>
      <c r="G147" s="23">
        <f t="shared" si="50"/>
        <v>3.3653061224489793</v>
      </c>
    </row>
    <row r="148" spans="2:7" s="19" customFormat="1">
      <c r="B148" s="12" t="s">
        <v>186</v>
      </c>
      <c r="C148" s="32" t="s">
        <v>187</v>
      </c>
      <c r="D148" s="34">
        <f>D149+D155+D157</f>
        <v>3278000</v>
      </c>
      <c r="E148" s="34">
        <f t="shared" ref="E148:F148" si="52">E149+E155+E157</f>
        <v>3181000</v>
      </c>
      <c r="F148" s="34">
        <f t="shared" si="52"/>
        <v>825507</v>
      </c>
      <c r="G148" s="21">
        <f t="shared" si="50"/>
        <v>25.951178874567749</v>
      </c>
    </row>
    <row r="149" spans="2:7">
      <c r="B149" s="13" t="s">
        <v>385</v>
      </c>
      <c r="C149" s="33" t="s">
        <v>154</v>
      </c>
      <c r="D149" s="35">
        <f>D150+D151+D152+D153+D154</f>
        <v>394000</v>
      </c>
      <c r="E149" s="35">
        <f>E150+E151+E152+E153+E154</f>
        <v>297000</v>
      </c>
      <c r="F149" s="35">
        <f>F150+F151+F152+F153+F154</f>
        <v>218708</v>
      </c>
      <c r="G149" s="23">
        <f t="shared" si="50"/>
        <v>73.639057239057237</v>
      </c>
    </row>
    <row r="150" spans="2:7" hidden="1">
      <c r="B150" s="13" t="s">
        <v>155</v>
      </c>
      <c r="C150" s="33" t="s">
        <v>156</v>
      </c>
      <c r="D150" s="35"/>
      <c r="E150" s="35"/>
      <c r="F150" s="35"/>
      <c r="G150" s="23" t="e">
        <f t="shared" si="50"/>
        <v>#DIV/0!</v>
      </c>
    </row>
    <row r="151" spans="2:7" hidden="1">
      <c r="B151" s="13" t="s">
        <v>157</v>
      </c>
      <c r="C151" s="33" t="s">
        <v>158</v>
      </c>
      <c r="D151" s="35"/>
      <c r="E151" s="35"/>
      <c r="F151" s="35"/>
      <c r="G151" s="23" t="e">
        <f t="shared" si="50"/>
        <v>#DIV/0!</v>
      </c>
    </row>
    <row r="152" spans="2:7" ht="25.5">
      <c r="B152" s="13" t="s">
        <v>308</v>
      </c>
      <c r="C152" s="33" t="s">
        <v>166</v>
      </c>
      <c r="D152" s="35">
        <v>394000</v>
      </c>
      <c r="E152" s="35">
        <v>297000</v>
      </c>
      <c r="F152" s="35">
        <v>218708</v>
      </c>
      <c r="G152" s="23">
        <f t="shared" si="50"/>
        <v>73.639057239057237</v>
      </c>
    </row>
    <row r="153" spans="2:7" hidden="1">
      <c r="B153" s="13" t="s">
        <v>167</v>
      </c>
      <c r="C153" s="33" t="s">
        <v>168</v>
      </c>
      <c r="D153" s="35"/>
      <c r="E153" s="35"/>
      <c r="F153" s="35"/>
      <c r="G153" s="23" t="e">
        <f t="shared" si="50"/>
        <v>#DIV/0!</v>
      </c>
    </row>
    <row r="154" spans="2:7" hidden="1">
      <c r="B154" s="13" t="s">
        <v>169</v>
      </c>
      <c r="C154" s="33" t="s">
        <v>170</v>
      </c>
      <c r="D154" s="35"/>
      <c r="E154" s="35"/>
      <c r="F154" s="35"/>
      <c r="G154" s="23" t="e">
        <f t="shared" si="50"/>
        <v>#DIV/0!</v>
      </c>
    </row>
    <row r="155" spans="2:7">
      <c r="B155" s="13" t="s">
        <v>309</v>
      </c>
      <c r="C155" s="33" t="s">
        <v>171</v>
      </c>
      <c r="D155" s="35">
        <f>D156</f>
        <v>2884000</v>
      </c>
      <c r="E155" s="35">
        <f t="shared" ref="E155:F155" si="53">E156</f>
        <v>2884000</v>
      </c>
      <c r="F155" s="35">
        <f t="shared" si="53"/>
        <v>606799</v>
      </c>
      <c r="G155" s="23">
        <f t="shared" si="50"/>
        <v>21.040187239944522</v>
      </c>
    </row>
    <row r="156" spans="2:7">
      <c r="B156" s="13" t="s">
        <v>386</v>
      </c>
      <c r="C156" s="33" t="s">
        <v>172</v>
      </c>
      <c r="D156" s="35">
        <v>2884000</v>
      </c>
      <c r="E156" s="35">
        <v>2884000</v>
      </c>
      <c r="F156" s="35">
        <v>606799</v>
      </c>
      <c r="G156" s="23">
        <f t="shared" si="50"/>
        <v>21.040187239944522</v>
      </c>
    </row>
    <row r="157" spans="2:7" ht="25.5" hidden="1">
      <c r="B157" s="13" t="s">
        <v>176</v>
      </c>
      <c r="C157" s="33" t="s">
        <v>177</v>
      </c>
      <c r="D157" s="35"/>
      <c r="E157" s="35"/>
      <c r="F157" s="35"/>
      <c r="G157" s="23"/>
    </row>
    <row r="158" spans="2:7" s="19" customFormat="1" hidden="1">
      <c r="B158" s="12" t="s">
        <v>188</v>
      </c>
      <c r="C158" s="32" t="s">
        <v>189</v>
      </c>
      <c r="D158" s="34">
        <f>D159</f>
        <v>0</v>
      </c>
      <c r="E158" s="34">
        <f t="shared" ref="E158:F158" si="54">E159</f>
        <v>0</v>
      </c>
      <c r="F158" s="34">
        <f t="shared" si="54"/>
        <v>0</v>
      </c>
      <c r="G158" s="21" t="e">
        <f t="shared" si="50"/>
        <v>#DIV/0!</v>
      </c>
    </row>
    <row r="159" spans="2:7" hidden="1">
      <c r="B159" s="13" t="s">
        <v>292</v>
      </c>
      <c r="C159" s="33" t="s">
        <v>154</v>
      </c>
      <c r="D159" s="35">
        <f>D160+D161+D162</f>
        <v>0</v>
      </c>
      <c r="E159" s="35">
        <f>E160+E161+E162</f>
        <v>0</v>
      </c>
      <c r="F159" s="35">
        <f>F160+F161+F162</f>
        <v>0</v>
      </c>
      <c r="G159" s="23" t="e">
        <f t="shared" si="50"/>
        <v>#DIV/0!</v>
      </c>
    </row>
    <row r="160" spans="2:7" hidden="1">
      <c r="B160" s="13" t="s">
        <v>155</v>
      </c>
      <c r="C160" s="33" t="s">
        <v>156</v>
      </c>
      <c r="D160" s="35"/>
      <c r="E160" s="35"/>
      <c r="F160" s="35"/>
      <c r="G160" s="23" t="e">
        <f t="shared" si="50"/>
        <v>#DIV/0!</v>
      </c>
    </row>
    <row r="161" spans="2:7" hidden="1">
      <c r="B161" s="13" t="s">
        <v>157</v>
      </c>
      <c r="C161" s="33" t="s">
        <v>158</v>
      </c>
      <c r="D161" s="35"/>
      <c r="E161" s="35"/>
      <c r="F161" s="35"/>
      <c r="G161" s="23" t="e">
        <f t="shared" si="50"/>
        <v>#DIV/0!</v>
      </c>
    </row>
    <row r="162" spans="2:7" hidden="1">
      <c r="B162" s="13" t="s">
        <v>167</v>
      </c>
      <c r="C162" s="33" t="s">
        <v>168</v>
      </c>
      <c r="D162" s="35"/>
      <c r="E162" s="35"/>
      <c r="F162" s="35"/>
      <c r="G162" s="23" t="e">
        <f t="shared" si="50"/>
        <v>#DIV/0!</v>
      </c>
    </row>
    <row r="163" spans="2:7" s="19" customFormat="1">
      <c r="B163" s="12" t="s">
        <v>190</v>
      </c>
      <c r="C163" s="32" t="s">
        <v>191</v>
      </c>
      <c r="D163" s="34">
        <f>D164+D168+D170</f>
        <v>2884000</v>
      </c>
      <c r="E163" s="34">
        <f t="shared" ref="E163:F163" si="55">E164+E168+E170</f>
        <v>2811000</v>
      </c>
      <c r="F163" s="34">
        <f t="shared" si="55"/>
        <v>1424657</v>
      </c>
      <c r="G163" s="21">
        <f t="shared" si="50"/>
        <v>50.681501245108507</v>
      </c>
    </row>
    <row r="164" spans="2:7" hidden="1">
      <c r="B164" s="13" t="s">
        <v>379</v>
      </c>
      <c r="C164" s="33" t="s">
        <v>154</v>
      </c>
      <c r="D164" s="35">
        <f>D165+D166+D167</f>
        <v>0</v>
      </c>
      <c r="E164" s="35">
        <f t="shared" ref="E164:F164" si="56">E165+E166+E167</f>
        <v>0</v>
      </c>
      <c r="F164" s="35">
        <f t="shared" si="56"/>
        <v>0</v>
      </c>
      <c r="G164" s="23" t="e">
        <f t="shared" si="50"/>
        <v>#DIV/0!</v>
      </c>
    </row>
    <row r="165" spans="2:7" hidden="1">
      <c r="B165" s="13" t="s">
        <v>155</v>
      </c>
      <c r="C165" s="33" t="s">
        <v>156</v>
      </c>
      <c r="D165" s="35"/>
      <c r="E165" s="35"/>
      <c r="F165" s="35"/>
      <c r="G165" s="23" t="e">
        <f t="shared" si="50"/>
        <v>#DIV/0!</v>
      </c>
    </row>
    <row r="166" spans="2:7" hidden="1">
      <c r="B166" s="13" t="s">
        <v>157</v>
      </c>
      <c r="C166" s="33" t="s">
        <v>158</v>
      </c>
      <c r="D166" s="35"/>
      <c r="E166" s="35"/>
      <c r="F166" s="35"/>
      <c r="G166" s="23" t="e">
        <f t="shared" si="50"/>
        <v>#DIV/0!</v>
      </c>
    </row>
    <row r="167" spans="2:7" hidden="1">
      <c r="B167" s="13" t="s">
        <v>169</v>
      </c>
      <c r="C167" s="33" t="s">
        <v>170</v>
      </c>
      <c r="D167" s="35"/>
      <c r="E167" s="35"/>
      <c r="F167" s="35"/>
      <c r="G167" s="23" t="e">
        <f t="shared" si="50"/>
        <v>#DIV/0!</v>
      </c>
    </row>
    <row r="168" spans="2:7">
      <c r="B168" s="13" t="s">
        <v>387</v>
      </c>
      <c r="C168" s="33" t="s">
        <v>171</v>
      </c>
      <c r="D168" s="35">
        <f>D169</f>
        <v>2884000</v>
      </c>
      <c r="E168" s="35">
        <f t="shared" ref="E168:F168" si="57">E169</f>
        <v>2811000</v>
      </c>
      <c r="F168" s="35">
        <f t="shared" si="57"/>
        <v>1424657</v>
      </c>
      <c r="G168" s="23">
        <f t="shared" si="50"/>
        <v>50.681501245108507</v>
      </c>
    </row>
    <row r="169" spans="2:7">
      <c r="B169" s="13" t="s">
        <v>302</v>
      </c>
      <c r="C169" s="33" t="s">
        <v>172</v>
      </c>
      <c r="D169" s="35">
        <v>2884000</v>
      </c>
      <c r="E169" s="35">
        <v>2811000</v>
      </c>
      <c r="F169" s="35">
        <v>1424657</v>
      </c>
      <c r="G169" s="23">
        <f t="shared" si="50"/>
        <v>50.681501245108507</v>
      </c>
    </row>
    <row r="170" spans="2:7" ht="25.5" hidden="1">
      <c r="B170" s="13" t="s">
        <v>176</v>
      </c>
      <c r="C170" s="33" t="s">
        <v>177</v>
      </c>
      <c r="D170" s="35"/>
      <c r="E170" s="35"/>
      <c r="F170" s="35"/>
      <c r="G170" s="23"/>
    </row>
    <row r="171" spans="2:7" s="19" customFormat="1">
      <c r="B171" s="12" t="s">
        <v>192</v>
      </c>
      <c r="C171" s="32" t="s">
        <v>193</v>
      </c>
      <c r="D171" s="34">
        <f>D172+D178</f>
        <v>1784000</v>
      </c>
      <c r="E171" s="34">
        <f>E172+E178</f>
        <v>1577000</v>
      </c>
      <c r="F171" s="34">
        <f>F172+F178</f>
        <v>694373</v>
      </c>
      <c r="G171" s="21">
        <f t="shared" si="50"/>
        <v>44.031261889663917</v>
      </c>
    </row>
    <row r="172" spans="2:7">
      <c r="B172" s="13" t="s">
        <v>388</v>
      </c>
      <c r="C172" s="33" t="s">
        <v>154</v>
      </c>
      <c r="D172" s="35">
        <f>D173+D174+D175+D176+D177</f>
        <v>537000</v>
      </c>
      <c r="E172" s="35">
        <f>E173+E174+E175+E176+E177</f>
        <v>537000</v>
      </c>
      <c r="F172" s="35">
        <f>F173+F174+F175+F176+F177</f>
        <v>480059</v>
      </c>
      <c r="G172" s="23">
        <f t="shared" si="50"/>
        <v>89.396461824953448</v>
      </c>
    </row>
    <row r="173" spans="2:7" hidden="1">
      <c r="B173" s="13" t="s">
        <v>155</v>
      </c>
      <c r="C173" s="33" t="s">
        <v>156</v>
      </c>
      <c r="D173" s="35"/>
      <c r="E173" s="35"/>
      <c r="F173" s="35"/>
      <c r="G173" s="23" t="e">
        <f t="shared" si="50"/>
        <v>#DIV/0!</v>
      </c>
    </row>
    <row r="174" spans="2:7" hidden="1">
      <c r="B174" s="13" t="s">
        <v>157</v>
      </c>
      <c r="C174" s="33" t="s">
        <v>158</v>
      </c>
      <c r="D174" s="35"/>
      <c r="E174" s="35"/>
      <c r="F174" s="35"/>
      <c r="G174" s="23" t="e">
        <f t="shared" si="50"/>
        <v>#DIV/0!</v>
      </c>
    </row>
    <row r="175" spans="2:7" hidden="1">
      <c r="B175" s="13" t="s">
        <v>389</v>
      </c>
      <c r="C175" s="33" t="s">
        <v>165</v>
      </c>
      <c r="D175" s="35"/>
      <c r="E175" s="35"/>
      <c r="F175" s="35"/>
      <c r="G175" s="23" t="e">
        <f t="shared" si="50"/>
        <v>#DIV/0!</v>
      </c>
    </row>
    <row r="176" spans="2:7" ht="25.5">
      <c r="B176" s="13" t="s">
        <v>390</v>
      </c>
      <c r="C176" s="33" t="s">
        <v>166</v>
      </c>
      <c r="D176" s="35">
        <v>537000</v>
      </c>
      <c r="E176" s="35">
        <v>537000</v>
      </c>
      <c r="F176" s="35">
        <v>480059</v>
      </c>
      <c r="G176" s="23">
        <f t="shared" si="50"/>
        <v>89.396461824953448</v>
      </c>
    </row>
    <row r="177" spans="2:7" hidden="1">
      <c r="B177" s="13" t="s">
        <v>167</v>
      </c>
      <c r="C177" s="33" t="s">
        <v>168</v>
      </c>
      <c r="D177" s="35"/>
      <c r="E177" s="35"/>
      <c r="F177" s="35"/>
      <c r="G177" s="23" t="e">
        <f t="shared" si="50"/>
        <v>#DIV/0!</v>
      </c>
    </row>
    <row r="178" spans="2:7">
      <c r="B178" s="13" t="s">
        <v>391</v>
      </c>
      <c r="C178" s="33" t="s">
        <v>171</v>
      </c>
      <c r="D178" s="35">
        <f>D179</f>
        <v>1247000</v>
      </c>
      <c r="E178" s="35">
        <f t="shared" ref="E178:F178" si="58">E179</f>
        <v>1040000</v>
      </c>
      <c r="F178" s="35">
        <f t="shared" si="58"/>
        <v>214314</v>
      </c>
      <c r="G178" s="23">
        <f t="shared" si="50"/>
        <v>20.607115384615383</v>
      </c>
    </row>
    <row r="179" spans="2:7">
      <c r="B179" s="13" t="s">
        <v>392</v>
      </c>
      <c r="C179" s="33" t="s">
        <v>172</v>
      </c>
      <c r="D179" s="35">
        <v>1247000</v>
      </c>
      <c r="E179" s="35">
        <v>1040000</v>
      </c>
      <c r="F179" s="35">
        <v>214314</v>
      </c>
      <c r="G179" s="23">
        <f t="shared" si="50"/>
        <v>20.607115384615383</v>
      </c>
    </row>
    <row r="180" spans="2:7" s="19" customFormat="1">
      <c r="B180" s="12" t="s">
        <v>194</v>
      </c>
      <c r="C180" s="32" t="s">
        <v>195</v>
      </c>
      <c r="D180" s="34">
        <f>D181+D186+D188</f>
        <v>32948000</v>
      </c>
      <c r="E180" s="34">
        <f t="shared" ref="E180:F180" si="59">E181+E186+E188</f>
        <v>28445000</v>
      </c>
      <c r="F180" s="34">
        <f t="shared" si="59"/>
        <v>8600013</v>
      </c>
      <c r="G180" s="21">
        <f t="shared" si="50"/>
        <v>30.23383019862893</v>
      </c>
    </row>
    <row r="181" spans="2:7">
      <c r="B181" s="13" t="s">
        <v>393</v>
      </c>
      <c r="C181" s="33" t="s">
        <v>154</v>
      </c>
      <c r="D181" s="35">
        <f>D182+D183+D184+D185</f>
        <v>20236000</v>
      </c>
      <c r="E181" s="35">
        <f>E182+E183+E184+E185</f>
        <v>16311000</v>
      </c>
      <c r="F181" s="35">
        <f>F182+F183+F184+F185</f>
        <v>4620352</v>
      </c>
      <c r="G181" s="23">
        <f t="shared" si="50"/>
        <v>28.326601679847958</v>
      </c>
    </row>
    <row r="182" spans="2:7" hidden="1">
      <c r="B182" s="13" t="s">
        <v>155</v>
      </c>
      <c r="C182" s="33" t="s">
        <v>156</v>
      </c>
      <c r="D182" s="35"/>
      <c r="E182" s="35"/>
      <c r="F182" s="35"/>
      <c r="G182" s="23" t="e">
        <f t="shared" si="50"/>
        <v>#DIV/0!</v>
      </c>
    </row>
    <row r="183" spans="2:7" hidden="1">
      <c r="B183" s="13" t="s">
        <v>157</v>
      </c>
      <c r="C183" s="33" t="s">
        <v>158</v>
      </c>
      <c r="D183" s="35"/>
      <c r="E183" s="35"/>
      <c r="F183" s="35"/>
      <c r="G183" s="23" t="e">
        <f t="shared" si="50"/>
        <v>#DIV/0!</v>
      </c>
    </row>
    <row r="184" spans="2:7">
      <c r="B184" s="13" t="s">
        <v>394</v>
      </c>
      <c r="C184" s="33" t="s">
        <v>165</v>
      </c>
      <c r="D184" s="35">
        <v>453000</v>
      </c>
      <c r="E184" s="35">
        <v>441000</v>
      </c>
      <c r="F184" s="35">
        <v>376137</v>
      </c>
      <c r="G184" s="23">
        <f t="shared" si="50"/>
        <v>85.291836734693888</v>
      </c>
    </row>
    <row r="185" spans="2:7" ht="25.5">
      <c r="B185" s="13" t="s">
        <v>395</v>
      </c>
      <c r="C185" s="33" t="s">
        <v>166</v>
      </c>
      <c r="D185" s="35">
        <v>19783000</v>
      </c>
      <c r="E185" s="35">
        <v>15870000</v>
      </c>
      <c r="F185" s="35">
        <v>4244215</v>
      </c>
      <c r="G185" s="23">
        <f t="shared" si="50"/>
        <v>26.743635790800251</v>
      </c>
    </row>
    <row r="186" spans="2:7">
      <c r="B186" s="13" t="s">
        <v>396</v>
      </c>
      <c r="C186" s="33" t="s">
        <v>171</v>
      </c>
      <c r="D186" s="35">
        <f>D187</f>
        <v>12712000</v>
      </c>
      <c r="E186" s="35">
        <f t="shared" ref="E186:F186" si="60">E187</f>
        <v>12134000</v>
      </c>
      <c r="F186" s="35">
        <f t="shared" si="60"/>
        <v>3979661</v>
      </c>
      <c r="G186" s="23">
        <f t="shared" si="50"/>
        <v>32.797601780121973</v>
      </c>
    </row>
    <row r="187" spans="2:7">
      <c r="B187" s="13" t="s">
        <v>386</v>
      </c>
      <c r="C187" s="33" t="s">
        <v>172</v>
      </c>
      <c r="D187" s="35">
        <v>12712000</v>
      </c>
      <c r="E187" s="35">
        <v>12134000</v>
      </c>
      <c r="F187" s="35">
        <v>3979661</v>
      </c>
      <c r="G187" s="23">
        <f t="shared" si="50"/>
        <v>32.797601780121973</v>
      </c>
    </row>
    <row r="188" spans="2:7" ht="25.5" hidden="1">
      <c r="B188" s="13" t="s">
        <v>176</v>
      </c>
      <c r="C188" s="33" t="s">
        <v>177</v>
      </c>
      <c r="D188" s="35"/>
      <c r="E188" s="35"/>
      <c r="F188" s="35"/>
      <c r="G188" s="23"/>
    </row>
    <row r="189" spans="2:7" s="19" customFormat="1">
      <c r="B189" s="12" t="s">
        <v>196</v>
      </c>
      <c r="C189" s="32" t="s">
        <v>197</v>
      </c>
      <c r="D189" s="34">
        <f>D190+D193</f>
        <v>3432000</v>
      </c>
      <c r="E189" s="34">
        <f t="shared" ref="E189:F189" si="61">E190+E193</f>
        <v>2919000</v>
      </c>
      <c r="F189" s="34">
        <f t="shared" si="61"/>
        <v>432145</v>
      </c>
      <c r="G189" s="21">
        <f t="shared" si="50"/>
        <v>14.804556354916068</v>
      </c>
    </row>
    <row r="190" spans="2:7">
      <c r="B190" s="13" t="s">
        <v>373</v>
      </c>
      <c r="C190" s="33" t="s">
        <v>154</v>
      </c>
      <c r="D190" s="35">
        <f>D191+D192</f>
        <v>3023000</v>
      </c>
      <c r="E190" s="35">
        <f t="shared" ref="E190:F190" si="62">E191+E192</f>
        <v>2510000</v>
      </c>
      <c r="F190" s="35">
        <f t="shared" si="62"/>
        <v>136475</v>
      </c>
      <c r="G190" s="23">
        <f t="shared" si="50"/>
        <v>5.4372509960159361</v>
      </c>
    </row>
    <row r="191" spans="2:7" hidden="1">
      <c r="B191" s="13" t="s">
        <v>157</v>
      </c>
      <c r="C191" s="33" t="s">
        <v>158</v>
      </c>
      <c r="D191" s="35"/>
      <c r="E191" s="35"/>
      <c r="F191" s="35"/>
      <c r="G191" s="23" t="e">
        <f t="shared" si="50"/>
        <v>#DIV/0!</v>
      </c>
    </row>
    <row r="192" spans="2:7" ht="25.5">
      <c r="B192" s="13" t="s">
        <v>397</v>
      </c>
      <c r="C192" s="33" t="s">
        <v>166</v>
      </c>
      <c r="D192" s="35">
        <v>3023000</v>
      </c>
      <c r="E192" s="35">
        <v>2510000</v>
      </c>
      <c r="F192" s="35">
        <v>136475</v>
      </c>
      <c r="G192" s="23">
        <f t="shared" si="50"/>
        <v>5.4372509960159361</v>
      </c>
    </row>
    <row r="193" spans="2:7">
      <c r="B193" s="13" t="s">
        <v>333</v>
      </c>
      <c r="C193" s="33" t="s">
        <v>171</v>
      </c>
      <c r="D193" s="35">
        <f>D194</f>
        <v>409000</v>
      </c>
      <c r="E193" s="35">
        <f t="shared" ref="E193:F193" si="63">E194</f>
        <v>409000</v>
      </c>
      <c r="F193" s="35">
        <f t="shared" si="63"/>
        <v>295670</v>
      </c>
      <c r="G193" s="23">
        <f t="shared" si="50"/>
        <v>72.29095354523227</v>
      </c>
    </row>
    <row r="194" spans="2:7">
      <c r="B194" s="13" t="s">
        <v>398</v>
      </c>
      <c r="C194" s="33" t="s">
        <v>172</v>
      </c>
      <c r="D194" s="35">
        <v>409000</v>
      </c>
      <c r="E194" s="35">
        <v>409000</v>
      </c>
      <c r="F194" s="35">
        <v>295670</v>
      </c>
      <c r="G194" s="23">
        <f t="shared" si="50"/>
        <v>72.29095354523227</v>
      </c>
    </row>
    <row r="195" spans="2:7" s="19" customFormat="1" ht="25.5">
      <c r="B195" s="12" t="s">
        <v>198</v>
      </c>
      <c r="C195" s="32" t="s">
        <v>199</v>
      </c>
      <c r="D195" s="34">
        <f>D196</f>
        <v>82000</v>
      </c>
      <c r="E195" s="34">
        <f t="shared" ref="E195:F195" si="64">E196</f>
        <v>82000</v>
      </c>
      <c r="F195" s="34">
        <f t="shared" si="64"/>
        <v>81856</v>
      </c>
      <c r="G195" s="21">
        <f t="shared" si="50"/>
        <v>99.824390243902442</v>
      </c>
    </row>
    <row r="196" spans="2:7">
      <c r="B196" s="13" t="s">
        <v>307</v>
      </c>
      <c r="C196" s="33" t="s">
        <v>154</v>
      </c>
      <c r="D196" s="35">
        <f>D197+D198+D199</f>
        <v>82000</v>
      </c>
      <c r="E196" s="35">
        <f>E197+E198+E199</f>
        <v>82000</v>
      </c>
      <c r="F196" s="35">
        <f>F197+F198+F199</f>
        <v>81856</v>
      </c>
      <c r="G196" s="23">
        <f t="shared" si="50"/>
        <v>99.824390243902442</v>
      </c>
    </row>
    <row r="197" spans="2:7" hidden="1">
      <c r="B197" s="13" t="s">
        <v>157</v>
      </c>
      <c r="C197" s="33" t="s">
        <v>158</v>
      </c>
      <c r="D197" s="35"/>
      <c r="E197" s="35"/>
      <c r="F197" s="35"/>
      <c r="G197" s="23" t="e">
        <f t="shared" si="50"/>
        <v>#DIV/0!</v>
      </c>
    </row>
    <row r="198" spans="2:7" hidden="1">
      <c r="B198" s="13" t="s">
        <v>399</v>
      </c>
      <c r="C198" s="33" t="s">
        <v>165</v>
      </c>
      <c r="D198" s="35"/>
      <c r="E198" s="35"/>
      <c r="F198" s="35"/>
      <c r="G198" s="23" t="e">
        <f t="shared" si="50"/>
        <v>#DIV/0!</v>
      </c>
    </row>
    <row r="199" spans="2:7" ht="25.5">
      <c r="B199" s="13" t="s">
        <v>390</v>
      </c>
      <c r="C199" s="33" t="s">
        <v>166</v>
      </c>
      <c r="D199" s="35">
        <v>82000</v>
      </c>
      <c r="E199" s="35">
        <v>82000</v>
      </c>
      <c r="F199" s="35">
        <v>81856</v>
      </c>
      <c r="G199" s="23">
        <f t="shared" si="50"/>
        <v>99.824390243902442</v>
      </c>
    </row>
    <row r="200" spans="2:7" s="19" customFormat="1">
      <c r="B200" s="12" t="s">
        <v>200</v>
      </c>
      <c r="C200" s="32" t="s">
        <v>201</v>
      </c>
      <c r="D200" s="34">
        <f>D201+D203</f>
        <v>762000</v>
      </c>
      <c r="E200" s="34">
        <f t="shared" ref="E200:F200" si="65">E201+E203</f>
        <v>762000</v>
      </c>
      <c r="F200" s="34">
        <f t="shared" si="65"/>
        <v>376611</v>
      </c>
      <c r="G200" s="21">
        <f t="shared" si="50"/>
        <v>49.424015748031493</v>
      </c>
    </row>
    <row r="201" spans="2:7" hidden="1">
      <c r="B201" s="13" t="s">
        <v>400</v>
      </c>
      <c r="C201" s="33" t="s">
        <v>154</v>
      </c>
      <c r="D201" s="35">
        <f>D202</f>
        <v>0</v>
      </c>
      <c r="E201" s="35">
        <f t="shared" ref="E201:F201" si="66">E202</f>
        <v>0</v>
      </c>
      <c r="F201" s="35">
        <f t="shared" si="66"/>
        <v>0</v>
      </c>
      <c r="G201" s="23" t="e">
        <f t="shared" si="50"/>
        <v>#DIV/0!</v>
      </c>
    </row>
    <row r="202" spans="2:7" hidden="1">
      <c r="B202" s="13" t="s">
        <v>161</v>
      </c>
      <c r="C202" s="33" t="s">
        <v>162</v>
      </c>
      <c r="D202" s="35"/>
      <c r="E202" s="35"/>
      <c r="F202" s="35"/>
      <c r="G202" s="23" t="e">
        <f t="shared" si="50"/>
        <v>#DIV/0!</v>
      </c>
    </row>
    <row r="203" spans="2:7">
      <c r="B203" s="13" t="s">
        <v>396</v>
      </c>
      <c r="C203" s="33" t="s">
        <v>171</v>
      </c>
      <c r="D203" s="35">
        <f>D204</f>
        <v>762000</v>
      </c>
      <c r="E203" s="35">
        <f t="shared" ref="E203:F203" si="67">E204</f>
        <v>762000</v>
      </c>
      <c r="F203" s="35">
        <f t="shared" si="67"/>
        <v>376611</v>
      </c>
      <c r="G203" s="23">
        <f t="shared" si="50"/>
        <v>49.424015748031493</v>
      </c>
    </row>
    <row r="204" spans="2:7">
      <c r="B204" s="13" t="s">
        <v>401</v>
      </c>
      <c r="C204" s="33" t="s">
        <v>172</v>
      </c>
      <c r="D204" s="35">
        <v>762000</v>
      </c>
      <c r="E204" s="35">
        <v>762000</v>
      </c>
      <c r="F204" s="35">
        <v>376611</v>
      </c>
      <c r="G204" s="23">
        <f t="shared" si="50"/>
        <v>49.424015748031493</v>
      </c>
    </row>
    <row r="205" spans="2:7" s="19" customFormat="1">
      <c r="B205" s="12" t="s">
        <v>202</v>
      </c>
      <c r="C205" s="32" t="s">
        <v>203</v>
      </c>
      <c r="D205" s="34">
        <f>D206+D211+D213</f>
        <v>70378000</v>
      </c>
      <c r="E205" s="34">
        <f t="shared" ref="E205:F205" si="68">E206+E211+E213</f>
        <v>51974000</v>
      </c>
      <c r="F205" s="34">
        <f t="shared" si="68"/>
        <v>30367886</v>
      </c>
      <c r="G205" s="21">
        <f t="shared" si="50"/>
        <v>58.428995266864206</v>
      </c>
    </row>
    <row r="206" spans="2:7">
      <c r="B206" s="13" t="s">
        <v>307</v>
      </c>
      <c r="C206" s="33" t="s">
        <v>154</v>
      </c>
      <c r="D206" s="35">
        <f>D207+D208+D209+D210</f>
        <v>44098000</v>
      </c>
      <c r="E206" s="35">
        <f t="shared" ref="E206:F206" si="69">E207+E208+E209+E210</f>
        <v>32088000</v>
      </c>
      <c r="F206" s="35">
        <f t="shared" si="69"/>
        <v>18784575</v>
      </c>
      <c r="G206" s="23">
        <f t="shared" si="50"/>
        <v>58.54080964846672</v>
      </c>
    </row>
    <row r="207" spans="2:7" hidden="1">
      <c r="B207" s="13" t="s">
        <v>157</v>
      </c>
      <c r="C207" s="33" t="s">
        <v>158</v>
      </c>
      <c r="D207" s="35"/>
      <c r="E207" s="35"/>
      <c r="F207" s="35"/>
      <c r="G207" s="23" t="e">
        <f t="shared" ref="G207:G214" si="70">F207/E207*100</f>
        <v>#DIV/0!</v>
      </c>
    </row>
    <row r="208" spans="2:7" hidden="1">
      <c r="B208" s="13" t="s">
        <v>161</v>
      </c>
      <c r="C208" s="33" t="s">
        <v>162</v>
      </c>
      <c r="D208" s="35"/>
      <c r="E208" s="35"/>
      <c r="F208" s="35"/>
      <c r="G208" s="23" t="e">
        <f t="shared" si="70"/>
        <v>#DIV/0!</v>
      </c>
    </row>
    <row r="209" spans="2:7">
      <c r="B209" s="13" t="s">
        <v>394</v>
      </c>
      <c r="C209" s="33" t="s">
        <v>165</v>
      </c>
      <c r="D209" s="35">
        <v>1070000</v>
      </c>
      <c r="E209" s="35">
        <v>1070000</v>
      </c>
      <c r="F209" s="35">
        <v>700000</v>
      </c>
      <c r="G209" s="23">
        <f t="shared" si="70"/>
        <v>65.420560747663544</v>
      </c>
    </row>
    <row r="210" spans="2:7" ht="25.5">
      <c r="B210" s="13" t="s">
        <v>402</v>
      </c>
      <c r="C210" s="33" t="s">
        <v>166</v>
      </c>
      <c r="D210" s="35">
        <v>43028000</v>
      </c>
      <c r="E210" s="35">
        <v>31018000</v>
      </c>
      <c r="F210" s="35">
        <v>18084575</v>
      </c>
      <c r="G210" s="23">
        <f t="shared" si="70"/>
        <v>58.303485073183317</v>
      </c>
    </row>
    <row r="211" spans="2:7">
      <c r="B211" s="13" t="s">
        <v>333</v>
      </c>
      <c r="C211" s="33" t="s">
        <v>171</v>
      </c>
      <c r="D211" s="35">
        <f>D212</f>
        <v>26280000</v>
      </c>
      <c r="E211" s="35">
        <f t="shared" ref="E211:F211" si="71">E212</f>
        <v>19886000</v>
      </c>
      <c r="F211" s="35">
        <f t="shared" si="71"/>
        <v>11583311</v>
      </c>
      <c r="G211" s="23">
        <f t="shared" si="70"/>
        <v>58.248571859599721</v>
      </c>
    </row>
    <row r="212" spans="2:7">
      <c r="B212" s="13" t="s">
        <v>377</v>
      </c>
      <c r="C212" s="33" t="s">
        <v>172</v>
      </c>
      <c r="D212" s="35">
        <v>26280000</v>
      </c>
      <c r="E212" s="35">
        <v>19886000</v>
      </c>
      <c r="F212" s="35">
        <v>11583311</v>
      </c>
      <c r="G212" s="23">
        <f t="shared" si="70"/>
        <v>58.248571859599721</v>
      </c>
    </row>
    <row r="213" spans="2:7" hidden="1">
      <c r="B213" s="13" t="s">
        <v>403</v>
      </c>
      <c r="C213" s="33" t="s">
        <v>173</v>
      </c>
      <c r="D213" s="35">
        <f>D214</f>
        <v>0</v>
      </c>
      <c r="E213" s="35">
        <f t="shared" ref="E213:F213" si="72">E214</f>
        <v>0</v>
      </c>
      <c r="F213" s="35">
        <f t="shared" si="72"/>
        <v>0</v>
      </c>
      <c r="G213" s="23" t="e">
        <f t="shared" si="70"/>
        <v>#DIV/0!</v>
      </c>
    </row>
    <row r="214" spans="2:7" hidden="1">
      <c r="B214" s="13" t="s">
        <v>174</v>
      </c>
      <c r="C214" s="33" t="s">
        <v>175</v>
      </c>
      <c r="D214" s="35"/>
      <c r="E214" s="35"/>
      <c r="F214" s="35"/>
      <c r="G214" s="23" t="e">
        <f t="shared" si="70"/>
        <v>#DIV/0!</v>
      </c>
    </row>
    <row r="215" spans="2:7">
      <c r="B215" s="29" t="s">
        <v>410</v>
      </c>
      <c r="C215" s="36" t="s">
        <v>411</v>
      </c>
      <c r="D215" s="34">
        <f>D13-D107</f>
        <v>0</v>
      </c>
      <c r="E215" s="34">
        <f t="shared" ref="E215:F215" si="73">E13-E107</f>
        <v>0</v>
      </c>
      <c r="F215" s="34">
        <f t="shared" si="73"/>
        <v>2243</v>
      </c>
      <c r="G215" s="37"/>
    </row>
  </sheetData>
  <mergeCells count="10">
    <mergeCell ref="B106:G106"/>
    <mergeCell ref="F1:G1"/>
    <mergeCell ref="B5:G5"/>
    <mergeCell ref="B6:F6"/>
    <mergeCell ref="B10:B11"/>
    <mergeCell ref="C10:C11"/>
    <mergeCell ref="D10:D11"/>
    <mergeCell ref="E10:E11"/>
    <mergeCell ref="F10:F11"/>
    <mergeCell ref="G10:G11"/>
  </mergeCells>
  <pageMargins left="0.70866141732283472" right="0.70866141732283472" top="0.42" bottom="0.54" header="0.31496062992125984" footer="0.3"/>
  <pageSetup paperSize="9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B1:F61"/>
  <sheetViews>
    <sheetView workbookViewId="0">
      <selection activeCell="I26" sqref="I26"/>
    </sheetView>
  </sheetViews>
  <sheetFormatPr defaultRowHeight="12.75"/>
  <cols>
    <col min="1" max="1" width="3" style="1" customWidth="1"/>
    <col min="2" max="2" width="52.7109375" style="1" customWidth="1"/>
    <col min="3" max="3" width="15.7109375" style="2" customWidth="1"/>
    <col min="4" max="4" width="17.140625" style="3" customWidth="1"/>
    <col min="5" max="5" width="17.42578125" style="3" customWidth="1"/>
    <col min="6" max="6" width="18" style="3" customWidth="1"/>
    <col min="7" max="16384" width="9.140625" style="1"/>
  </cols>
  <sheetData>
    <row r="1" spans="2:6" ht="15.75">
      <c r="B1" s="6" t="s">
        <v>282</v>
      </c>
      <c r="F1" s="27" t="s">
        <v>285</v>
      </c>
    </row>
    <row r="2" spans="2:6" ht="15.75">
      <c r="B2" s="6" t="s">
        <v>283</v>
      </c>
    </row>
    <row r="3" spans="2:6" ht="15.75">
      <c r="B3" s="6" t="s">
        <v>284</v>
      </c>
    </row>
    <row r="5" spans="2:6" ht="15">
      <c r="B5" s="48" t="s">
        <v>340</v>
      </c>
      <c r="C5" s="48"/>
      <c r="D5" s="48"/>
      <c r="E5" s="48"/>
      <c r="F5" s="48"/>
    </row>
    <row r="6" spans="2:6" ht="15">
      <c r="B6" s="48" t="s">
        <v>341</v>
      </c>
      <c r="C6" s="48"/>
      <c r="D6" s="48"/>
      <c r="E6" s="48"/>
      <c r="F6" s="48"/>
    </row>
    <row r="7" spans="2:6" ht="15.75">
      <c r="F7" s="26" t="s">
        <v>286</v>
      </c>
    </row>
    <row r="8" spans="2:6" ht="15" customHeight="1">
      <c r="B8" s="49" t="s">
        <v>287</v>
      </c>
      <c r="C8" s="50" t="s">
        <v>279</v>
      </c>
      <c r="D8" s="51" t="s">
        <v>317</v>
      </c>
      <c r="E8" s="52" t="s">
        <v>280</v>
      </c>
      <c r="F8" s="54" t="s">
        <v>281</v>
      </c>
    </row>
    <row r="9" spans="2:6">
      <c r="B9" s="49"/>
      <c r="C9" s="50"/>
      <c r="D9" s="51"/>
      <c r="E9" s="53"/>
      <c r="F9" s="55"/>
    </row>
    <row r="10" spans="2:6">
      <c r="B10" s="7"/>
      <c r="C10" s="8"/>
      <c r="D10" s="9">
        <v>1</v>
      </c>
      <c r="E10" s="10">
        <v>2</v>
      </c>
      <c r="F10" s="11">
        <v>3</v>
      </c>
    </row>
    <row r="11" spans="2:6">
      <c r="B11" s="12" t="s">
        <v>259</v>
      </c>
      <c r="C11" s="14" t="s">
        <v>260</v>
      </c>
      <c r="D11" s="34">
        <v>16204463</v>
      </c>
      <c r="E11" s="34">
        <v>16204463</v>
      </c>
      <c r="F11" s="34">
        <v>16204463</v>
      </c>
    </row>
    <row r="12" spans="2:6">
      <c r="B12" s="13" t="s">
        <v>288</v>
      </c>
      <c r="C12" s="15" t="s">
        <v>154</v>
      </c>
      <c r="D12" s="35">
        <v>10821052</v>
      </c>
      <c r="E12" s="35">
        <v>10821052</v>
      </c>
      <c r="F12" s="35">
        <v>10821052</v>
      </c>
    </row>
    <row r="13" spans="2:6">
      <c r="B13" s="13" t="s">
        <v>157</v>
      </c>
      <c r="C13" s="15" t="s">
        <v>158</v>
      </c>
      <c r="D13" s="35">
        <v>7946168</v>
      </c>
      <c r="E13" s="35">
        <v>7946168</v>
      </c>
      <c r="F13" s="35">
        <v>7946168</v>
      </c>
    </row>
    <row r="14" spans="2:6" ht="25.5">
      <c r="B14" s="13" t="s">
        <v>289</v>
      </c>
      <c r="C14" s="15" t="s">
        <v>166</v>
      </c>
      <c r="D14" s="35">
        <v>2874884</v>
      </c>
      <c r="E14" s="35">
        <v>2874884</v>
      </c>
      <c r="F14" s="35">
        <v>2874884</v>
      </c>
    </row>
    <row r="15" spans="2:6">
      <c r="B15" s="13" t="s">
        <v>290</v>
      </c>
      <c r="C15" s="15" t="s">
        <v>171</v>
      </c>
      <c r="D15" s="35">
        <v>5383411</v>
      </c>
      <c r="E15" s="35">
        <v>5383411</v>
      </c>
      <c r="F15" s="35">
        <v>5383411</v>
      </c>
    </row>
    <row r="16" spans="2:6">
      <c r="B16" s="13" t="s">
        <v>291</v>
      </c>
      <c r="C16" s="15" t="s">
        <v>172</v>
      </c>
      <c r="D16" s="35">
        <v>5383411</v>
      </c>
      <c r="E16" s="35">
        <v>5383411</v>
      </c>
      <c r="F16" s="35">
        <v>5383411</v>
      </c>
    </row>
    <row r="17" spans="2:6">
      <c r="B17" s="12" t="s">
        <v>261</v>
      </c>
      <c r="C17" s="14" t="s">
        <v>262</v>
      </c>
      <c r="D17" s="34">
        <v>936414</v>
      </c>
      <c r="E17" s="34">
        <v>936414</v>
      </c>
      <c r="F17" s="34">
        <v>936414</v>
      </c>
    </row>
    <row r="18" spans="2:6">
      <c r="B18" s="13" t="s">
        <v>292</v>
      </c>
      <c r="C18" s="15" t="s">
        <v>154</v>
      </c>
      <c r="D18" s="35">
        <v>583917</v>
      </c>
      <c r="E18" s="35">
        <v>583917</v>
      </c>
      <c r="F18" s="35">
        <v>583917</v>
      </c>
    </row>
    <row r="19" spans="2:6">
      <c r="B19" s="13" t="s">
        <v>157</v>
      </c>
      <c r="C19" s="15" t="s">
        <v>158</v>
      </c>
      <c r="D19" s="35">
        <v>583917</v>
      </c>
      <c r="E19" s="35">
        <v>583917</v>
      </c>
      <c r="F19" s="35">
        <v>583917</v>
      </c>
    </row>
    <row r="20" spans="2:6">
      <c r="B20" s="13" t="s">
        <v>293</v>
      </c>
      <c r="C20" s="15" t="s">
        <v>171</v>
      </c>
      <c r="D20" s="35">
        <v>352497</v>
      </c>
      <c r="E20" s="35">
        <v>352497</v>
      </c>
      <c r="F20" s="35">
        <v>352497</v>
      </c>
    </row>
    <row r="21" spans="2:6">
      <c r="B21" s="13" t="s">
        <v>294</v>
      </c>
      <c r="C21" s="15" t="s">
        <v>172</v>
      </c>
      <c r="D21" s="35">
        <v>352497</v>
      </c>
      <c r="E21" s="35">
        <v>352497</v>
      </c>
      <c r="F21" s="35">
        <v>352497</v>
      </c>
    </row>
    <row r="22" spans="2:6">
      <c r="B22" s="12" t="s">
        <v>295</v>
      </c>
      <c r="C22" s="14" t="s">
        <v>263</v>
      </c>
      <c r="D22" s="34">
        <v>69336</v>
      </c>
      <c r="E22" s="34">
        <v>69336</v>
      </c>
      <c r="F22" s="34">
        <v>69336</v>
      </c>
    </row>
    <row r="23" spans="2:6">
      <c r="B23" s="13" t="s">
        <v>296</v>
      </c>
      <c r="C23" s="15" t="s">
        <v>154</v>
      </c>
      <c r="D23" s="35">
        <v>69336</v>
      </c>
      <c r="E23" s="35">
        <v>69336</v>
      </c>
      <c r="F23" s="35">
        <v>69336</v>
      </c>
    </row>
    <row r="24" spans="2:6">
      <c r="B24" s="13" t="s">
        <v>157</v>
      </c>
      <c r="C24" s="15" t="s">
        <v>158</v>
      </c>
      <c r="D24" s="35">
        <v>69336</v>
      </c>
      <c r="E24" s="35">
        <v>69336</v>
      </c>
      <c r="F24" s="35">
        <v>69336</v>
      </c>
    </row>
    <row r="25" spans="2:6">
      <c r="B25" s="12" t="s">
        <v>297</v>
      </c>
      <c r="C25" s="14" t="s">
        <v>264</v>
      </c>
      <c r="D25" s="34">
        <v>72679</v>
      </c>
      <c r="E25" s="34">
        <v>72679</v>
      </c>
      <c r="F25" s="34">
        <v>72679</v>
      </c>
    </row>
    <row r="26" spans="2:6">
      <c r="B26" s="13" t="s">
        <v>298</v>
      </c>
      <c r="C26" s="15" t="s">
        <v>154</v>
      </c>
      <c r="D26" s="35">
        <v>72679</v>
      </c>
      <c r="E26" s="35">
        <v>72679</v>
      </c>
      <c r="F26" s="35">
        <v>72679</v>
      </c>
    </row>
    <row r="27" spans="2:6">
      <c r="B27" s="13" t="s">
        <v>157</v>
      </c>
      <c r="C27" s="15" t="s">
        <v>158</v>
      </c>
      <c r="D27" s="35">
        <v>72679</v>
      </c>
      <c r="E27" s="35">
        <v>72679</v>
      </c>
      <c r="F27" s="35">
        <v>72679</v>
      </c>
    </row>
    <row r="28" spans="2:6" s="4" customFormat="1">
      <c r="B28" s="12" t="s">
        <v>265</v>
      </c>
      <c r="C28" s="14" t="s">
        <v>266</v>
      </c>
      <c r="D28" s="34">
        <v>2692254</v>
      </c>
      <c r="E28" s="34">
        <v>2692254</v>
      </c>
      <c r="F28" s="34">
        <v>2692254</v>
      </c>
    </row>
    <row r="29" spans="2:6">
      <c r="B29" s="13" t="s">
        <v>299</v>
      </c>
      <c r="C29" s="15" t="s">
        <v>154</v>
      </c>
      <c r="D29" s="35">
        <v>2142579</v>
      </c>
      <c r="E29" s="35">
        <v>2142579</v>
      </c>
      <c r="F29" s="35">
        <v>2142579</v>
      </c>
    </row>
    <row r="30" spans="2:6">
      <c r="B30" s="13" t="s">
        <v>157</v>
      </c>
      <c r="C30" s="15" t="s">
        <v>158</v>
      </c>
      <c r="D30" s="35">
        <v>1997012</v>
      </c>
      <c r="E30" s="35">
        <v>1997012</v>
      </c>
      <c r="F30" s="35">
        <v>1997012</v>
      </c>
    </row>
    <row r="31" spans="2:6" ht="25.5">
      <c r="B31" s="13" t="s">
        <v>300</v>
      </c>
      <c r="C31" s="15" t="s">
        <v>166</v>
      </c>
      <c r="D31" s="35">
        <v>145567</v>
      </c>
      <c r="E31" s="35">
        <v>145567</v>
      </c>
      <c r="F31" s="35">
        <v>145567</v>
      </c>
    </row>
    <row r="32" spans="2:6">
      <c r="B32" s="13" t="s">
        <v>301</v>
      </c>
      <c r="C32" s="15" t="s">
        <v>171</v>
      </c>
      <c r="D32" s="35">
        <v>549675</v>
      </c>
      <c r="E32" s="35">
        <v>549675</v>
      </c>
      <c r="F32" s="35">
        <v>549675</v>
      </c>
    </row>
    <row r="33" spans="2:6">
      <c r="B33" s="13" t="s">
        <v>302</v>
      </c>
      <c r="C33" s="15" t="s">
        <v>172</v>
      </c>
      <c r="D33" s="35">
        <v>549675</v>
      </c>
      <c r="E33" s="35">
        <v>549675</v>
      </c>
      <c r="F33" s="35">
        <v>549675</v>
      </c>
    </row>
    <row r="34" spans="2:6">
      <c r="B34" s="12" t="s">
        <v>267</v>
      </c>
      <c r="C34" s="14" t="s">
        <v>268</v>
      </c>
      <c r="D34" s="34">
        <v>2438</v>
      </c>
      <c r="E34" s="34">
        <v>2438</v>
      </c>
      <c r="F34" s="34">
        <v>2438</v>
      </c>
    </row>
    <row r="35" spans="2:6">
      <c r="B35" s="13" t="s">
        <v>303</v>
      </c>
      <c r="C35" s="15" t="s">
        <v>154</v>
      </c>
      <c r="D35" s="35">
        <v>2438</v>
      </c>
      <c r="E35" s="35">
        <v>2438</v>
      </c>
      <c r="F35" s="35">
        <v>2438</v>
      </c>
    </row>
    <row r="36" spans="2:6">
      <c r="B36" s="13" t="s">
        <v>157</v>
      </c>
      <c r="C36" s="15" t="s">
        <v>158</v>
      </c>
      <c r="D36" s="35">
        <v>2438</v>
      </c>
      <c r="E36" s="35">
        <v>2438</v>
      </c>
      <c r="F36" s="35">
        <v>2438</v>
      </c>
    </row>
    <row r="37" spans="2:6">
      <c r="B37" s="12" t="s">
        <v>269</v>
      </c>
      <c r="C37" s="14" t="s">
        <v>270</v>
      </c>
      <c r="D37" s="34">
        <v>1311973</v>
      </c>
      <c r="E37" s="34">
        <v>1311973</v>
      </c>
      <c r="F37" s="34">
        <v>1311973</v>
      </c>
    </row>
    <row r="38" spans="2:6">
      <c r="B38" s="13" t="s">
        <v>304</v>
      </c>
      <c r="C38" s="15" t="s">
        <v>154</v>
      </c>
      <c r="D38" s="35">
        <v>1173777</v>
      </c>
      <c r="E38" s="35">
        <v>1173777</v>
      </c>
      <c r="F38" s="35">
        <v>1173777</v>
      </c>
    </row>
    <row r="39" spans="2:6">
      <c r="B39" s="13" t="s">
        <v>157</v>
      </c>
      <c r="C39" s="15" t="s">
        <v>158</v>
      </c>
      <c r="D39" s="35">
        <v>1173777</v>
      </c>
      <c r="E39" s="35">
        <v>1173777</v>
      </c>
      <c r="F39" s="35">
        <v>1173777</v>
      </c>
    </row>
    <row r="40" spans="2:6">
      <c r="B40" s="13" t="s">
        <v>305</v>
      </c>
      <c r="C40" s="15" t="s">
        <v>171</v>
      </c>
      <c r="D40" s="35">
        <v>138196</v>
      </c>
      <c r="E40" s="35">
        <v>138196</v>
      </c>
      <c r="F40" s="35">
        <v>138196</v>
      </c>
    </row>
    <row r="41" spans="2:6">
      <c r="B41" s="13" t="s">
        <v>306</v>
      </c>
      <c r="C41" s="15" t="s">
        <v>172</v>
      </c>
      <c r="D41" s="35">
        <v>138196</v>
      </c>
      <c r="E41" s="35">
        <v>138196</v>
      </c>
      <c r="F41" s="35">
        <v>138196</v>
      </c>
    </row>
    <row r="42" spans="2:6">
      <c r="B42" s="12" t="s">
        <v>271</v>
      </c>
      <c r="C42" s="14" t="s">
        <v>272</v>
      </c>
      <c r="D42" s="34">
        <v>80737</v>
      </c>
      <c r="E42" s="34">
        <v>80737</v>
      </c>
      <c r="F42" s="34">
        <v>80737</v>
      </c>
    </row>
    <row r="43" spans="2:6">
      <c r="B43" s="13" t="s">
        <v>307</v>
      </c>
      <c r="C43" s="15" t="s">
        <v>154</v>
      </c>
      <c r="D43" s="35">
        <v>80737</v>
      </c>
      <c r="E43" s="35">
        <v>80737</v>
      </c>
      <c r="F43" s="35">
        <v>80737</v>
      </c>
    </row>
    <row r="44" spans="2:6">
      <c r="B44" s="13" t="s">
        <v>157</v>
      </c>
      <c r="C44" s="15" t="s">
        <v>158</v>
      </c>
      <c r="D44" s="35">
        <v>80737</v>
      </c>
      <c r="E44" s="35">
        <v>80737</v>
      </c>
      <c r="F44" s="35">
        <v>80737</v>
      </c>
    </row>
    <row r="45" spans="2:6">
      <c r="B45" s="12" t="s">
        <v>273</v>
      </c>
      <c r="C45" s="14" t="s">
        <v>274</v>
      </c>
      <c r="D45" s="34">
        <v>4453380</v>
      </c>
      <c r="E45" s="34">
        <v>4453380</v>
      </c>
      <c r="F45" s="34">
        <v>4453380</v>
      </c>
    </row>
    <row r="46" spans="2:6">
      <c r="B46" s="13" t="s">
        <v>304</v>
      </c>
      <c r="C46" s="15" t="s">
        <v>154</v>
      </c>
      <c r="D46" s="35">
        <v>3716054</v>
      </c>
      <c r="E46" s="35">
        <v>3716054</v>
      </c>
      <c r="F46" s="35">
        <v>3716054</v>
      </c>
    </row>
    <row r="47" spans="2:6">
      <c r="B47" s="13" t="s">
        <v>157</v>
      </c>
      <c r="C47" s="15" t="s">
        <v>158</v>
      </c>
      <c r="D47" s="35">
        <v>2278233</v>
      </c>
      <c r="E47" s="35">
        <v>2278233</v>
      </c>
      <c r="F47" s="35">
        <v>2278233</v>
      </c>
    </row>
    <row r="48" spans="2:6" ht="25.5">
      <c r="B48" s="13" t="s">
        <v>308</v>
      </c>
      <c r="C48" s="15" t="s">
        <v>166</v>
      </c>
      <c r="D48" s="35">
        <v>1437821</v>
      </c>
      <c r="E48" s="35">
        <v>1437821</v>
      </c>
      <c r="F48" s="35">
        <v>1437821</v>
      </c>
    </row>
    <row r="49" spans="2:6">
      <c r="B49" s="13" t="s">
        <v>309</v>
      </c>
      <c r="C49" s="15" t="s">
        <v>171</v>
      </c>
      <c r="D49" s="35">
        <v>737326</v>
      </c>
      <c r="E49" s="35">
        <v>737326</v>
      </c>
      <c r="F49" s="35">
        <v>737326</v>
      </c>
    </row>
    <row r="50" spans="2:6">
      <c r="B50" s="13" t="s">
        <v>310</v>
      </c>
      <c r="C50" s="15" t="s">
        <v>172</v>
      </c>
      <c r="D50" s="35">
        <v>737326</v>
      </c>
      <c r="E50" s="35">
        <v>737326</v>
      </c>
      <c r="F50" s="35">
        <v>737326</v>
      </c>
    </row>
    <row r="51" spans="2:6">
      <c r="B51" s="12" t="s">
        <v>275</v>
      </c>
      <c r="C51" s="14" t="s">
        <v>276</v>
      </c>
      <c r="D51" s="34">
        <v>615227</v>
      </c>
      <c r="E51" s="34">
        <v>615227</v>
      </c>
      <c r="F51" s="34">
        <v>615227</v>
      </c>
    </row>
    <row r="52" spans="2:6">
      <c r="B52" s="13" t="s">
        <v>303</v>
      </c>
      <c r="C52" s="15" t="s">
        <v>154</v>
      </c>
      <c r="D52" s="35">
        <v>115695</v>
      </c>
      <c r="E52" s="35">
        <v>115695</v>
      </c>
      <c r="F52" s="35">
        <v>115695</v>
      </c>
    </row>
    <row r="53" spans="2:6">
      <c r="B53" s="13" t="s">
        <v>157</v>
      </c>
      <c r="C53" s="15" t="s">
        <v>158</v>
      </c>
      <c r="D53" s="35">
        <v>115695</v>
      </c>
      <c r="E53" s="35">
        <v>115695</v>
      </c>
      <c r="F53" s="35">
        <v>115695</v>
      </c>
    </row>
    <row r="54" spans="2:6">
      <c r="B54" s="13" t="s">
        <v>311</v>
      </c>
      <c r="C54" s="15" t="s">
        <v>171</v>
      </c>
      <c r="D54" s="35">
        <v>499532</v>
      </c>
      <c r="E54" s="35">
        <v>499532</v>
      </c>
      <c r="F54" s="35">
        <v>499532</v>
      </c>
    </row>
    <row r="55" spans="2:6">
      <c r="B55" s="13" t="s">
        <v>312</v>
      </c>
      <c r="C55" s="15" t="s">
        <v>172</v>
      </c>
      <c r="D55" s="35">
        <v>499532</v>
      </c>
      <c r="E55" s="35">
        <v>499532</v>
      </c>
      <c r="F55" s="35">
        <v>499532</v>
      </c>
    </row>
    <row r="56" spans="2:6">
      <c r="B56" s="12" t="s">
        <v>277</v>
      </c>
      <c r="C56" s="14" t="s">
        <v>278</v>
      </c>
      <c r="D56" s="34">
        <v>5970025</v>
      </c>
      <c r="E56" s="34">
        <v>5970025</v>
      </c>
      <c r="F56" s="34">
        <v>5970025</v>
      </c>
    </row>
    <row r="57" spans="2:6">
      <c r="B57" s="13" t="s">
        <v>313</v>
      </c>
      <c r="C57" s="15" t="s">
        <v>154</v>
      </c>
      <c r="D57" s="35">
        <v>2863840</v>
      </c>
      <c r="E57" s="35">
        <v>2863840</v>
      </c>
      <c r="F57" s="35">
        <v>2863840</v>
      </c>
    </row>
    <row r="58" spans="2:6">
      <c r="B58" s="13" t="s">
        <v>157</v>
      </c>
      <c r="C58" s="15" t="s">
        <v>158</v>
      </c>
      <c r="D58" s="35">
        <v>1572344</v>
      </c>
      <c r="E58" s="35">
        <v>1572344</v>
      </c>
      <c r="F58" s="35">
        <v>1572344</v>
      </c>
    </row>
    <row r="59" spans="2:6" ht="25.5">
      <c r="B59" s="13" t="s">
        <v>314</v>
      </c>
      <c r="C59" s="15" t="s">
        <v>166</v>
      </c>
      <c r="D59" s="35">
        <v>1291496</v>
      </c>
      <c r="E59" s="35">
        <v>1291496</v>
      </c>
      <c r="F59" s="35">
        <v>1291496</v>
      </c>
    </row>
    <row r="60" spans="2:6">
      <c r="B60" s="13" t="s">
        <v>315</v>
      </c>
      <c r="C60" s="15" t="s">
        <v>171</v>
      </c>
      <c r="D60" s="35">
        <v>3106185</v>
      </c>
      <c r="E60" s="35">
        <v>3106185</v>
      </c>
      <c r="F60" s="35">
        <v>3106185</v>
      </c>
    </row>
    <row r="61" spans="2:6">
      <c r="B61" s="13" t="s">
        <v>316</v>
      </c>
      <c r="C61" s="15" t="s">
        <v>172</v>
      </c>
      <c r="D61" s="35">
        <v>3106185</v>
      </c>
      <c r="E61" s="35">
        <v>3106185</v>
      </c>
      <c r="F61" s="35">
        <v>3106185</v>
      </c>
    </row>
  </sheetData>
  <mergeCells count="7">
    <mergeCell ref="B5:F5"/>
    <mergeCell ref="B6:F6"/>
    <mergeCell ref="B8:B9"/>
    <mergeCell ref="C8:C9"/>
    <mergeCell ref="F8:F9"/>
    <mergeCell ref="D8:D9"/>
    <mergeCell ref="E8:E9"/>
  </mergeCells>
  <pageMargins left="0.70866141732283472" right="0.70866141732283472" top="0.56999999999999995" bottom="0.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G70"/>
  <sheetViews>
    <sheetView topLeftCell="A22" workbookViewId="0">
      <selection activeCell="J47" sqref="J47"/>
    </sheetView>
  </sheetViews>
  <sheetFormatPr defaultRowHeight="12.75"/>
  <cols>
    <col min="1" max="1" width="4" style="1" customWidth="1"/>
    <col min="2" max="2" width="51" style="1" customWidth="1"/>
    <col min="3" max="3" width="13.7109375" style="2" customWidth="1"/>
    <col min="4" max="4" width="16.85546875" style="3" customWidth="1"/>
    <col min="5" max="5" width="16.5703125" style="3" customWidth="1"/>
    <col min="6" max="6" width="15.85546875" style="3" customWidth="1"/>
    <col min="7" max="7" width="11.140625" style="1" customWidth="1"/>
    <col min="8" max="16384" width="9.140625" style="1"/>
  </cols>
  <sheetData>
    <row r="1" spans="2:7" ht="15.75">
      <c r="B1" s="6" t="s">
        <v>282</v>
      </c>
      <c r="F1" s="43" t="s">
        <v>339</v>
      </c>
      <c r="G1" s="43"/>
    </row>
    <row r="2" spans="2:7" ht="15.75">
      <c r="B2" s="6" t="s">
        <v>283</v>
      </c>
    </row>
    <row r="3" spans="2:7" ht="15.75">
      <c r="B3" s="6" t="s">
        <v>284</v>
      </c>
    </row>
    <row r="6" spans="2:7" ht="33.75" customHeight="1">
      <c r="B6" s="47" t="s">
        <v>342</v>
      </c>
      <c r="C6" s="47"/>
      <c r="D6" s="47"/>
      <c r="E6" s="47"/>
      <c r="F6" s="47"/>
      <c r="G6" s="47"/>
    </row>
    <row r="7" spans="2:7" ht="15.75">
      <c r="B7" s="48" t="s">
        <v>341</v>
      </c>
      <c r="C7" s="48"/>
      <c r="D7" s="48"/>
      <c r="E7" s="48"/>
      <c r="F7" s="48"/>
      <c r="G7" s="5"/>
    </row>
    <row r="9" spans="2:7">
      <c r="F9" s="57" t="s">
        <v>286</v>
      </c>
      <c r="G9" s="57"/>
    </row>
    <row r="10" spans="2:7" ht="25.5" customHeight="1">
      <c r="B10" s="49" t="s">
        <v>287</v>
      </c>
      <c r="C10" s="50" t="s">
        <v>279</v>
      </c>
      <c r="D10" s="51" t="s">
        <v>317</v>
      </c>
      <c r="E10" s="52" t="s">
        <v>280</v>
      </c>
      <c r="F10" s="54" t="s">
        <v>281</v>
      </c>
      <c r="G10" s="56" t="s">
        <v>327</v>
      </c>
    </row>
    <row r="11" spans="2:7">
      <c r="B11" s="49"/>
      <c r="C11" s="50"/>
      <c r="D11" s="51"/>
      <c r="E11" s="53"/>
      <c r="F11" s="55"/>
      <c r="G11" s="56"/>
    </row>
    <row r="12" spans="2:7">
      <c r="B12" s="7"/>
      <c r="C12" s="8"/>
      <c r="D12" s="9">
        <v>1</v>
      </c>
      <c r="E12" s="10">
        <v>2</v>
      </c>
      <c r="F12" s="11">
        <v>3</v>
      </c>
      <c r="G12" s="9">
        <v>4</v>
      </c>
    </row>
    <row r="13" spans="2:7" s="16" customFormat="1" ht="13.5">
      <c r="B13" s="17" t="s">
        <v>1</v>
      </c>
      <c r="C13" s="14" t="s">
        <v>204</v>
      </c>
      <c r="D13" s="20">
        <f>D16+D20+D28+D30+D36+D39</f>
        <v>19170000</v>
      </c>
      <c r="E13" s="20">
        <f t="shared" ref="E13:F13" si="0">E16+E20+E28+E30+E36+E39</f>
        <v>14378000</v>
      </c>
      <c r="F13" s="20">
        <f t="shared" si="0"/>
        <v>9167252</v>
      </c>
      <c r="G13" s="21">
        <f>F13/E13*100</f>
        <v>63.758881624704408</v>
      </c>
    </row>
    <row r="14" spans="2:7" s="16" customFormat="1" ht="13.5">
      <c r="B14" s="17" t="s">
        <v>205</v>
      </c>
      <c r="C14" s="14" t="s">
        <v>206</v>
      </c>
      <c r="D14" s="20">
        <v>18970000</v>
      </c>
      <c r="E14" s="20">
        <v>14228000</v>
      </c>
      <c r="F14" s="20">
        <v>9030717</v>
      </c>
      <c r="G14" s="21">
        <f t="shared" ref="G14:G40" si="1">F14/E14*100</f>
        <v>63.471443632274394</v>
      </c>
    </row>
    <row r="15" spans="2:7" s="16" customFormat="1" ht="13.5">
      <c r="B15" s="17" t="s">
        <v>318</v>
      </c>
      <c r="C15" s="14" t="s">
        <v>207</v>
      </c>
      <c r="D15" s="20">
        <v>1600000</v>
      </c>
      <c r="E15" s="20">
        <v>1200000</v>
      </c>
      <c r="F15" s="20">
        <v>955517</v>
      </c>
      <c r="G15" s="21">
        <f t="shared" si="1"/>
        <v>79.626416666666671</v>
      </c>
    </row>
    <row r="16" spans="2:7" s="16" customFormat="1" ht="13.5">
      <c r="B16" s="17" t="s">
        <v>319</v>
      </c>
      <c r="C16" s="14" t="s">
        <v>208</v>
      </c>
      <c r="D16" s="20">
        <v>1600000</v>
      </c>
      <c r="E16" s="20">
        <v>1200000</v>
      </c>
      <c r="F16" s="20">
        <v>955517</v>
      </c>
      <c r="G16" s="21">
        <f t="shared" si="1"/>
        <v>79.626416666666671</v>
      </c>
    </row>
    <row r="17" spans="2:7">
      <c r="B17" s="18" t="s">
        <v>209</v>
      </c>
      <c r="C17" s="15" t="s">
        <v>210</v>
      </c>
      <c r="D17" s="22">
        <v>800000</v>
      </c>
      <c r="E17" s="22">
        <v>600000</v>
      </c>
      <c r="F17" s="22">
        <v>569406</v>
      </c>
      <c r="G17" s="23">
        <f t="shared" si="1"/>
        <v>94.900999999999996</v>
      </c>
    </row>
    <row r="18" spans="2:7">
      <c r="B18" s="18" t="s">
        <v>211</v>
      </c>
      <c r="C18" s="15" t="s">
        <v>212</v>
      </c>
      <c r="D18" s="22">
        <v>800000</v>
      </c>
      <c r="E18" s="22">
        <v>600000</v>
      </c>
      <c r="F18" s="22">
        <v>386111</v>
      </c>
      <c r="G18" s="23">
        <f t="shared" si="1"/>
        <v>64.351833333333332</v>
      </c>
    </row>
    <row r="19" spans="2:7" ht="12.75" customHeight="1">
      <c r="B19" s="18" t="s">
        <v>320</v>
      </c>
      <c r="C19" s="15" t="s">
        <v>213</v>
      </c>
      <c r="D19" s="22">
        <v>17370000</v>
      </c>
      <c r="E19" s="22">
        <v>13028000</v>
      </c>
      <c r="F19" s="22">
        <v>8075200</v>
      </c>
      <c r="G19" s="23">
        <f t="shared" si="1"/>
        <v>61.983420325452876</v>
      </c>
    </row>
    <row r="20" spans="2:7" s="16" customFormat="1" ht="12.75" customHeight="1">
      <c r="B20" s="17" t="s">
        <v>321</v>
      </c>
      <c r="C20" s="14" t="s">
        <v>214</v>
      </c>
      <c r="D20" s="20">
        <v>16710000</v>
      </c>
      <c r="E20" s="20">
        <v>12533000</v>
      </c>
      <c r="F20" s="20">
        <v>7495879</v>
      </c>
      <c r="G20" s="21">
        <f t="shared" si="1"/>
        <v>59.809135881273434</v>
      </c>
    </row>
    <row r="21" spans="2:7">
      <c r="B21" s="18" t="s">
        <v>215</v>
      </c>
      <c r="C21" s="15" t="s">
        <v>216</v>
      </c>
      <c r="D21" s="22">
        <v>2000000</v>
      </c>
      <c r="E21" s="22">
        <v>1500000</v>
      </c>
      <c r="F21" s="22">
        <v>787360</v>
      </c>
      <c r="G21" s="23">
        <f t="shared" si="1"/>
        <v>52.490666666666662</v>
      </c>
    </row>
    <row r="22" spans="2:7">
      <c r="B22" s="18" t="s">
        <v>217</v>
      </c>
      <c r="C22" s="15" t="s">
        <v>218</v>
      </c>
      <c r="D22" s="22">
        <v>1000000</v>
      </c>
      <c r="E22" s="22">
        <v>750000</v>
      </c>
      <c r="F22" s="22">
        <v>312866</v>
      </c>
      <c r="G22" s="23">
        <f t="shared" si="1"/>
        <v>41.715466666666664</v>
      </c>
    </row>
    <row r="23" spans="2:7">
      <c r="B23" s="18" t="s">
        <v>219</v>
      </c>
      <c r="C23" s="15" t="s">
        <v>220</v>
      </c>
      <c r="D23" s="22">
        <v>765000</v>
      </c>
      <c r="E23" s="22">
        <v>573000</v>
      </c>
      <c r="F23" s="22">
        <v>233470</v>
      </c>
      <c r="G23" s="23">
        <f t="shared" si="1"/>
        <v>40.745200698080282</v>
      </c>
    </row>
    <row r="24" spans="2:7" ht="25.5" customHeight="1">
      <c r="B24" s="18" t="s">
        <v>221</v>
      </c>
      <c r="C24" s="15" t="s">
        <v>222</v>
      </c>
      <c r="D24" s="22">
        <v>6000000</v>
      </c>
      <c r="E24" s="22">
        <v>4500000</v>
      </c>
      <c r="F24" s="22">
        <v>3328251</v>
      </c>
      <c r="G24" s="23">
        <f t="shared" si="1"/>
        <v>73.961133333333322</v>
      </c>
    </row>
    <row r="25" spans="2:7" ht="24.75" customHeight="1">
      <c r="B25" s="18" t="s">
        <v>223</v>
      </c>
      <c r="C25" s="15" t="s">
        <v>224</v>
      </c>
      <c r="D25" s="22">
        <v>120000</v>
      </c>
      <c r="E25" s="22">
        <v>90000</v>
      </c>
      <c r="F25" s="22">
        <v>84287</v>
      </c>
      <c r="G25" s="23">
        <f t="shared" si="1"/>
        <v>93.652222222222221</v>
      </c>
    </row>
    <row r="26" spans="2:7" ht="26.25" customHeight="1">
      <c r="B26" s="18" t="s">
        <v>225</v>
      </c>
      <c r="C26" s="15" t="s">
        <v>226</v>
      </c>
      <c r="D26" s="22">
        <v>302000</v>
      </c>
      <c r="E26" s="22">
        <v>227000</v>
      </c>
      <c r="F26" s="22">
        <v>20274</v>
      </c>
      <c r="G26" s="23">
        <f t="shared" si="1"/>
        <v>8.9312775330396477</v>
      </c>
    </row>
    <row r="27" spans="2:7">
      <c r="B27" s="18" t="s">
        <v>227</v>
      </c>
      <c r="C27" s="15" t="s">
        <v>228</v>
      </c>
      <c r="D27" s="22">
        <v>6523000</v>
      </c>
      <c r="E27" s="22">
        <v>4893000</v>
      </c>
      <c r="F27" s="22">
        <v>2729371</v>
      </c>
      <c r="G27" s="23">
        <f t="shared" si="1"/>
        <v>55.781136317187816</v>
      </c>
    </row>
    <row r="28" spans="2:7" s="19" customFormat="1">
      <c r="B28" s="17" t="s">
        <v>322</v>
      </c>
      <c r="C28" s="14" t="s">
        <v>229</v>
      </c>
      <c r="D28" s="20">
        <f>D29</f>
        <v>260000</v>
      </c>
      <c r="E28" s="20">
        <v>195000</v>
      </c>
      <c r="F28" s="20">
        <v>424587</v>
      </c>
      <c r="G28" s="21">
        <f t="shared" si="1"/>
        <v>217.73692307692309</v>
      </c>
    </row>
    <row r="29" spans="2:7">
      <c r="B29" s="18" t="s">
        <v>230</v>
      </c>
      <c r="C29" s="15" t="s">
        <v>231</v>
      </c>
      <c r="D29" s="22">
        <v>260000</v>
      </c>
      <c r="E29" s="22">
        <v>195000</v>
      </c>
      <c r="F29" s="22">
        <v>424587</v>
      </c>
      <c r="G29" s="23">
        <f t="shared" si="1"/>
        <v>217.73692307692309</v>
      </c>
    </row>
    <row r="30" spans="2:7" ht="12.75" customHeight="1">
      <c r="B30" s="18" t="s">
        <v>323</v>
      </c>
      <c r="C30" s="15" t="s">
        <v>232</v>
      </c>
      <c r="D30" s="22">
        <v>400000</v>
      </c>
      <c r="E30" s="22">
        <v>300000</v>
      </c>
      <c r="F30" s="22">
        <v>154734</v>
      </c>
      <c r="G30" s="23">
        <f t="shared" si="1"/>
        <v>51.578000000000003</v>
      </c>
    </row>
    <row r="31" spans="2:7">
      <c r="B31" s="18" t="s">
        <v>233</v>
      </c>
      <c r="C31" s="15" t="s">
        <v>234</v>
      </c>
      <c r="D31" s="22">
        <v>400000</v>
      </c>
      <c r="E31" s="22">
        <v>300000</v>
      </c>
      <c r="F31" s="22">
        <v>107094</v>
      </c>
      <c r="G31" s="23">
        <f t="shared" si="1"/>
        <v>35.698</v>
      </c>
    </row>
    <row r="32" spans="2:7" ht="25.5">
      <c r="B32" s="18" t="s">
        <v>245</v>
      </c>
      <c r="C32" s="15" t="s">
        <v>246</v>
      </c>
      <c r="D32" s="22">
        <v>-986000</v>
      </c>
      <c r="E32" s="22">
        <v>-739000</v>
      </c>
      <c r="F32" s="22">
        <v>-32141</v>
      </c>
      <c r="G32" s="23">
        <f t="shared" si="1"/>
        <v>4.3492557510148844</v>
      </c>
    </row>
    <row r="33" spans="2:7">
      <c r="B33" s="18" t="s">
        <v>247</v>
      </c>
      <c r="C33" s="15" t="s">
        <v>248</v>
      </c>
      <c r="D33" s="22">
        <v>986000</v>
      </c>
      <c r="E33" s="22">
        <v>739000</v>
      </c>
      <c r="F33" s="22">
        <v>32141</v>
      </c>
      <c r="G33" s="23">
        <f t="shared" si="1"/>
        <v>4.3492557510148844</v>
      </c>
    </row>
    <row r="34" spans="2:7">
      <c r="B34" s="18" t="s">
        <v>235</v>
      </c>
      <c r="C34" s="15" t="s">
        <v>236</v>
      </c>
      <c r="D34" s="22">
        <v>0</v>
      </c>
      <c r="E34" s="22">
        <v>0</v>
      </c>
      <c r="F34" s="22">
        <v>47640</v>
      </c>
      <c r="G34" s="23"/>
    </row>
    <row r="35" spans="2:7">
      <c r="B35" s="18" t="s">
        <v>324</v>
      </c>
      <c r="C35" s="15" t="s">
        <v>237</v>
      </c>
      <c r="D35" s="22">
        <v>0</v>
      </c>
      <c r="E35" s="22">
        <v>0</v>
      </c>
      <c r="F35" s="22">
        <v>1660</v>
      </c>
      <c r="G35" s="23"/>
    </row>
    <row r="36" spans="2:7" s="19" customFormat="1">
      <c r="B36" s="17" t="s">
        <v>325</v>
      </c>
      <c r="C36" s="14" t="s">
        <v>238</v>
      </c>
      <c r="D36" s="20">
        <v>0</v>
      </c>
      <c r="E36" s="20">
        <v>0</v>
      </c>
      <c r="F36" s="20">
        <v>1660</v>
      </c>
      <c r="G36" s="21"/>
    </row>
    <row r="37" spans="2:7" ht="12.75" customHeight="1">
      <c r="B37" s="18" t="s">
        <v>239</v>
      </c>
      <c r="C37" s="15" t="s">
        <v>240</v>
      </c>
      <c r="D37" s="22">
        <v>0</v>
      </c>
      <c r="E37" s="22">
        <v>0</v>
      </c>
      <c r="F37" s="22">
        <v>1660</v>
      </c>
      <c r="G37" s="21"/>
    </row>
    <row r="38" spans="2:7">
      <c r="B38" s="18" t="s">
        <v>44</v>
      </c>
      <c r="C38" s="15" t="s">
        <v>241</v>
      </c>
      <c r="D38" s="22">
        <v>200000</v>
      </c>
      <c r="E38" s="22">
        <v>150000</v>
      </c>
      <c r="F38" s="22">
        <v>134875</v>
      </c>
      <c r="G38" s="23">
        <f t="shared" si="1"/>
        <v>89.916666666666671</v>
      </c>
    </row>
    <row r="39" spans="2:7" s="19" customFormat="1" ht="12.75" customHeight="1">
      <c r="B39" s="17" t="s">
        <v>326</v>
      </c>
      <c r="C39" s="14" t="s">
        <v>242</v>
      </c>
      <c r="D39" s="20">
        <v>200000</v>
      </c>
      <c r="E39" s="20">
        <v>150000</v>
      </c>
      <c r="F39" s="20">
        <v>134875</v>
      </c>
      <c r="G39" s="21">
        <f t="shared" si="1"/>
        <v>89.916666666666671</v>
      </c>
    </row>
    <row r="40" spans="2:7">
      <c r="B40" s="18" t="s">
        <v>243</v>
      </c>
      <c r="C40" s="15" t="s">
        <v>244</v>
      </c>
      <c r="D40" s="22">
        <v>200000</v>
      </c>
      <c r="E40" s="22">
        <v>150000</v>
      </c>
      <c r="F40" s="22">
        <v>134875</v>
      </c>
      <c r="G40" s="23">
        <f t="shared" si="1"/>
        <v>89.916666666666671</v>
      </c>
    </row>
    <row r="41" spans="2:7">
      <c r="B41" s="44"/>
      <c r="C41" s="45"/>
      <c r="D41" s="45"/>
      <c r="E41" s="45"/>
      <c r="F41" s="45"/>
      <c r="G41" s="46"/>
    </row>
    <row r="42" spans="2:7">
      <c r="B42" s="12" t="s">
        <v>249</v>
      </c>
      <c r="C42" s="14" t="s">
        <v>250</v>
      </c>
      <c r="D42" s="24">
        <v>19170000</v>
      </c>
      <c r="E42" s="24">
        <v>14378000</v>
      </c>
      <c r="F42" s="24">
        <v>8701288</v>
      </c>
      <c r="G42" s="21">
        <f>F42/E42*100</f>
        <v>60.518069272499652</v>
      </c>
    </row>
    <row r="43" spans="2:7">
      <c r="B43" s="13" t="s">
        <v>334</v>
      </c>
      <c r="C43" s="15" t="s">
        <v>154</v>
      </c>
      <c r="D43" s="25">
        <v>18184000</v>
      </c>
      <c r="E43" s="25">
        <v>13639000</v>
      </c>
      <c r="F43" s="25">
        <v>8667487</v>
      </c>
      <c r="G43" s="23">
        <f t="shared" ref="G43:G70" si="2">F43/E43*100</f>
        <v>63.549285138206614</v>
      </c>
    </row>
    <row r="44" spans="2:7">
      <c r="B44" s="13" t="s">
        <v>155</v>
      </c>
      <c r="C44" s="15" t="s">
        <v>156</v>
      </c>
      <c r="D44" s="25">
        <v>2120000</v>
      </c>
      <c r="E44" s="25">
        <v>1591000</v>
      </c>
      <c r="F44" s="25">
        <v>995112</v>
      </c>
      <c r="G44" s="23">
        <f t="shared" si="2"/>
        <v>62.546323067253297</v>
      </c>
    </row>
    <row r="45" spans="2:7">
      <c r="B45" s="13" t="s">
        <v>157</v>
      </c>
      <c r="C45" s="15" t="s">
        <v>158</v>
      </c>
      <c r="D45" s="25">
        <v>16014000</v>
      </c>
      <c r="E45" s="25">
        <v>12010000</v>
      </c>
      <c r="F45" s="25">
        <v>7672375</v>
      </c>
      <c r="G45" s="23">
        <f t="shared" si="2"/>
        <v>63.883222314737722</v>
      </c>
    </row>
    <row r="46" spans="2:7">
      <c r="B46" s="13" t="s">
        <v>167</v>
      </c>
      <c r="C46" s="15" t="s">
        <v>168</v>
      </c>
      <c r="D46" s="25">
        <v>50000</v>
      </c>
      <c r="E46" s="25">
        <v>38000</v>
      </c>
      <c r="F46" s="25">
        <v>0</v>
      </c>
      <c r="G46" s="23">
        <f t="shared" si="2"/>
        <v>0</v>
      </c>
    </row>
    <row r="47" spans="2:7">
      <c r="B47" s="13" t="s">
        <v>328</v>
      </c>
      <c r="C47" s="15" t="s">
        <v>171</v>
      </c>
      <c r="D47" s="25">
        <v>986000</v>
      </c>
      <c r="E47" s="25">
        <v>739000</v>
      </c>
      <c r="F47" s="25">
        <v>33801</v>
      </c>
      <c r="G47" s="23">
        <f t="shared" si="2"/>
        <v>4.5738836265223268</v>
      </c>
    </row>
    <row r="48" spans="2:7">
      <c r="B48" s="13" t="s">
        <v>329</v>
      </c>
      <c r="C48" s="15" t="s">
        <v>172</v>
      </c>
      <c r="D48" s="25">
        <v>986000</v>
      </c>
      <c r="E48" s="25">
        <v>739000</v>
      </c>
      <c r="F48" s="25">
        <v>33801</v>
      </c>
      <c r="G48" s="23">
        <f t="shared" si="2"/>
        <v>4.5738836265223268</v>
      </c>
    </row>
    <row r="49" spans="2:7">
      <c r="B49" s="12" t="s">
        <v>251</v>
      </c>
      <c r="C49" s="14" t="s">
        <v>252</v>
      </c>
      <c r="D49" s="24">
        <v>12350000</v>
      </c>
      <c r="E49" s="24">
        <v>9264000</v>
      </c>
      <c r="F49" s="24">
        <v>5777888</v>
      </c>
      <c r="G49" s="21">
        <f t="shared" si="2"/>
        <v>62.369257340241802</v>
      </c>
    </row>
    <row r="50" spans="2:7">
      <c r="B50" s="13" t="s">
        <v>335</v>
      </c>
      <c r="C50" s="15" t="s">
        <v>154</v>
      </c>
      <c r="D50" s="25">
        <v>12050000</v>
      </c>
      <c r="E50" s="25">
        <v>9039000</v>
      </c>
      <c r="F50" s="25">
        <v>5773229</v>
      </c>
      <c r="G50" s="23">
        <f t="shared" si="2"/>
        <v>63.87021794446288</v>
      </c>
    </row>
    <row r="51" spans="2:7">
      <c r="B51" s="13" t="s">
        <v>155</v>
      </c>
      <c r="C51" s="15" t="s">
        <v>156</v>
      </c>
      <c r="D51" s="25">
        <v>1500000</v>
      </c>
      <c r="E51" s="25">
        <v>1125000</v>
      </c>
      <c r="F51" s="25">
        <v>664262</v>
      </c>
      <c r="G51" s="23">
        <f t="shared" si="2"/>
        <v>59.045511111111118</v>
      </c>
    </row>
    <row r="52" spans="2:7">
      <c r="B52" s="13" t="s">
        <v>157</v>
      </c>
      <c r="C52" s="15" t="s">
        <v>158</v>
      </c>
      <c r="D52" s="25">
        <v>10500000</v>
      </c>
      <c r="E52" s="25">
        <v>7876000</v>
      </c>
      <c r="F52" s="25">
        <v>5108967</v>
      </c>
      <c r="G52" s="23">
        <f t="shared" si="2"/>
        <v>64.867534281361088</v>
      </c>
    </row>
    <row r="53" spans="2:7">
      <c r="B53" s="13" t="s">
        <v>167</v>
      </c>
      <c r="C53" s="15" t="s">
        <v>168</v>
      </c>
      <c r="D53" s="25">
        <v>50000</v>
      </c>
      <c r="E53" s="25">
        <v>38000</v>
      </c>
      <c r="F53" s="25">
        <v>0</v>
      </c>
      <c r="G53" s="23">
        <f t="shared" si="2"/>
        <v>0</v>
      </c>
    </row>
    <row r="54" spans="2:7">
      <c r="B54" s="13" t="s">
        <v>330</v>
      </c>
      <c r="C54" s="15" t="s">
        <v>171</v>
      </c>
      <c r="D54" s="25">
        <v>300000</v>
      </c>
      <c r="E54" s="25">
        <v>225000</v>
      </c>
      <c r="F54" s="25">
        <v>4659</v>
      </c>
      <c r="G54" s="23">
        <f t="shared" si="2"/>
        <v>2.0706666666666669</v>
      </c>
    </row>
    <row r="55" spans="2:7">
      <c r="B55" s="13" t="s">
        <v>331</v>
      </c>
      <c r="C55" s="15" t="s">
        <v>172</v>
      </c>
      <c r="D55" s="25">
        <v>300000</v>
      </c>
      <c r="E55" s="25">
        <v>225000</v>
      </c>
      <c r="F55" s="25">
        <v>4659</v>
      </c>
      <c r="G55" s="23">
        <f t="shared" si="2"/>
        <v>2.0706666666666669</v>
      </c>
    </row>
    <row r="56" spans="2:7">
      <c r="B56" s="12" t="s">
        <v>253</v>
      </c>
      <c r="C56" s="14" t="s">
        <v>254</v>
      </c>
      <c r="D56" s="24">
        <v>4175000</v>
      </c>
      <c r="E56" s="24">
        <v>3131000</v>
      </c>
      <c r="F56" s="24">
        <v>1861478</v>
      </c>
      <c r="G56" s="21">
        <f t="shared" si="2"/>
        <v>59.453145959757272</v>
      </c>
    </row>
    <row r="57" spans="2:7">
      <c r="B57" s="13" t="s">
        <v>336</v>
      </c>
      <c r="C57" s="15" t="s">
        <v>154</v>
      </c>
      <c r="D57" s="25">
        <v>3889000</v>
      </c>
      <c r="E57" s="25">
        <v>2917000</v>
      </c>
      <c r="F57" s="25">
        <v>1836035</v>
      </c>
      <c r="G57" s="23">
        <f t="shared" si="2"/>
        <v>62.942577991086736</v>
      </c>
    </row>
    <row r="58" spans="2:7">
      <c r="B58" s="13" t="s">
        <v>155</v>
      </c>
      <c r="C58" s="15" t="s">
        <v>156</v>
      </c>
      <c r="D58" s="25">
        <v>355000</v>
      </c>
      <c r="E58" s="25">
        <v>268000</v>
      </c>
      <c r="F58" s="25">
        <v>182278</v>
      </c>
      <c r="G58" s="23">
        <f t="shared" si="2"/>
        <v>68.014179104477606</v>
      </c>
    </row>
    <row r="59" spans="2:7">
      <c r="B59" s="13" t="s">
        <v>157</v>
      </c>
      <c r="C59" s="15" t="s">
        <v>158</v>
      </c>
      <c r="D59" s="25">
        <v>3534000</v>
      </c>
      <c r="E59" s="25">
        <v>2649000</v>
      </c>
      <c r="F59" s="25">
        <v>1653757</v>
      </c>
      <c r="G59" s="23">
        <f t="shared" si="2"/>
        <v>62.429482823707062</v>
      </c>
    </row>
    <row r="60" spans="2:7">
      <c r="B60" s="13" t="s">
        <v>305</v>
      </c>
      <c r="C60" s="15" t="s">
        <v>171</v>
      </c>
      <c r="D60" s="25">
        <v>286000</v>
      </c>
      <c r="E60" s="25">
        <v>214000</v>
      </c>
      <c r="F60" s="25">
        <v>25443</v>
      </c>
      <c r="G60" s="23">
        <f t="shared" si="2"/>
        <v>11.889252336448598</v>
      </c>
    </row>
    <row r="61" spans="2:7">
      <c r="B61" s="13" t="s">
        <v>332</v>
      </c>
      <c r="C61" s="15" t="s">
        <v>172</v>
      </c>
      <c r="D61" s="25">
        <v>286000</v>
      </c>
      <c r="E61" s="25">
        <v>214000</v>
      </c>
      <c r="F61" s="25">
        <v>25443</v>
      </c>
      <c r="G61" s="23">
        <f t="shared" si="2"/>
        <v>11.889252336448598</v>
      </c>
    </row>
    <row r="62" spans="2:7">
      <c r="B62" s="12" t="s">
        <v>255</v>
      </c>
      <c r="C62" s="14" t="s">
        <v>256</v>
      </c>
      <c r="D62" s="24">
        <v>765000</v>
      </c>
      <c r="E62" s="24">
        <v>575000</v>
      </c>
      <c r="F62" s="24">
        <v>153996</v>
      </c>
      <c r="G62" s="23">
        <f t="shared" si="2"/>
        <v>26.781913043478262</v>
      </c>
    </row>
    <row r="63" spans="2:7">
      <c r="B63" s="13" t="s">
        <v>337</v>
      </c>
      <c r="C63" s="15" t="s">
        <v>154</v>
      </c>
      <c r="D63" s="25">
        <v>765000</v>
      </c>
      <c r="E63" s="25">
        <v>575000</v>
      </c>
      <c r="F63" s="25">
        <v>153996</v>
      </c>
      <c r="G63" s="23">
        <f t="shared" si="2"/>
        <v>26.781913043478262</v>
      </c>
    </row>
    <row r="64" spans="2:7">
      <c r="B64" s="13" t="s">
        <v>157</v>
      </c>
      <c r="C64" s="15" t="s">
        <v>158</v>
      </c>
      <c r="D64" s="25">
        <v>765000</v>
      </c>
      <c r="E64" s="25">
        <v>575000</v>
      </c>
      <c r="F64" s="25">
        <v>153996</v>
      </c>
      <c r="G64" s="23">
        <f t="shared" si="2"/>
        <v>26.781913043478262</v>
      </c>
    </row>
    <row r="65" spans="2:7" ht="25.5">
      <c r="B65" s="12" t="s">
        <v>257</v>
      </c>
      <c r="C65" s="14" t="s">
        <v>258</v>
      </c>
      <c r="D65" s="24">
        <v>1880000</v>
      </c>
      <c r="E65" s="24">
        <v>1408000</v>
      </c>
      <c r="F65" s="24">
        <v>907926</v>
      </c>
      <c r="G65" s="21">
        <f t="shared" si="2"/>
        <v>64.483380681818176</v>
      </c>
    </row>
    <row r="66" spans="2:7">
      <c r="B66" s="13" t="s">
        <v>338</v>
      </c>
      <c r="C66" s="15" t="s">
        <v>154</v>
      </c>
      <c r="D66" s="25">
        <v>1480000</v>
      </c>
      <c r="E66" s="25">
        <v>1108000</v>
      </c>
      <c r="F66" s="25">
        <v>904227</v>
      </c>
      <c r="G66" s="23">
        <f t="shared" si="2"/>
        <v>81.608935018050545</v>
      </c>
    </row>
    <row r="67" spans="2:7">
      <c r="B67" s="13" t="s">
        <v>155</v>
      </c>
      <c r="C67" s="15" t="s">
        <v>156</v>
      </c>
      <c r="D67" s="25">
        <v>265000</v>
      </c>
      <c r="E67" s="25">
        <v>198000</v>
      </c>
      <c r="F67" s="25">
        <v>148572</v>
      </c>
      <c r="G67" s="23">
        <f t="shared" si="2"/>
        <v>75.036363636363632</v>
      </c>
    </row>
    <row r="68" spans="2:7">
      <c r="B68" s="13" t="s">
        <v>157</v>
      </c>
      <c r="C68" s="15" t="s">
        <v>158</v>
      </c>
      <c r="D68" s="25">
        <v>1215000</v>
      </c>
      <c r="E68" s="25">
        <v>910000</v>
      </c>
      <c r="F68" s="25">
        <v>755655</v>
      </c>
      <c r="G68" s="23">
        <f t="shared" si="2"/>
        <v>83.03901098901099</v>
      </c>
    </row>
    <row r="69" spans="2:7">
      <c r="B69" s="13" t="s">
        <v>333</v>
      </c>
      <c r="C69" s="15" t="s">
        <v>171</v>
      </c>
      <c r="D69" s="25">
        <v>400000</v>
      </c>
      <c r="E69" s="25">
        <v>300000</v>
      </c>
      <c r="F69" s="25">
        <v>3699</v>
      </c>
      <c r="G69" s="23">
        <f t="shared" si="2"/>
        <v>1.2330000000000001</v>
      </c>
    </row>
    <row r="70" spans="2:7">
      <c r="B70" s="13" t="s">
        <v>312</v>
      </c>
      <c r="C70" s="15" t="s">
        <v>172</v>
      </c>
      <c r="D70" s="25">
        <v>400000</v>
      </c>
      <c r="E70" s="25">
        <v>300000</v>
      </c>
      <c r="F70" s="25">
        <v>3699</v>
      </c>
      <c r="G70" s="23">
        <f t="shared" si="2"/>
        <v>1.2330000000000001</v>
      </c>
    </row>
  </sheetData>
  <mergeCells count="11">
    <mergeCell ref="B41:G41"/>
    <mergeCell ref="F1:G1"/>
    <mergeCell ref="F9:G9"/>
    <mergeCell ref="B7:F7"/>
    <mergeCell ref="B6:G6"/>
    <mergeCell ref="G10:G11"/>
    <mergeCell ref="B10:B11"/>
    <mergeCell ref="C10:C11"/>
    <mergeCell ref="F10:F11"/>
    <mergeCell ref="D10:D11"/>
    <mergeCell ref="E10:E11"/>
  </mergeCells>
  <pageMargins left="0.70866141732283472" right="0.35" top="0.41" bottom="0.38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Anexa 1</vt:lpstr>
      <vt:lpstr>Anexa 1-1</vt:lpstr>
      <vt:lpstr>Anexa 1-2</vt:lpstr>
      <vt:lpstr>Anexa 2</vt:lpstr>
      <vt:lpstr>Anexa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</dc:creator>
  <cp:lastModifiedBy>ANI</cp:lastModifiedBy>
  <cp:lastPrinted>2013-11-14T11:51:09Z</cp:lastPrinted>
  <dcterms:created xsi:type="dcterms:W3CDTF">2013-11-13T08:47:41Z</dcterms:created>
  <dcterms:modified xsi:type="dcterms:W3CDTF">2013-11-14T11:54:01Z</dcterms:modified>
</cp:coreProperties>
</file>