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4795" windowHeight="2325" activeTab="3"/>
  </bookViews>
  <sheets>
    <sheet name="Anexa 1" sheetId="1" r:id="rId1"/>
    <sheet name="Anexa 1-1" sheetId="7" r:id="rId2"/>
    <sheet name="Anexa 1-2" sheetId="6" r:id="rId3"/>
    <sheet name="Anexa 2" sheetId="4" r:id="rId4"/>
  </sheets>
  <calcPr calcId="125725"/>
</workbook>
</file>

<file path=xl/calcChain.xml><?xml version="1.0" encoding="utf-8"?>
<calcChain xmlns="http://schemas.openxmlformats.org/spreadsheetml/2006/main">
  <c r="E16" i="4"/>
  <c r="F16"/>
  <c r="D16"/>
  <c r="G85" i="6"/>
  <c r="F115" i="7"/>
  <c r="F173"/>
  <c r="F123"/>
  <c r="F116" i="1"/>
  <c r="F124"/>
  <c r="F100"/>
  <c r="F55" i="4"/>
  <c r="F51"/>
  <c r="E43"/>
  <c r="D43"/>
  <c r="E44"/>
  <c r="D44"/>
  <c r="E45"/>
  <c r="F45"/>
  <c r="D45"/>
  <c r="E46"/>
  <c r="F46"/>
  <c r="D46"/>
  <c r="E47"/>
  <c r="F47"/>
  <c r="D47"/>
  <c r="E48"/>
  <c r="D48"/>
  <c r="E49"/>
  <c r="F49"/>
  <c r="F48" s="1"/>
  <c r="G48" s="1"/>
  <c r="D49"/>
  <c r="E68"/>
  <c r="D68"/>
  <c r="E72"/>
  <c r="F72"/>
  <c r="E69"/>
  <c r="F69"/>
  <c r="F68" s="1"/>
  <c r="G68" s="1"/>
  <c r="D69"/>
  <c r="D72"/>
  <c r="E63"/>
  <c r="F63"/>
  <c r="D63"/>
  <c r="E66"/>
  <c r="F66"/>
  <c r="E64"/>
  <c r="F64"/>
  <c r="D64"/>
  <c r="G67"/>
  <c r="G66"/>
  <c r="D66"/>
  <c r="E57"/>
  <c r="D57"/>
  <c r="E58"/>
  <c r="F58"/>
  <c r="F57" s="1"/>
  <c r="G57" s="1"/>
  <c r="D58"/>
  <c r="E61"/>
  <c r="F61"/>
  <c r="D61"/>
  <c r="E50"/>
  <c r="F50"/>
  <c r="D50"/>
  <c r="E51"/>
  <c r="D51"/>
  <c r="E55"/>
  <c r="D55"/>
  <c r="E14"/>
  <c r="D14"/>
  <c r="E15"/>
  <c r="F15"/>
  <c r="D15"/>
  <c r="E20"/>
  <c r="D20"/>
  <c r="E21"/>
  <c r="F21"/>
  <c r="D21"/>
  <c r="E29"/>
  <c r="F29"/>
  <c r="E31"/>
  <c r="F31"/>
  <c r="D31"/>
  <c r="E36"/>
  <c r="D36"/>
  <c r="E37"/>
  <c r="F37"/>
  <c r="F36" s="1"/>
  <c r="D37"/>
  <c r="E39"/>
  <c r="D39"/>
  <c r="E40"/>
  <c r="F40"/>
  <c r="F39" s="1"/>
  <c r="G39" s="1"/>
  <c r="D40"/>
  <c r="E115" i="7"/>
  <c r="D115"/>
  <c r="E165"/>
  <c r="F165"/>
  <c r="D165"/>
  <c r="G168"/>
  <c r="G97"/>
  <c r="E95"/>
  <c r="F95"/>
  <c r="G95" s="1"/>
  <c r="D95"/>
  <c r="G96"/>
  <c r="F22"/>
  <c r="D214"/>
  <c r="E214"/>
  <c r="F214"/>
  <c r="D216"/>
  <c r="E216"/>
  <c r="F216"/>
  <c r="E117" i="1"/>
  <c r="D117"/>
  <c r="E116"/>
  <c r="D116"/>
  <c r="G170"/>
  <c r="E166"/>
  <c r="F166"/>
  <c r="D166"/>
  <c r="G169"/>
  <c r="E96"/>
  <c r="F96"/>
  <c r="D96"/>
  <c r="G98"/>
  <c r="G95"/>
  <c r="E89"/>
  <c r="F89"/>
  <c r="D89"/>
  <c r="D208"/>
  <c r="E208"/>
  <c r="F208"/>
  <c r="E115" i="6"/>
  <c r="D115"/>
  <c r="E164"/>
  <c r="F164"/>
  <c r="D164"/>
  <c r="G168"/>
  <c r="D169"/>
  <c r="E169"/>
  <c r="F169"/>
  <c r="F82"/>
  <c r="F81" s="1"/>
  <c r="G93"/>
  <c r="G94"/>
  <c r="D95"/>
  <c r="E95"/>
  <c r="F95"/>
  <c r="G96"/>
  <c r="G217" i="7"/>
  <c r="G216"/>
  <c r="G215"/>
  <c r="G214"/>
  <c r="G213"/>
  <c r="G212"/>
  <c r="G211"/>
  <c r="G210"/>
  <c r="F209"/>
  <c r="F208" s="1"/>
  <c r="E209"/>
  <c r="D209"/>
  <c r="D208" s="1"/>
  <c r="G207"/>
  <c r="F206"/>
  <c r="E206"/>
  <c r="D206"/>
  <c r="G205"/>
  <c r="F204"/>
  <c r="E204"/>
  <c r="D204"/>
  <c r="F203"/>
  <c r="D203"/>
  <c r="G202"/>
  <c r="G200"/>
  <c r="F199"/>
  <c r="E199"/>
  <c r="E198" s="1"/>
  <c r="D199"/>
  <c r="F198"/>
  <c r="D198"/>
  <c r="G197"/>
  <c r="F196"/>
  <c r="E196"/>
  <c r="G196" s="1"/>
  <c r="D196"/>
  <c r="G195"/>
  <c r="G194"/>
  <c r="F193"/>
  <c r="F192" s="1"/>
  <c r="E193"/>
  <c r="D193"/>
  <c r="D192" s="1"/>
  <c r="G190"/>
  <c r="G188"/>
  <c r="G186"/>
  <c r="G185"/>
  <c r="F184"/>
  <c r="E184"/>
  <c r="D184"/>
  <c r="D183" s="1"/>
  <c r="G181"/>
  <c r="F180"/>
  <c r="E180"/>
  <c r="G180" s="1"/>
  <c r="D180"/>
  <c r="G179"/>
  <c r="G178"/>
  <c r="G177"/>
  <c r="G176"/>
  <c r="G175"/>
  <c r="F174"/>
  <c r="E174"/>
  <c r="D174"/>
  <c r="D173" s="1"/>
  <c r="E173"/>
  <c r="G171"/>
  <c r="G170"/>
  <c r="G169"/>
  <c r="G167"/>
  <c r="G166"/>
  <c r="F164"/>
  <c r="D164"/>
  <c r="G163"/>
  <c r="G162"/>
  <c r="G161"/>
  <c r="F160"/>
  <c r="F159" s="1"/>
  <c r="E160"/>
  <c r="D160"/>
  <c r="D159" s="1"/>
  <c r="G157"/>
  <c r="G155"/>
  <c r="G153"/>
  <c r="G152"/>
  <c r="G151"/>
  <c r="F150"/>
  <c r="F149" s="1"/>
  <c r="E150"/>
  <c r="D150"/>
  <c r="D149"/>
  <c r="G148"/>
  <c r="F147"/>
  <c r="E147"/>
  <c r="D147"/>
  <c r="G146"/>
  <c r="G145"/>
  <c r="F144"/>
  <c r="F143" s="1"/>
  <c r="E144"/>
  <c r="E143" s="1"/>
  <c r="D144"/>
  <c r="D143" s="1"/>
  <c r="G142"/>
  <c r="G141"/>
  <c r="F140"/>
  <c r="F139" s="1"/>
  <c r="E140"/>
  <c r="E139" s="1"/>
  <c r="D140"/>
  <c r="D139" s="1"/>
  <c r="G138"/>
  <c r="F137"/>
  <c r="E137"/>
  <c r="G137" s="1"/>
  <c r="D137"/>
  <c r="G135"/>
  <c r="G134"/>
  <c r="F133"/>
  <c r="F132" s="1"/>
  <c r="E133"/>
  <c r="D133"/>
  <c r="D132" s="1"/>
  <c r="G130"/>
  <c r="G128"/>
  <c r="G127"/>
  <c r="G126"/>
  <c r="F125"/>
  <c r="F124" s="1"/>
  <c r="E125"/>
  <c r="D125"/>
  <c r="D124"/>
  <c r="E123"/>
  <c r="D123"/>
  <c r="F122"/>
  <c r="E122"/>
  <c r="D122"/>
  <c r="F121"/>
  <c r="E121"/>
  <c r="D121"/>
  <c r="F120"/>
  <c r="E120"/>
  <c r="D120"/>
  <c r="F119"/>
  <c r="E119"/>
  <c r="D119"/>
  <c r="F118"/>
  <c r="E118"/>
  <c r="D118"/>
  <c r="F117"/>
  <c r="E117"/>
  <c r="D117"/>
  <c r="F116"/>
  <c r="E116"/>
  <c r="D116"/>
  <c r="F114"/>
  <c r="E114"/>
  <c r="D114"/>
  <c r="F113"/>
  <c r="E113"/>
  <c r="D113"/>
  <c r="F112"/>
  <c r="E112"/>
  <c r="D112"/>
  <c r="F111"/>
  <c r="E111"/>
  <c r="D111"/>
  <c r="F110"/>
  <c r="E110"/>
  <c r="D110"/>
  <c r="F109"/>
  <c r="G106"/>
  <c r="G104"/>
  <c r="F103"/>
  <c r="G103" s="1"/>
  <c r="E103"/>
  <c r="D103"/>
  <c r="G102"/>
  <c r="G101"/>
  <c r="G100"/>
  <c r="F99"/>
  <c r="F98" s="1"/>
  <c r="E99"/>
  <c r="D99"/>
  <c r="E98"/>
  <c r="G94"/>
  <c r="G93"/>
  <c r="G92"/>
  <c r="G91"/>
  <c r="F89"/>
  <c r="F88" s="1"/>
  <c r="F87" s="1"/>
  <c r="E89"/>
  <c r="D89"/>
  <c r="G86"/>
  <c r="G85"/>
  <c r="G84"/>
  <c r="G83"/>
  <c r="F82"/>
  <c r="G82" s="1"/>
  <c r="E82"/>
  <c r="D82"/>
  <c r="D81" s="1"/>
  <c r="F81"/>
  <c r="E81"/>
  <c r="G80"/>
  <c r="G79"/>
  <c r="F77"/>
  <c r="E77"/>
  <c r="D77"/>
  <c r="G76"/>
  <c r="G75"/>
  <c r="F74"/>
  <c r="E74"/>
  <c r="D74"/>
  <c r="G73"/>
  <c r="G72"/>
  <c r="G71"/>
  <c r="F70"/>
  <c r="E70"/>
  <c r="D70"/>
  <c r="G69"/>
  <c r="G68"/>
  <c r="F67"/>
  <c r="E67"/>
  <c r="D67"/>
  <c r="G66"/>
  <c r="G63"/>
  <c r="G62"/>
  <c r="F61"/>
  <c r="E61"/>
  <c r="D61"/>
  <c r="G59"/>
  <c r="G58"/>
  <c r="G57"/>
  <c r="F56"/>
  <c r="F55" s="1"/>
  <c r="E56"/>
  <c r="E55" s="1"/>
  <c r="D56"/>
  <c r="D55" s="1"/>
  <c r="G53"/>
  <c r="F52"/>
  <c r="E52"/>
  <c r="G52" s="1"/>
  <c r="D52"/>
  <c r="F51"/>
  <c r="D51"/>
  <c r="G50"/>
  <c r="G49"/>
  <c r="G48"/>
  <c r="G47"/>
  <c r="F46"/>
  <c r="F45" s="1"/>
  <c r="E46"/>
  <c r="D46"/>
  <c r="D45" s="1"/>
  <c r="E45"/>
  <c r="G44"/>
  <c r="G43"/>
  <c r="F42"/>
  <c r="E42"/>
  <c r="D42"/>
  <c r="G41"/>
  <c r="F40"/>
  <c r="E40"/>
  <c r="D40"/>
  <c r="G39"/>
  <c r="G38"/>
  <c r="F37"/>
  <c r="E37"/>
  <c r="D37"/>
  <c r="G35"/>
  <c r="G34"/>
  <c r="G33"/>
  <c r="G32"/>
  <c r="G31"/>
  <c r="F30"/>
  <c r="E30"/>
  <c r="D30"/>
  <c r="G29"/>
  <c r="G28"/>
  <c r="F27"/>
  <c r="E27"/>
  <c r="D27"/>
  <c r="E26"/>
  <c r="E25" s="1"/>
  <c r="D26"/>
  <c r="D25" s="1"/>
  <c r="G24"/>
  <c r="F23"/>
  <c r="E23"/>
  <c r="E22" s="1"/>
  <c r="G22" s="1"/>
  <c r="D23"/>
  <c r="D22" s="1"/>
  <c r="G21"/>
  <c r="G20"/>
  <c r="F19"/>
  <c r="E19"/>
  <c r="D19"/>
  <c r="G18"/>
  <c r="F17"/>
  <c r="E17"/>
  <c r="E16" s="1"/>
  <c r="D17"/>
  <c r="D16" s="1"/>
  <c r="G215" i="6"/>
  <c r="F214"/>
  <c r="E214"/>
  <c r="D214"/>
  <c r="G213"/>
  <c r="F212"/>
  <c r="E212"/>
  <c r="D212"/>
  <c r="G211"/>
  <c r="G210"/>
  <c r="G209"/>
  <c r="G208"/>
  <c r="F207"/>
  <c r="E207"/>
  <c r="D207"/>
  <c r="G205"/>
  <c r="F204"/>
  <c r="E204"/>
  <c r="D204"/>
  <c r="G203"/>
  <c r="F202"/>
  <c r="F201" s="1"/>
  <c r="E202"/>
  <c r="E201" s="1"/>
  <c r="D202"/>
  <c r="D201" s="1"/>
  <c r="G200"/>
  <c r="G199"/>
  <c r="G198"/>
  <c r="F197"/>
  <c r="F196" s="1"/>
  <c r="E197"/>
  <c r="D197"/>
  <c r="D196" s="1"/>
  <c r="E196"/>
  <c r="G195"/>
  <c r="F194"/>
  <c r="E194"/>
  <c r="D194"/>
  <c r="G193"/>
  <c r="G192"/>
  <c r="F191"/>
  <c r="E191"/>
  <c r="D191"/>
  <c r="G188"/>
  <c r="F187"/>
  <c r="E187"/>
  <c r="D187"/>
  <c r="G186"/>
  <c r="G185"/>
  <c r="G184"/>
  <c r="G183"/>
  <c r="F182"/>
  <c r="E182"/>
  <c r="D182"/>
  <c r="G180"/>
  <c r="F179"/>
  <c r="E179"/>
  <c r="D179"/>
  <c r="G178"/>
  <c r="G177"/>
  <c r="G176"/>
  <c r="G175"/>
  <c r="G174"/>
  <c r="F173"/>
  <c r="F172" s="1"/>
  <c r="E173"/>
  <c r="E172" s="1"/>
  <c r="D173"/>
  <c r="D172" s="1"/>
  <c r="G170"/>
  <c r="G167"/>
  <c r="G166"/>
  <c r="G165"/>
  <c r="F163"/>
  <c r="D163"/>
  <c r="G162"/>
  <c r="G161"/>
  <c r="G160"/>
  <c r="F159"/>
  <c r="F158" s="1"/>
  <c r="E159"/>
  <c r="D159"/>
  <c r="D158" s="1"/>
  <c r="G156"/>
  <c r="F155"/>
  <c r="E155"/>
  <c r="D155"/>
  <c r="G154"/>
  <c r="G153"/>
  <c r="G152"/>
  <c r="G151"/>
  <c r="G150"/>
  <c r="F149"/>
  <c r="F148" s="1"/>
  <c r="E149"/>
  <c r="D149"/>
  <c r="D148" s="1"/>
  <c r="G147"/>
  <c r="F146"/>
  <c r="E146"/>
  <c r="D146"/>
  <c r="G145"/>
  <c r="G144"/>
  <c r="F143"/>
  <c r="F142" s="1"/>
  <c r="E143"/>
  <c r="D143"/>
  <c r="G141"/>
  <c r="G140"/>
  <c r="F139"/>
  <c r="E139"/>
  <c r="D139"/>
  <c r="D138" s="1"/>
  <c r="E138"/>
  <c r="G137"/>
  <c r="F136"/>
  <c r="E136"/>
  <c r="D136"/>
  <c r="G134"/>
  <c r="G133"/>
  <c r="F132"/>
  <c r="E132"/>
  <c r="D132"/>
  <c r="G129"/>
  <c r="F128"/>
  <c r="E128"/>
  <c r="D128"/>
  <c r="G127"/>
  <c r="G126"/>
  <c r="G125"/>
  <c r="F124"/>
  <c r="F123" s="1"/>
  <c r="E124"/>
  <c r="D124"/>
  <c r="E123"/>
  <c r="D123"/>
  <c r="F122"/>
  <c r="E122"/>
  <c r="D122"/>
  <c r="F121"/>
  <c r="E121"/>
  <c r="D121"/>
  <c r="F120"/>
  <c r="E120"/>
  <c r="D120"/>
  <c r="F119"/>
  <c r="E119"/>
  <c r="D119"/>
  <c r="E118"/>
  <c r="F117"/>
  <c r="E117"/>
  <c r="D117"/>
  <c r="F116"/>
  <c r="E116"/>
  <c r="D116"/>
  <c r="F115"/>
  <c r="F114"/>
  <c r="E114"/>
  <c r="D114"/>
  <c r="F113"/>
  <c r="E113"/>
  <c r="D113"/>
  <c r="F112"/>
  <c r="E112"/>
  <c r="D112"/>
  <c r="F111"/>
  <c r="E111"/>
  <c r="D111"/>
  <c r="F110"/>
  <c r="E110"/>
  <c r="D110"/>
  <c r="F109"/>
  <c r="E109"/>
  <c r="D109"/>
  <c r="F102"/>
  <c r="E102"/>
  <c r="D102"/>
  <c r="G101"/>
  <c r="G100"/>
  <c r="G99"/>
  <c r="F98"/>
  <c r="E98"/>
  <c r="D98"/>
  <c r="D97" s="1"/>
  <c r="E97"/>
  <c r="G92"/>
  <c r="F89"/>
  <c r="E89"/>
  <c r="D89"/>
  <c r="E82"/>
  <c r="E81" s="1"/>
  <c r="D82"/>
  <c r="D81" s="1"/>
  <c r="G80"/>
  <c r="G79"/>
  <c r="G78"/>
  <c r="F77"/>
  <c r="E77"/>
  <c r="D77"/>
  <c r="G76"/>
  <c r="G75"/>
  <c r="F74"/>
  <c r="E74"/>
  <c r="D74"/>
  <c r="G73"/>
  <c r="G72"/>
  <c r="G71"/>
  <c r="F70"/>
  <c r="E70"/>
  <c r="E54" s="1"/>
  <c r="D70"/>
  <c r="G69"/>
  <c r="G68"/>
  <c r="F67"/>
  <c r="E67"/>
  <c r="D67"/>
  <c r="G66"/>
  <c r="G65"/>
  <c r="G64"/>
  <c r="G63"/>
  <c r="G62"/>
  <c r="F61"/>
  <c r="E61"/>
  <c r="D61"/>
  <c r="G59"/>
  <c r="G58"/>
  <c r="G57"/>
  <c r="F56"/>
  <c r="F55" s="1"/>
  <c r="E56"/>
  <c r="D56"/>
  <c r="G53"/>
  <c r="F52"/>
  <c r="F51" s="1"/>
  <c r="E52"/>
  <c r="D52"/>
  <c r="D51" s="1"/>
  <c r="G50"/>
  <c r="G49"/>
  <c r="G48"/>
  <c r="G47"/>
  <c r="F46"/>
  <c r="E46"/>
  <c r="D46"/>
  <c r="D45" s="1"/>
  <c r="E45"/>
  <c r="G44"/>
  <c r="G43"/>
  <c r="F42"/>
  <c r="E42"/>
  <c r="D42"/>
  <c r="G41"/>
  <c r="F40"/>
  <c r="E40"/>
  <c r="D40"/>
  <c r="G39"/>
  <c r="G38"/>
  <c r="F37"/>
  <c r="E37"/>
  <c r="D37"/>
  <c r="G35"/>
  <c r="G34"/>
  <c r="G33"/>
  <c r="G32"/>
  <c r="G31"/>
  <c r="F30"/>
  <c r="E30"/>
  <c r="D30"/>
  <c r="G29"/>
  <c r="G28"/>
  <c r="F27"/>
  <c r="E27"/>
  <c r="D27"/>
  <c r="G24"/>
  <c r="F23"/>
  <c r="E23"/>
  <c r="D23"/>
  <c r="G22"/>
  <c r="G21"/>
  <c r="G20"/>
  <c r="F19"/>
  <c r="E19"/>
  <c r="D19"/>
  <c r="G18"/>
  <c r="F17"/>
  <c r="F16" s="1"/>
  <c r="E17"/>
  <c r="D17"/>
  <c r="D16" s="1"/>
  <c r="E124" i="1"/>
  <c r="D124"/>
  <c r="E123"/>
  <c r="F123"/>
  <c r="D123"/>
  <c r="E121"/>
  <c r="F121"/>
  <c r="D121"/>
  <c r="F119"/>
  <c r="E119"/>
  <c r="D119"/>
  <c r="F118"/>
  <c r="E118"/>
  <c r="D118"/>
  <c r="F117"/>
  <c r="E115"/>
  <c r="F115"/>
  <c r="D115"/>
  <c r="F114"/>
  <c r="E114"/>
  <c r="D114"/>
  <c r="E113"/>
  <c r="F113"/>
  <c r="D113"/>
  <c r="E112"/>
  <c r="F112"/>
  <c r="D112"/>
  <c r="G142"/>
  <c r="G143"/>
  <c r="E141"/>
  <c r="E140" s="1"/>
  <c r="F141"/>
  <c r="G141" s="1"/>
  <c r="D141"/>
  <c r="D140" s="1"/>
  <c r="F111"/>
  <c r="G111" s="1"/>
  <c r="E111"/>
  <c r="D111"/>
  <c r="E211"/>
  <c r="F211"/>
  <c r="D211"/>
  <c r="E216"/>
  <c r="F216"/>
  <c r="D216"/>
  <c r="E218"/>
  <c r="E122" s="1"/>
  <c r="F218"/>
  <c r="F122" s="1"/>
  <c r="D218"/>
  <c r="D122" s="1"/>
  <c r="E206"/>
  <c r="F206"/>
  <c r="D206"/>
  <c r="F205"/>
  <c r="F201"/>
  <c r="E201"/>
  <c r="D201"/>
  <c r="D200" s="1"/>
  <c r="E200"/>
  <c r="F200"/>
  <c r="E195"/>
  <c r="F195"/>
  <c r="E198"/>
  <c r="F198"/>
  <c r="D198"/>
  <c r="D195"/>
  <c r="E194"/>
  <c r="F194"/>
  <c r="E191"/>
  <c r="F191"/>
  <c r="D191"/>
  <c r="F186"/>
  <c r="E186"/>
  <c r="D186"/>
  <c r="E185"/>
  <c r="F185"/>
  <c r="E182"/>
  <c r="F182"/>
  <c r="D182"/>
  <c r="F176"/>
  <c r="F175" s="1"/>
  <c r="E176"/>
  <c r="E175" s="1"/>
  <c r="D176"/>
  <c r="E172"/>
  <c r="F172"/>
  <c r="D172"/>
  <c r="F165"/>
  <c r="F161"/>
  <c r="E161"/>
  <c r="D161"/>
  <c r="D160" s="1"/>
  <c r="E160"/>
  <c r="F160"/>
  <c r="E157"/>
  <c r="F157"/>
  <c r="D157"/>
  <c r="F151"/>
  <c r="E151"/>
  <c r="D151"/>
  <c r="E150"/>
  <c r="F150"/>
  <c r="E148"/>
  <c r="F148"/>
  <c r="D148"/>
  <c r="F145"/>
  <c r="E145"/>
  <c r="E144" s="1"/>
  <c r="D145"/>
  <c r="E134"/>
  <c r="F134"/>
  <c r="E138"/>
  <c r="F138"/>
  <c r="D138"/>
  <c r="D134"/>
  <c r="E130"/>
  <c r="E120" s="1"/>
  <c r="F130"/>
  <c r="D130"/>
  <c r="D120" s="1"/>
  <c r="F126"/>
  <c r="F125" s="1"/>
  <c r="E126"/>
  <c r="E125" s="1"/>
  <c r="D126"/>
  <c r="D110" s="1"/>
  <c r="E104"/>
  <c r="F104"/>
  <c r="D104"/>
  <c r="E100"/>
  <c r="E99" s="1"/>
  <c r="D100"/>
  <c r="E88"/>
  <c r="E87" s="1"/>
  <c r="D88"/>
  <c r="D87" s="1"/>
  <c r="F88"/>
  <c r="E82"/>
  <c r="E81" s="1"/>
  <c r="F82"/>
  <c r="F81" s="1"/>
  <c r="D82"/>
  <c r="D81" s="1"/>
  <c r="E77"/>
  <c r="F77"/>
  <c r="D77"/>
  <c r="E74"/>
  <c r="F74"/>
  <c r="D74"/>
  <c r="E70"/>
  <c r="F70"/>
  <c r="G70" s="1"/>
  <c r="D70"/>
  <c r="E67"/>
  <c r="F67"/>
  <c r="D67"/>
  <c r="E61"/>
  <c r="F61"/>
  <c r="D61"/>
  <c r="E56"/>
  <c r="F56"/>
  <c r="F55" s="1"/>
  <c r="D56"/>
  <c r="E52"/>
  <c r="E51" s="1"/>
  <c r="F52"/>
  <c r="F51" s="1"/>
  <c r="D52"/>
  <c r="D51" s="1"/>
  <c r="E46"/>
  <c r="F46"/>
  <c r="G46" s="1"/>
  <c r="E45"/>
  <c r="F45"/>
  <c r="D46"/>
  <c r="D45" s="1"/>
  <c r="E30"/>
  <c r="F30"/>
  <c r="E27"/>
  <c r="E26" s="1"/>
  <c r="E25" s="1"/>
  <c r="F27"/>
  <c r="F26" s="1"/>
  <c r="D30"/>
  <c r="D27"/>
  <c r="E42"/>
  <c r="F42"/>
  <c r="D42"/>
  <c r="E40"/>
  <c r="F40"/>
  <c r="D40"/>
  <c r="E37"/>
  <c r="F37"/>
  <c r="G37" s="1"/>
  <c r="D37"/>
  <c r="E23"/>
  <c r="G23" s="1"/>
  <c r="F23"/>
  <c r="D23"/>
  <c r="E19"/>
  <c r="F19"/>
  <c r="D19"/>
  <c r="E17"/>
  <c r="F17"/>
  <c r="D17"/>
  <c r="G18"/>
  <c r="G20"/>
  <c r="G21"/>
  <c r="G22"/>
  <c r="G24"/>
  <c r="G28"/>
  <c r="G29"/>
  <c r="G31"/>
  <c r="G32"/>
  <c r="G33"/>
  <c r="G34"/>
  <c r="G35"/>
  <c r="G38"/>
  <c r="G39"/>
  <c r="G40"/>
  <c r="G41"/>
  <c r="G43"/>
  <c r="G44"/>
  <c r="G45"/>
  <c r="G47"/>
  <c r="G48"/>
  <c r="G49"/>
  <c r="G50"/>
  <c r="G52"/>
  <c r="G53"/>
  <c r="G56"/>
  <c r="G57"/>
  <c r="G58"/>
  <c r="G59"/>
  <c r="G61"/>
  <c r="G62"/>
  <c r="G63"/>
  <c r="G66"/>
  <c r="G67"/>
  <c r="G68"/>
  <c r="G69"/>
  <c r="G71"/>
  <c r="G72"/>
  <c r="G73"/>
  <c r="G74"/>
  <c r="G75"/>
  <c r="G76"/>
  <c r="G79"/>
  <c r="G80"/>
  <c r="G82"/>
  <c r="G85"/>
  <c r="G89"/>
  <c r="G92"/>
  <c r="G93"/>
  <c r="G94"/>
  <c r="G96"/>
  <c r="G97"/>
  <c r="G100"/>
  <c r="G101"/>
  <c r="G102"/>
  <c r="G103"/>
  <c r="G112"/>
  <c r="G113"/>
  <c r="G114"/>
  <c r="G116"/>
  <c r="G117"/>
  <c r="G118"/>
  <c r="G119"/>
  <c r="G121"/>
  <c r="G123"/>
  <c r="G126"/>
  <c r="G127"/>
  <c r="G128"/>
  <c r="G129"/>
  <c r="G130"/>
  <c r="G131"/>
  <c r="G134"/>
  <c r="G135"/>
  <c r="G136"/>
  <c r="G138"/>
  <c r="G139"/>
  <c r="G145"/>
  <c r="G146"/>
  <c r="G147"/>
  <c r="G148"/>
  <c r="G149"/>
  <c r="G150"/>
  <c r="G151"/>
  <c r="G152"/>
  <c r="G153"/>
  <c r="G154"/>
  <c r="G155"/>
  <c r="G156"/>
  <c r="G157"/>
  <c r="G158"/>
  <c r="G160"/>
  <c r="G161"/>
  <c r="G162"/>
  <c r="G163"/>
  <c r="G164"/>
  <c r="G166"/>
  <c r="G167"/>
  <c r="G168"/>
  <c r="G171"/>
  <c r="G172"/>
  <c r="G173"/>
  <c r="G176"/>
  <c r="G177"/>
  <c r="G178"/>
  <c r="G179"/>
  <c r="G181"/>
  <c r="G182"/>
  <c r="G183"/>
  <c r="G185"/>
  <c r="G186"/>
  <c r="G187"/>
  <c r="G188"/>
  <c r="G189"/>
  <c r="G190"/>
  <c r="G191"/>
  <c r="G192"/>
  <c r="G194"/>
  <c r="G195"/>
  <c r="G196"/>
  <c r="G197"/>
  <c r="G198"/>
  <c r="G199"/>
  <c r="G200"/>
  <c r="G201"/>
  <c r="G202"/>
  <c r="G204"/>
  <c r="G206"/>
  <c r="G207"/>
  <c r="G211"/>
  <c r="G212"/>
  <c r="G213"/>
  <c r="G215"/>
  <c r="G216"/>
  <c r="G217"/>
  <c r="G218"/>
  <c r="G219"/>
  <c r="G45" i="4"/>
  <c r="G46"/>
  <c r="G47"/>
  <c r="G49"/>
  <c r="G50"/>
  <c r="G51"/>
  <c r="G52"/>
  <c r="G53"/>
  <c r="G54"/>
  <c r="G55"/>
  <c r="G56"/>
  <c r="G58"/>
  <c r="G59"/>
  <c r="G60"/>
  <c r="G61"/>
  <c r="G62"/>
  <c r="G63"/>
  <c r="G64"/>
  <c r="G65"/>
  <c r="G69"/>
  <c r="G70"/>
  <c r="G71"/>
  <c r="G72"/>
  <c r="G73"/>
  <c r="G15"/>
  <c r="G16"/>
  <c r="G18"/>
  <c r="G19"/>
  <c r="G21"/>
  <c r="G22"/>
  <c r="G23"/>
  <c r="G24"/>
  <c r="G25"/>
  <c r="G26"/>
  <c r="G27"/>
  <c r="G28"/>
  <c r="G29"/>
  <c r="G30"/>
  <c r="G33"/>
  <c r="G34"/>
  <c r="G40"/>
  <c r="G41"/>
  <c r="D29"/>
  <c r="D13" s="1"/>
  <c r="E13"/>
  <c r="F13"/>
  <c r="F43" l="1"/>
  <c r="G43" s="1"/>
  <c r="F44"/>
  <c r="G44" s="1"/>
  <c r="F14"/>
  <c r="G14" s="1"/>
  <c r="F20"/>
  <c r="G20" s="1"/>
  <c r="F131" i="6"/>
  <c r="G160" i="7"/>
  <c r="G150"/>
  <c r="G112"/>
  <c r="G133"/>
  <c r="G125"/>
  <c r="G110"/>
  <c r="G77"/>
  <c r="G74"/>
  <c r="F60"/>
  <c r="F54"/>
  <c r="G61"/>
  <c r="G46"/>
  <c r="G42"/>
  <c r="F36"/>
  <c r="F26"/>
  <c r="F25" s="1"/>
  <c r="G30"/>
  <c r="F15"/>
  <c r="G27"/>
  <c r="G25"/>
  <c r="F210" i="1"/>
  <c r="G42"/>
  <c r="G30"/>
  <c r="F16"/>
  <c r="G19"/>
  <c r="G13" i="4"/>
  <c r="G122" i="7"/>
  <c r="E159"/>
  <c r="G144"/>
  <c r="G140"/>
  <c r="D109"/>
  <c r="E132"/>
  <c r="E109"/>
  <c r="E88"/>
  <c r="E87" s="1"/>
  <c r="D88"/>
  <c r="D87" s="1"/>
  <c r="G89"/>
  <c r="D60"/>
  <c r="G67"/>
  <c r="G56"/>
  <c r="E36"/>
  <c r="D36"/>
  <c r="D15"/>
  <c r="G37"/>
  <c r="E15"/>
  <c r="G15" s="1"/>
  <c r="G204"/>
  <c r="E203"/>
  <c r="G113"/>
  <c r="G121"/>
  <c r="G111"/>
  <c r="G174"/>
  <c r="G165"/>
  <c r="G159"/>
  <c r="G118"/>
  <c r="G117"/>
  <c r="G139"/>
  <c r="G132"/>
  <c r="G70"/>
  <c r="D54"/>
  <c r="D14" s="1"/>
  <c r="G55"/>
  <c r="E51"/>
  <c r="G51" s="1"/>
  <c r="G45"/>
  <c r="G40"/>
  <c r="G36"/>
  <c r="G26"/>
  <c r="G23"/>
  <c r="G17"/>
  <c r="F16"/>
  <c r="G16" s="1"/>
  <c r="E60" i="1"/>
  <c r="D60"/>
  <c r="E54"/>
  <c r="D54"/>
  <c r="E36"/>
  <c r="G27"/>
  <c r="E16"/>
  <c r="G17"/>
  <c r="G122"/>
  <c r="F140"/>
  <c r="G140" s="1"/>
  <c r="F133"/>
  <c r="G133" s="1"/>
  <c r="E133"/>
  <c r="F120"/>
  <c r="G120" s="1"/>
  <c r="G125"/>
  <c r="D125"/>
  <c r="F110"/>
  <c r="E110"/>
  <c r="D99"/>
  <c r="G81"/>
  <c r="D55"/>
  <c r="F54"/>
  <c r="G54" s="1"/>
  <c r="E55"/>
  <c r="G55" s="1"/>
  <c r="G51"/>
  <c r="D36"/>
  <c r="D26"/>
  <c r="D25" s="1"/>
  <c r="D16"/>
  <c r="D15"/>
  <c r="E15"/>
  <c r="D108" i="6"/>
  <c r="D118"/>
  <c r="F118"/>
  <c r="E163"/>
  <c r="D190"/>
  <c r="D206"/>
  <c r="G169"/>
  <c r="D26"/>
  <c r="D25" s="1"/>
  <c r="E60"/>
  <c r="G207"/>
  <c r="G212"/>
  <c r="G95"/>
  <c r="E190"/>
  <c r="E181"/>
  <c r="G155"/>
  <c r="E142"/>
  <c r="E131"/>
  <c r="D54"/>
  <c r="G74"/>
  <c r="D88"/>
  <c r="D87" s="1"/>
  <c r="G98"/>
  <c r="E108"/>
  <c r="G109"/>
  <c r="G111"/>
  <c r="G116"/>
  <c r="D131"/>
  <c r="G139"/>
  <c r="D142"/>
  <c r="D181"/>
  <c r="F181"/>
  <c r="F190"/>
  <c r="E206"/>
  <c r="G204"/>
  <c r="F26"/>
  <c r="F25" s="1"/>
  <c r="G37"/>
  <c r="G42"/>
  <c r="G46"/>
  <c r="G52"/>
  <c r="D55"/>
  <c r="G131"/>
  <c r="G136"/>
  <c r="G146"/>
  <c r="D36"/>
  <c r="G118"/>
  <c r="G17"/>
  <c r="G23"/>
  <c r="E26"/>
  <c r="E25" s="1"/>
  <c r="F54"/>
  <c r="G56"/>
  <c r="F97"/>
  <c r="G97" s="1"/>
  <c r="G115"/>
  <c r="G119"/>
  <c r="G128"/>
  <c r="G132"/>
  <c r="F138"/>
  <c r="G143"/>
  <c r="G149"/>
  <c r="G159"/>
  <c r="G179"/>
  <c r="G187"/>
  <c r="G194"/>
  <c r="G197"/>
  <c r="F206"/>
  <c r="G89"/>
  <c r="G81"/>
  <c r="G82"/>
  <c r="G120"/>
  <c r="E148"/>
  <c r="G123"/>
  <c r="E158"/>
  <c r="G158" s="1"/>
  <c r="F108"/>
  <c r="G114"/>
  <c r="G182"/>
  <c r="D107"/>
  <c r="G121"/>
  <c r="G214"/>
  <c r="G112"/>
  <c r="G206"/>
  <c r="G201"/>
  <c r="G202"/>
  <c r="G196"/>
  <c r="G191"/>
  <c r="G190"/>
  <c r="G181"/>
  <c r="G173"/>
  <c r="G172"/>
  <c r="G164"/>
  <c r="G163"/>
  <c r="G117"/>
  <c r="G142"/>
  <c r="G110"/>
  <c r="G138"/>
  <c r="G124"/>
  <c r="E88"/>
  <c r="E87" s="1"/>
  <c r="G67"/>
  <c r="D60"/>
  <c r="F60"/>
  <c r="D15"/>
  <c r="D14" s="1"/>
  <c r="D13" s="1"/>
  <c r="G19"/>
  <c r="G27"/>
  <c r="E36"/>
  <c r="G40"/>
  <c r="F45"/>
  <c r="F88"/>
  <c r="G77"/>
  <c r="G70"/>
  <c r="G60"/>
  <c r="G61"/>
  <c r="G54"/>
  <c r="E55"/>
  <c r="G55" s="1"/>
  <c r="E51"/>
  <c r="G51" s="1"/>
  <c r="G45"/>
  <c r="G30"/>
  <c r="G26"/>
  <c r="G25"/>
  <c r="E15"/>
  <c r="E14" s="1"/>
  <c r="E13" s="1"/>
  <c r="E16"/>
  <c r="G16" s="1"/>
  <c r="G116" i="7"/>
  <c r="G109"/>
  <c r="G184"/>
  <c r="E183"/>
  <c r="G115"/>
  <c r="E208"/>
  <c r="G208" s="1"/>
  <c r="G209"/>
  <c r="G203"/>
  <c r="G206"/>
  <c r="G199"/>
  <c r="G198"/>
  <c r="E192"/>
  <c r="G192" s="1"/>
  <c r="G193"/>
  <c r="G189"/>
  <c r="D108"/>
  <c r="F183"/>
  <c r="G183" s="1"/>
  <c r="G156"/>
  <c r="E149"/>
  <c r="G149" s="1"/>
  <c r="G143"/>
  <c r="G147"/>
  <c r="G120"/>
  <c r="G129"/>
  <c r="G119"/>
  <c r="E124"/>
  <c r="G124" s="1"/>
  <c r="G99"/>
  <c r="G98"/>
  <c r="D98"/>
  <c r="G87"/>
  <c r="G81"/>
  <c r="F14"/>
  <c r="E54"/>
  <c r="E14" s="1"/>
  <c r="E60"/>
  <c r="G60" s="1"/>
  <c r="G19"/>
  <c r="E164"/>
  <c r="F144" i="1"/>
  <c r="G144" s="1"/>
  <c r="E210"/>
  <c r="G210" s="1"/>
  <c r="D210"/>
  <c r="E205"/>
  <c r="G205" s="1"/>
  <c r="D205"/>
  <c r="D194"/>
  <c r="D185"/>
  <c r="D175"/>
  <c r="G175"/>
  <c r="E165"/>
  <c r="G165" s="1"/>
  <c r="D165"/>
  <c r="D150"/>
  <c r="D144"/>
  <c r="D133"/>
  <c r="F99"/>
  <c r="F60"/>
  <c r="G60" s="1"/>
  <c r="F36"/>
  <c r="G36" s="1"/>
  <c r="F25"/>
  <c r="G25" s="1"/>
  <c r="G26"/>
  <c r="F15"/>
  <c r="G16"/>
  <c r="E13" i="7" l="1"/>
  <c r="G88"/>
  <c r="D13"/>
  <c r="D218" s="1"/>
  <c r="E14" i="1"/>
  <c r="E13" s="1"/>
  <c r="D14"/>
  <c r="D13" s="1"/>
  <c r="E109"/>
  <c r="F109"/>
  <c r="D109"/>
  <c r="G110"/>
  <c r="G15"/>
  <c r="F14"/>
  <c r="G108" i="6"/>
  <c r="F107"/>
  <c r="D216"/>
  <c r="E107"/>
  <c r="G148"/>
  <c r="F36"/>
  <c r="G36" s="1"/>
  <c r="F15"/>
  <c r="F14" s="1"/>
  <c r="G14" s="1"/>
  <c r="G88"/>
  <c r="F87"/>
  <c r="G173" i="7"/>
  <c r="F108"/>
  <c r="E108"/>
  <c r="G54"/>
  <c r="G14"/>
  <c r="F13"/>
  <c r="G164"/>
  <c r="G99" i="1"/>
  <c r="G88"/>
  <c r="F87"/>
  <c r="E220" l="1"/>
  <c r="D220"/>
  <c r="G109"/>
  <c r="F13"/>
  <c r="F220" s="1"/>
  <c r="G14"/>
  <c r="G107" i="6"/>
  <c r="E216"/>
  <c r="G15"/>
  <c r="G87"/>
  <c r="F13"/>
  <c r="G108" i="7"/>
  <c r="E218"/>
  <c r="G13"/>
  <c r="F218"/>
  <c r="G87" i="1"/>
  <c r="G13" l="1"/>
  <c r="F216" i="6"/>
  <c r="G13"/>
</calcChain>
</file>

<file path=xl/sharedStrings.xml><?xml version="1.0" encoding="utf-8"?>
<sst xmlns="http://schemas.openxmlformats.org/spreadsheetml/2006/main" count="1399" uniqueCount="381">
  <si>
    <t xml:space="preserve"> VENITURI – TOTAL </t>
  </si>
  <si>
    <t xml:space="preserve">I. VENITURI CURENTE </t>
  </si>
  <si>
    <t xml:space="preserve">A. VENITURI FISCALE </t>
  </si>
  <si>
    <t>Impozitul pe veniturile din transferul proprietatilor imobiliare din patrimoniul personal</t>
  </si>
  <si>
    <t xml:space="preserve">      Cote defalcate din impozitul pe venit</t>
  </si>
  <si>
    <t xml:space="preserve">      Sume alocate din cotele defalcate din impozitul pe venit  pentru echilibrarea bugetelor locale</t>
  </si>
  <si>
    <t xml:space="preserve">  Alte impozite pe venit, profit si castiguri din capital</t>
  </si>
  <si>
    <t xml:space="preserve">      Impozitul pe cladiri de la persoane fizice</t>
  </si>
  <si>
    <t xml:space="preserve">      Impozit si taxa  pe cladiri de la persoane juridice</t>
  </si>
  <si>
    <t xml:space="preserve">    Impozitul pe terenuri de la persoane fizice</t>
  </si>
  <si>
    <t xml:space="preserve">    Impozitsi taxa  pe teren  de la persoane juridice</t>
  </si>
  <si>
    <t xml:space="preserve">    Impozitul pe terenul extravilan</t>
  </si>
  <si>
    <t>Taxe judiciare de timbru si alte taxe de timbru restante la bugetele locale</t>
  </si>
  <si>
    <t>Alte impozite si taxe pe proprietate</t>
  </si>
  <si>
    <t xml:space="preserve">  Sume defalcate din taxa pe valoarea adaugata pentru finantarea cheltuielilor descentralizate la nivelul comunelor, oraselor, municipiilor, sectoarelor  si Municipiului Bucuresti</t>
  </si>
  <si>
    <t xml:space="preserve">   Sume defalcate din taxa pe valoarea adaugata  pentru echilibrarea bugetelor locale</t>
  </si>
  <si>
    <t>Taxe hoteliere</t>
  </si>
  <si>
    <t xml:space="preserve">     Impozit pe spectacole</t>
  </si>
  <si>
    <t xml:space="preserve">     Alte taxe pe servicii specifice</t>
  </si>
  <si>
    <t xml:space="preserve">    Impozit pe mijloacele de transport detinute de persoane fizice</t>
  </si>
  <si>
    <t xml:space="preserve">    Impozit pe  mijloacele de transport detinute de persoane juridice</t>
  </si>
  <si>
    <t>Taxe si tarife pentru eliberarea de licente si autorizatii de functionare</t>
  </si>
  <si>
    <t>Alte taxe pe utilizarea bunurilor, autorizarea utilizarii bunurilor sau pe desfasurarea de activitati</t>
  </si>
  <si>
    <t xml:space="preserve"> A6. ALTE IMPOZITE SI TAXE FISCALE</t>
  </si>
  <si>
    <t xml:space="preserve">        Alte impozite si taxe</t>
  </si>
  <si>
    <t xml:space="preserve">C.   VENITURI NEFISCALE </t>
  </si>
  <si>
    <t>Varsaminte din profitul net al regiilor autonome, societatilor si companiilor nationale</t>
  </si>
  <si>
    <t xml:space="preserve"> Venituri din concesiuni si inchideri</t>
  </si>
  <si>
    <t>Alte venituri din proprietate</t>
  </si>
  <si>
    <t xml:space="preserve">  Venituri din prestari de servicii</t>
  </si>
  <si>
    <t xml:space="preserve">  Contributia parintilor sau sustinatorilor legali pentru intretinerea copiilor in crese</t>
  </si>
  <si>
    <t xml:space="preserve">  Taxe din activitati cadastrale si agricultura</t>
  </si>
  <si>
    <t xml:space="preserve">   Venituri din recuperarea cheltuielilor de judecata, imputatii si despagubiri</t>
  </si>
  <si>
    <t xml:space="preserve">   Alte venituri din prestari de servicii si alte activitati</t>
  </si>
  <si>
    <t xml:space="preserve">  Taxe extrajudiciare de timbru</t>
  </si>
  <si>
    <t xml:space="preserve">  Alte venituri din taxe administrative, eliberari permise</t>
  </si>
  <si>
    <t xml:space="preserve">   Venituri din amenzi si alte sanctiuni aplicate potrivit dispozitiilor legale</t>
  </si>
  <si>
    <t xml:space="preserve">    Penalitati pentru nedepunerea sau depunerea cu intarziere declaratiei de impozite si taxe</t>
  </si>
  <si>
    <t xml:space="preserve">   Alte amenzi, penalitati si confiscari</t>
  </si>
  <si>
    <t xml:space="preserve">    Alte venituri</t>
  </si>
  <si>
    <t xml:space="preserve">    Donatii si sponsorizari</t>
  </si>
  <si>
    <t xml:space="preserve">  Venituri din valorificarea unor bunuri ale institutiilor publice</t>
  </si>
  <si>
    <t xml:space="preserve">  Venituri din vanzarea locuintelor construite din fondurile statului</t>
  </si>
  <si>
    <t xml:space="preserve">  Venituri din vanzarea unor bunuri apartinand domeniului privat al statului sau al unitatilor administrativ-teritoriale</t>
  </si>
  <si>
    <t xml:space="preserve">IV. SUBVENTII </t>
  </si>
  <si>
    <t>Subventii pentru reabilitarea termica a cladirilor de locuit</t>
  </si>
  <si>
    <t>Finantarea unor cheltuieli de capital ale unitatilor de invatamant preuniversitar</t>
  </si>
  <si>
    <t>Subventii de la bugetul de stat catre bugetele locale necesare sustinerii derularii proiectelor finantate din fonduri externe nerambursabile (FEN) postaderare</t>
  </si>
  <si>
    <t>Subventii pentru acordarea ajutorului pentru incalzirea locuintei cu lemne, carbuni, combustibili petrolieri</t>
  </si>
  <si>
    <t>Subventii din bugetul de stat pentru finantarea sanatatii</t>
  </si>
  <si>
    <t>Subventii de la bugetul asigurarilor pentru somaj catre bugetele locale, pentru finantarea programelor pentru ocuparea temporara a fortei de munca si subventionarea locurilor de munca</t>
  </si>
  <si>
    <t>Fondul European de Dezvoltare Regionala</t>
  </si>
  <si>
    <t>Sume primite in contul platilor efectuate in anul curent</t>
  </si>
  <si>
    <t>Sume primite in contul platilor efectuate in anii anteriori</t>
  </si>
  <si>
    <t>Fond European de Dezvoltare Regionala Prefinantare</t>
  </si>
  <si>
    <t>Fondul Social European</t>
  </si>
  <si>
    <t>Fond Social European Prefinantare</t>
  </si>
  <si>
    <t>Vărsăminte din secţiunea de funcţionare pentru finanţarea secţiunii de dezvoltare a bugetului local (cu semnul minus)</t>
  </si>
  <si>
    <t>Vărsăminte din secţiunea de funcţionare</t>
  </si>
  <si>
    <t xml:space="preserve">    Taxe speciale</t>
  </si>
  <si>
    <t xml:space="preserve">Depozite speciale pentru constructii de locuinte                                                                                                                                                                                                          </t>
  </si>
  <si>
    <t>000102</t>
  </si>
  <si>
    <t>000202</t>
  </si>
  <si>
    <t>000302</t>
  </si>
  <si>
    <t>030002</t>
  </si>
  <si>
    <t>0302</t>
  </si>
  <si>
    <t>030218</t>
  </si>
  <si>
    <t>0402</t>
  </si>
  <si>
    <t>040201</t>
  </si>
  <si>
    <t>040204</t>
  </si>
  <si>
    <t>050002</t>
  </si>
  <si>
    <t>0502</t>
  </si>
  <si>
    <t>050250</t>
  </si>
  <si>
    <t>070002</t>
  </si>
  <si>
    <t>0702</t>
  </si>
  <si>
    <t>070201</t>
  </si>
  <si>
    <t>07020101</t>
  </si>
  <si>
    <t>07020102</t>
  </si>
  <si>
    <t>070202</t>
  </si>
  <si>
    <t>07020201</t>
  </si>
  <si>
    <t>07020202</t>
  </si>
  <si>
    <t>07020203</t>
  </si>
  <si>
    <t>070203</t>
  </si>
  <si>
    <t>070250</t>
  </si>
  <si>
    <t>100002</t>
  </si>
  <si>
    <t>1102</t>
  </si>
  <si>
    <t>110202</t>
  </si>
  <si>
    <t>110206</t>
  </si>
  <si>
    <t>1202</t>
  </si>
  <si>
    <t>120207</t>
  </si>
  <si>
    <t>1502</t>
  </si>
  <si>
    <t>150201</t>
  </si>
  <si>
    <t>150250</t>
  </si>
  <si>
    <t>1602</t>
  </si>
  <si>
    <t>160202</t>
  </si>
  <si>
    <t>16020201</t>
  </si>
  <si>
    <t>16020202</t>
  </si>
  <si>
    <t>160203</t>
  </si>
  <si>
    <t>160250</t>
  </si>
  <si>
    <t>180002</t>
  </si>
  <si>
    <t>1802</t>
  </si>
  <si>
    <t>180250</t>
  </si>
  <si>
    <t>290002</t>
  </si>
  <si>
    <t>300002</t>
  </si>
  <si>
    <t>3002</t>
  </si>
  <si>
    <t>300201</t>
  </si>
  <si>
    <t>300205</t>
  </si>
  <si>
    <t>300250</t>
  </si>
  <si>
    <t>330002</t>
  </si>
  <si>
    <t>3302</t>
  </si>
  <si>
    <t>330208</t>
  </si>
  <si>
    <t>330210</t>
  </si>
  <si>
    <t>330224</t>
  </si>
  <si>
    <t>330228</t>
  </si>
  <si>
    <t>330250</t>
  </si>
  <si>
    <t>3402</t>
  </si>
  <si>
    <t>340202</t>
  </si>
  <si>
    <t>340250</t>
  </si>
  <si>
    <t>3502</t>
  </si>
  <si>
    <t>350201</t>
  </si>
  <si>
    <t>350202</t>
  </si>
  <si>
    <t>350250</t>
  </si>
  <si>
    <t>3602</t>
  </si>
  <si>
    <t>360250</t>
  </si>
  <si>
    <t>3702</t>
  </si>
  <si>
    <t>370201</t>
  </si>
  <si>
    <t>390002</t>
  </si>
  <si>
    <t>3902</t>
  </si>
  <si>
    <t>390201</t>
  </si>
  <si>
    <t>390203</t>
  </si>
  <si>
    <t>390207</t>
  </si>
  <si>
    <t>410002</t>
  </si>
  <si>
    <t>420002</t>
  </si>
  <si>
    <t>4202</t>
  </si>
  <si>
    <t>420212</t>
  </si>
  <si>
    <t>420214</t>
  </si>
  <si>
    <t>420220</t>
  </si>
  <si>
    <t>420234</t>
  </si>
  <si>
    <t>420241</t>
  </si>
  <si>
    <t>4302</t>
  </si>
  <si>
    <t>430204</t>
  </si>
  <si>
    <t>4502</t>
  </si>
  <si>
    <t>450201</t>
  </si>
  <si>
    <t>45020101</t>
  </si>
  <si>
    <t>45020102</t>
  </si>
  <si>
    <t>45020103</t>
  </si>
  <si>
    <t>450202</t>
  </si>
  <si>
    <t>45020201</t>
  </si>
  <si>
    <t>45020202</t>
  </si>
  <si>
    <t>45020203</t>
  </si>
  <si>
    <t>370203</t>
  </si>
  <si>
    <t>370204</t>
  </si>
  <si>
    <t>360206</t>
  </si>
  <si>
    <t>390210</t>
  </si>
  <si>
    <t xml:space="preserve">01                  </t>
  </si>
  <si>
    <t xml:space="preserve">TITLUL I. CHELTUIELI DE PERSONAL                                                                                                                                                                                                                          </t>
  </si>
  <si>
    <t xml:space="preserve">10                  </t>
  </si>
  <si>
    <t xml:space="preserve">TITLUL II. BUNURI SI SERVICII                                                                                                                                                                                                                             </t>
  </si>
  <si>
    <t xml:space="preserve">20                  </t>
  </si>
  <si>
    <t xml:space="preserve">TITLUL III DOBANZI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</si>
  <si>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30                  </t>
  </si>
  <si>
    <t xml:space="preserve">TITLUL IV SUBVENTII                                                                                                                                                                                                                                       </t>
  </si>
  <si>
    <t xml:space="preserve">40                  </t>
  </si>
  <si>
    <t xml:space="preserve">TITLUL V FONDURI DE REZERVA                                                                                                                                                                                                                               </t>
  </si>
  <si>
    <t xml:space="preserve">50                  </t>
  </si>
  <si>
    <t xml:space="preserve">55                  </t>
  </si>
  <si>
    <t xml:space="preserve">56                  </t>
  </si>
  <si>
    <t xml:space="preserve">TITLUL IX ASISTENTA SOCIALA                                                                                                                                                                                                                               </t>
  </si>
  <si>
    <t xml:space="preserve">57                  </t>
  </si>
  <si>
    <t xml:space="preserve">TITLUL X ALTE CHELTUIELI                                                                                                                                                                                                                                  </t>
  </si>
  <si>
    <t xml:space="preserve">59                  </t>
  </si>
  <si>
    <t xml:space="preserve">70                  </t>
  </si>
  <si>
    <t xml:space="preserve">71                  </t>
  </si>
  <si>
    <t xml:space="preserve">79                  </t>
  </si>
  <si>
    <t xml:space="preserve">TITLUL XVI RAMBURSARI DE CREDITE                                                                                                                                                                                                                          </t>
  </si>
  <si>
    <t xml:space="preserve">81                  </t>
  </si>
  <si>
    <t xml:space="preserve">TITLUL XVII PLATI EFECTUATE IN ANII PRECEDENTI SI RECUPERATE IN ANUL CURENT                                                                                                                                                                               </t>
  </si>
  <si>
    <t xml:space="preserve">84                  </t>
  </si>
  <si>
    <t xml:space="preserve">5002 SERVICII PUBLICE GENERALE                                                                                                                                                                                                                            </t>
  </si>
  <si>
    <t xml:space="preserve">5002                </t>
  </si>
  <si>
    <t xml:space="preserve">5102 Autoritati publice si actiuni externe                                                                                                                                                                                                                </t>
  </si>
  <si>
    <t xml:space="preserve">5102                </t>
  </si>
  <si>
    <t xml:space="preserve">5402 Alte servicii publice generale                                                                                                                                                                                                                       </t>
  </si>
  <si>
    <t xml:space="preserve">5402                </t>
  </si>
  <si>
    <t xml:space="preserve">6102 Ordine publica si siguranta nationala                                                                                                                                                                                                                </t>
  </si>
  <si>
    <t xml:space="preserve">6102                </t>
  </si>
  <si>
    <t xml:space="preserve">6502 Invatamant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</si>
  <si>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6502                </t>
  </si>
  <si>
    <t xml:space="preserve">6602 Sanatate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</si>
  <si>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6602                </t>
  </si>
  <si>
    <t xml:space="preserve">6702 Cultura, recreere si religie                                                                                                                                                                                                                         </t>
  </si>
  <si>
    <t xml:space="preserve">6702                </t>
  </si>
  <si>
    <t xml:space="preserve">6802 Asigurari si asistenta sociala                                                                                                                                                                                                                       </t>
  </si>
  <si>
    <t xml:space="preserve">6802                </t>
  </si>
  <si>
    <t xml:space="preserve">7002 Locuinte, servicii si dezvoltare publica                                                                                                                                                                                                             </t>
  </si>
  <si>
    <t xml:space="preserve">7002                </t>
  </si>
  <si>
    <t xml:space="preserve">7402 Protectia mediului                                                                                                                                                                                                                                   </t>
  </si>
  <si>
    <t xml:space="preserve">7402                </t>
  </si>
  <si>
    <t xml:space="preserve">8002 Actiuni generale economice, comerciale si de munca                                                                                                                                                                                                   </t>
  </si>
  <si>
    <t xml:space="preserve">8002                </t>
  </si>
  <si>
    <t xml:space="preserve">8102 Combustibili si energie                                                                                                                                                                                                                              </t>
  </si>
  <si>
    <t xml:space="preserve">8102                </t>
  </si>
  <si>
    <t xml:space="preserve">8402 Transporturi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</si>
  <si>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8402                </t>
  </si>
  <si>
    <t>000210</t>
  </si>
  <si>
    <t xml:space="preserve">C. VENITURI NEFISCALE  </t>
  </si>
  <si>
    <t>290010</t>
  </si>
  <si>
    <t>300010</t>
  </si>
  <si>
    <t>3010</t>
  </si>
  <si>
    <t xml:space="preserve">   Venituri din concesiuni si inchirieri</t>
  </si>
  <si>
    <t>301005</t>
  </si>
  <si>
    <t xml:space="preserve">    Alte venituri din proprietate</t>
  </si>
  <si>
    <t>301050</t>
  </si>
  <si>
    <t>330010</t>
  </si>
  <si>
    <t>3310</t>
  </si>
  <si>
    <t xml:space="preserve">    Taxe si alte venituri in invatamant</t>
  </si>
  <si>
    <t>331005</t>
  </si>
  <si>
    <t xml:space="preserve">    Venituri din prestari de servicii</t>
  </si>
  <si>
    <t>331008</t>
  </si>
  <si>
    <t xml:space="preserve">     Contributia de intretinere a persoanelor asistate</t>
  </si>
  <si>
    <t>331013</t>
  </si>
  <si>
    <t xml:space="preserve">     Contributia elevilor si studentilor pentru internate, camine si cantine.</t>
  </si>
  <si>
    <t>331014</t>
  </si>
  <si>
    <t xml:space="preserve">     Venituri din valorificarea produselor obtinute din activitatea proprie sau anexa</t>
  </si>
  <si>
    <t>331016</t>
  </si>
  <si>
    <t xml:space="preserve">     Venituri din organizarea de cursuri de calificare si conversie profesionala,specializare si perfectionare</t>
  </si>
  <si>
    <t>331017</t>
  </si>
  <si>
    <t xml:space="preserve">      Alte venituri din prestari de servicii si alte activitati</t>
  </si>
  <si>
    <t>331050</t>
  </si>
  <si>
    <t>3610</t>
  </si>
  <si>
    <t xml:space="preserve">       Alte venituri</t>
  </si>
  <si>
    <t>361050</t>
  </si>
  <si>
    <t>3710</t>
  </si>
  <si>
    <t xml:space="preserve">   Donatii si sponsorizari</t>
  </si>
  <si>
    <t>371001</t>
  </si>
  <si>
    <t xml:space="preserve">    Alte transferuri voluntare</t>
  </si>
  <si>
    <t>371050</t>
  </si>
  <si>
    <t>390010</t>
  </si>
  <si>
    <t>3910</t>
  </si>
  <si>
    <t xml:space="preserve">      Venituri din valorificarea unor bunuri ale institutiilor publice</t>
  </si>
  <si>
    <t>391001</t>
  </si>
  <si>
    <t>410010</t>
  </si>
  <si>
    <t>4310</t>
  </si>
  <si>
    <t>Subventii pentru institutii publice</t>
  </si>
  <si>
    <t>431009</t>
  </si>
  <si>
    <t>Varsaminte din sectiunea de functionare pentru finantarea sectiunii de dezvoltare a bugetului local (cu semnul minus)</t>
  </si>
  <si>
    <t>371003</t>
  </si>
  <si>
    <t>Varsaminte din sectiunea de functionare</t>
  </si>
  <si>
    <t>371004</t>
  </si>
  <si>
    <t xml:space="preserve">Total cheltuieli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</si>
  <si>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5010                </t>
  </si>
  <si>
    <t xml:space="preserve">6510 Invatamant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</si>
  <si>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6510                </t>
  </si>
  <si>
    <t xml:space="preserve">6710 Cultura, recreere si religie                                                                                                                                                                                                                         </t>
  </si>
  <si>
    <t xml:space="preserve">6710                </t>
  </si>
  <si>
    <t xml:space="preserve">6810 Asigurari si asistenta sociala                                                                                                                                                                                                                       </t>
  </si>
  <si>
    <t xml:space="preserve">6810                </t>
  </si>
  <si>
    <t xml:space="preserve">8010 Actiuni generale economice, comerciale si de munca                                                                                                                                                                                                   </t>
  </si>
  <si>
    <t xml:space="preserve">8010                </t>
  </si>
  <si>
    <t>Cod indicator</t>
  </si>
  <si>
    <t>Prevederi trimestriale</t>
  </si>
  <si>
    <t>ROMÂNIA</t>
  </si>
  <si>
    <t>JUDEȚUL MUREȘ</t>
  </si>
  <si>
    <t>U.A.T. A MUNICIPIULUI TG. MUREȘ</t>
  </si>
  <si>
    <t>Anexa nr. 2</t>
  </si>
  <si>
    <t xml:space="preserve"> - lei (RON) - </t>
  </si>
  <si>
    <t>D E N U M I R E A   I N D I C A T O R I L O R</t>
  </si>
  <si>
    <t xml:space="preserve">A. CHELTUIELILE CURENTE                                                                                                                                                                                         </t>
  </si>
  <si>
    <t xml:space="preserve">A. CHELTUIELILE CURENTE                                                                                                                                                                                                 </t>
  </si>
  <si>
    <t xml:space="preserve">TITLUL XII  ACTIVE NEFINANCIARE                                                                                                                                                                                         </t>
  </si>
  <si>
    <t xml:space="preserve">CHELTUIELI DE CAPITAL                                                                                                                                                                                                             </t>
  </si>
  <si>
    <t xml:space="preserve">A. CHELTUIELILE CURENTE                                                                                                                                                                                 </t>
  </si>
  <si>
    <t xml:space="preserve">Titlul VIII Proiecte cu finantare din  Fonduri externe nerambursabile (FEN) postaderare                                                                                      </t>
  </si>
  <si>
    <t xml:space="preserve">CHELTUIELI DE CAPITAL                                                                                                                                                                                                  </t>
  </si>
  <si>
    <t xml:space="preserve">TITLUL XII  ACTIVE NEFINANCIARE                                                                                                                                                                                                     </t>
  </si>
  <si>
    <t>Prevederi        anuale</t>
  </si>
  <si>
    <t>C1. VENITURI DIN PROPRIETATE</t>
  </si>
  <si>
    <t xml:space="preserve">Venituri din proprietate </t>
  </si>
  <si>
    <t xml:space="preserve">C2. VANZARI DE BUNURI SI SERVICII   </t>
  </si>
  <si>
    <t xml:space="preserve">Venituri din prestari de servicii si alte activitati </t>
  </si>
  <si>
    <t xml:space="preserve">Diverse venituri </t>
  </si>
  <si>
    <t xml:space="preserve">Transferuri voluntare, altele decat subventiile  </t>
  </si>
  <si>
    <t xml:space="preserve">II.VENITURI  DIN CAPITAL </t>
  </si>
  <si>
    <t xml:space="preserve">Venituri din valorificarea unor bunuri  </t>
  </si>
  <si>
    <t xml:space="preserve">   SUBVENTII DE LA ALTE ADMINISTRATII    </t>
  </si>
  <si>
    <t>%   col.3/col.2</t>
  </si>
  <si>
    <t xml:space="preserve">CHELTUIELI DE CAPITAL                                                                                                                                                                                                              </t>
  </si>
  <si>
    <t xml:space="preserve">TITLUL XII  ACTIVE NEFINANCIARE                                                                                                                                                                                                  </t>
  </si>
  <si>
    <t xml:space="preserve">CHELTUIELI DE CAPITAL                                                                                                                                                                                                                      </t>
  </si>
  <si>
    <t xml:space="preserve">TITLUL XII  ACTIVE NEFINANCIARE                                                                                                                                                                                                </t>
  </si>
  <si>
    <t xml:space="preserve">TITLUL XII  ACTIVE NEFINANCIARE </t>
  </si>
  <si>
    <t xml:space="preserve">CHELTUIELI DE CAPITAL                                                                                                                                                                                                               </t>
  </si>
  <si>
    <t xml:space="preserve">A. CHELTUIELI CURENTE </t>
  </si>
  <si>
    <t xml:space="preserve">A. CHELTUIELI CURENTE                                                                                                                                                                                          </t>
  </si>
  <si>
    <t xml:space="preserve">A. CHELTUIELI CURENTE                                                                                                                                                                                                 </t>
  </si>
  <si>
    <t xml:space="preserve">A. CHELTUIELI CURENTE                                                                                                                                                                                       </t>
  </si>
  <si>
    <t xml:space="preserve">A. CHELTUIELI CURENTE                                                                                                                                                                                         </t>
  </si>
  <si>
    <t xml:space="preserve">CONTUL DE EXECUȚIE AL  BUGETULUI LOCAL </t>
  </si>
  <si>
    <t>A1.2. IMPOZIT PE VENIT, PROFIT SI CASTIGURI DIN CAPITAL  DE LA PERSOANE FIZICE</t>
  </si>
  <si>
    <t>Impozit pe venit</t>
  </si>
  <si>
    <t xml:space="preserve">Cote si sume defalcate din impozitul pe venit </t>
  </si>
  <si>
    <t>A1.3. ALTE IMPOZITE PE VENIT, PROFIT SI CASTIGURI DIN CAPITAL</t>
  </si>
  <si>
    <t>Alte impozite pe venit, profit si castiguri din capital de la persoane fizice</t>
  </si>
  <si>
    <t xml:space="preserve">A3. IMPOZITE SI TAXE PE PROPRIETATE </t>
  </si>
  <si>
    <t xml:space="preserve">Impozite si taxe pe proprietate </t>
  </si>
  <si>
    <t xml:space="preserve">   Impozit si taxa pe cladiri</t>
  </si>
  <si>
    <t xml:space="preserve">Impozit si taxa pe teren </t>
  </si>
  <si>
    <t>A4.IMPOZITE SI TAXE PE BUNURI SI SERVICII</t>
  </si>
  <si>
    <t>Sume defalcate din TVA</t>
  </si>
  <si>
    <t xml:space="preserve">Alte impozite si taxe generale pe bunuri si servicii </t>
  </si>
  <si>
    <t xml:space="preserve">Taxe pe servicii specifice </t>
  </si>
  <si>
    <t xml:space="preserve">Taxe pe utilizarea bunurilor, autorizarea utilizarii bunurilor sau pe desfasurarea de activitati   </t>
  </si>
  <si>
    <t xml:space="preserve">Impozit pe mijloacele  de transport  </t>
  </si>
  <si>
    <t xml:space="preserve">Alte impozite si taxe fiscale </t>
  </si>
  <si>
    <t>C1.  VENITURI DIN PROPRIETATE</t>
  </si>
  <si>
    <t xml:space="preserve">C2.VANZARI DE BUNURI SI SERVICII  </t>
  </si>
  <si>
    <t xml:space="preserve">Venituri din prestari de servicii si alte activitati  </t>
  </si>
  <si>
    <t xml:space="preserve">Venituri din taxe administrative, eliberari permise </t>
  </si>
  <si>
    <t xml:space="preserve">Amenzi, penalitati si confiscari </t>
  </si>
  <si>
    <t>Diverse venituri</t>
  </si>
  <si>
    <t xml:space="preserve">Transferuri voluntare, altele decat subventiile </t>
  </si>
  <si>
    <t xml:space="preserve">II. VENITURI DIN CAPITAL </t>
  </si>
  <si>
    <t xml:space="preserve">Venituri din valorificarea unor bunuri </t>
  </si>
  <si>
    <t>SUBVENTII DE LA ALTE NIVELE ALE ADMINISTRATIEI PUBLICE</t>
  </si>
  <si>
    <t>Subventii de la bugetul de stat</t>
  </si>
  <si>
    <t xml:space="preserve">Subventii de la alte administratii </t>
  </si>
  <si>
    <t>Sume primite de la UE in cadrul platilor efectuate</t>
  </si>
  <si>
    <t xml:space="preserve">A. CHELTUIELILE CURENTE                                                                                                                                                                                              </t>
  </si>
  <si>
    <t xml:space="preserve">TITLUL VII ALTE TRANSFERURI                                                                                                                                                                                                                 </t>
  </si>
  <si>
    <t xml:space="preserve">Titlul VIII Proiecte cu finantare din  Fonduri externe nerambursabile (FEN) postaderare                                                                                              </t>
  </si>
  <si>
    <t xml:space="preserve">CHELTUIELI DE CAPITAL                                                                                                                                                                                                                       </t>
  </si>
  <si>
    <t xml:space="preserve">TITLUL XII  ACTIVE NEFINANCIARE                                                                                                                                                                                           </t>
  </si>
  <si>
    <t xml:space="preserve">OPERATIUNI FINANCIARE                                                                                                                                                                                                               </t>
  </si>
  <si>
    <t xml:space="preserve">A. CHELTUIELILE CURENTE                                                                                                                                                                                   </t>
  </si>
  <si>
    <t xml:space="preserve">Titlul VIII Proiecte cu finantare din  Fonduri externe nerambursabile (FEN) postaderare                                                                                                     </t>
  </si>
  <si>
    <t xml:space="preserve">CHELTUIELI DE CAPITAL                                                                                                                                                                                                          </t>
  </si>
  <si>
    <t>A. CHELTUIELILE CURENTE</t>
  </si>
  <si>
    <t xml:space="preserve">TITLUL XII  ACTIVE NEFINANCIARE                                                                                                                                                                                                   </t>
  </si>
  <si>
    <t xml:space="preserve">TITLUL XII  ACTIVE NEFINANCIARE                                                                                                                                                                                               </t>
  </si>
  <si>
    <t xml:space="preserve">A. CHELTUIELILE CURENTE                                                                                                                                                                                </t>
  </si>
  <si>
    <t xml:space="preserve">TITLUL XII  ACTIVE NEFINANCIARE                                                                                                                                                                                                 </t>
  </si>
  <si>
    <t xml:space="preserve">CHELTUIELI DE CAPITAL                                                                                                                                                                                                    </t>
  </si>
  <si>
    <t xml:space="preserve">A. CHELTUIELILE CURENTE                                                                                                                                                                                       </t>
  </si>
  <si>
    <t xml:space="preserve">TITLUL VII ALTE TRANSFERURI                                                                                                                                                                                                    </t>
  </si>
  <si>
    <t xml:space="preserve">Titlul VIII Proiecte cu finantare din  Fonduri externe nerambursabile (FEN) postaderare                                                                                            </t>
  </si>
  <si>
    <t xml:space="preserve">CHELTUIELI DE CAPITAL                                                                                                                                                                                              </t>
  </si>
  <si>
    <t xml:space="preserve">TITLUL XII  ACTIVE NEFINANCIARE                                                                                                                                                                    </t>
  </si>
  <si>
    <t xml:space="preserve">A. CHELTUIELILE CURENTE                                                                                                                                                                           </t>
  </si>
  <si>
    <t xml:space="preserve">TITLUL VII ALTE TRANSFERURI   </t>
  </si>
  <si>
    <t xml:space="preserve">Titlul VIII Proiecte cu finantare din  Fonduri externe nerambursabile (FEN) postaderare                                                                </t>
  </si>
  <si>
    <t xml:space="preserve">CHELTUIELI DE CAPITAL                                                                                                                                                                                                      </t>
  </si>
  <si>
    <t xml:space="preserve">Titlul VIII Proiecte cu finantare din  Fonduri externe nerambursabile (FEN) postaderare                                                                                                    </t>
  </si>
  <si>
    <t xml:space="preserve">TITLUL XII  ACTIVE NEFINANCIARE                                                                                                                                                                                  </t>
  </si>
  <si>
    <t xml:space="preserve">TITLUL VII ALTE TRANSFERURI                                                                                                                                                                                             </t>
  </si>
  <si>
    <t xml:space="preserve">A. CHELTUIELILE CURENTE                                                                                                                                                                                          </t>
  </si>
  <si>
    <t xml:space="preserve">TITLUL XII  ACTIVE NEFINANCIARE                                                                                                                                                                                                       </t>
  </si>
  <si>
    <t xml:space="preserve">Titlul VIII Proiecte cu finantare din  Fonduri externe nerambursabile (FEN) postaderare                                                                          </t>
  </si>
  <si>
    <t xml:space="preserve">OPERATIUNI FINANCIARE                                                                                                                                                                                                                     </t>
  </si>
  <si>
    <t xml:space="preserve">5502 Tranzactii privind datoria publica si imprumuturi                                                                                                                                                                                                     </t>
  </si>
  <si>
    <t xml:space="preserve">TITLUL III. DOBANZI                                                                                                                                                                                                                         </t>
  </si>
  <si>
    <t>5502</t>
  </si>
  <si>
    <t>01</t>
  </si>
  <si>
    <t>20</t>
  </si>
  <si>
    <t>30</t>
  </si>
  <si>
    <t>EXCEDENT / DEFICIT</t>
  </si>
  <si>
    <t>990002</t>
  </si>
  <si>
    <t>Anexa nr. 1</t>
  </si>
  <si>
    <t>Anexa nr. 1/1</t>
  </si>
  <si>
    <t>Anexa nr. 1/2</t>
  </si>
  <si>
    <t>CONTUL DE EXECUȚIE AL  BUGETULUI LOCAL - SECȚIUNEA DE DEZVOLTARE</t>
  </si>
  <si>
    <t>CONTUL DE EXECUȚIE AL  BUGETULUI LOCAL  - SECȚIUNEA DE FUNCTIONARE</t>
  </si>
  <si>
    <t>31.03.2014</t>
  </si>
  <si>
    <t>Execuție la 31.03.2014</t>
  </si>
  <si>
    <t>Sume alocate din bugetul de stat aferente corectiilor financiare</t>
  </si>
  <si>
    <t>420262</t>
  </si>
  <si>
    <t>56</t>
  </si>
  <si>
    <t>Alte subventii primite de la administratia centrala pentru finantarea unor activitati</t>
  </si>
  <si>
    <t>430220</t>
  </si>
  <si>
    <t xml:space="preserve">                  CONTUL DE EXECUȚIE AL INSTITUȚIILOR PUBLICE FINANȚATE DIN VENITURI PROPRII ȘI SUBVENȚII DIN BUGETUL LOCAL</t>
  </si>
  <si>
    <t>Restituiri din fonduri din finanțarea bugetara a anilor precedenți</t>
  </si>
  <si>
    <t>301003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</si>
</sst>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0"/>
      <name val="Tahoma"/>
      <family val="2"/>
      <charset val="238"/>
    </font>
    <font>
      <b/>
      <i/>
      <sz val="10"/>
      <color theme="1"/>
      <name val="Tahoma"/>
      <family val="2"/>
      <charset val="238"/>
    </font>
    <font>
      <i/>
      <sz val="10"/>
      <color theme="1"/>
      <name val="Tahoma"/>
      <family val="2"/>
      <charset val="238"/>
    </font>
    <font>
      <b/>
      <i/>
      <sz val="10"/>
      <color theme="1"/>
      <name val="Times New Roman"/>
      <family val="1"/>
      <charset val="238"/>
    </font>
    <font>
      <b/>
      <i/>
      <sz val="12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4" fontId="7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top"/>
    </xf>
    <xf numFmtId="0" fontId="7" fillId="0" borderId="1" xfId="0" applyFont="1" applyBorder="1" applyAlignment="1">
      <alignment horizontal="left" vertical="top"/>
    </xf>
    <xf numFmtId="4" fontId="7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5" fillId="0" borderId="0" xfId="0" applyFont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220"/>
  <sheetViews>
    <sheetView view="pageLayout" topLeftCell="A76" zoomScaleNormal="100" workbookViewId="0">
      <selection activeCell="F45" sqref="F45"/>
    </sheetView>
  </sheetViews>
  <sheetFormatPr defaultRowHeight="12.75"/>
  <cols>
    <col min="1" max="1" width="4.28515625" style="1" customWidth="1"/>
    <col min="2" max="2" width="51" style="1" customWidth="1"/>
    <col min="3" max="3" width="13.7109375" style="2" customWidth="1"/>
    <col min="4" max="4" width="15.85546875" style="3" customWidth="1"/>
    <col min="5" max="5" width="16" style="3" customWidth="1"/>
    <col min="6" max="6" width="15.42578125" style="3" customWidth="1"/>
    <col min="7" max="7" width="12.140625" style="1" customWidth="1"/>
    <col min="8" max="16384" width="9.140625" style="1"/>
  </cols>
  <sheetData>
    <row r="1" spans="2:8" ht="15.75">
      <c r="B1" s="5" t="s">
        <v>261</v>
      </c>
      <c r="F1" s="41" t="s">
        <v>366</v>
      </c>
      <c r="G1" s="41"/>
      <c r="H1" s="25"/>
    </row>
    <row r="2" spans="2:8" ht="15.75">
      <c r="B2" s="5" t="s">
        <v>262</v>
      </c>
    </row>
    <row r="3" spans="2:8" ht="15.75">
      <c r="B3" s="5" t="s">
        <v>263</v>
      </c>
    </row>
    <row r="5" spans="2:8" ht="15">
      <c r="B5" s="45" t="s">
        <v>297</v>
      </c>
      <c r="C5" s="45"/>
      <c r="D5" s="45"/>
      <c r="E5" s="45"/>
      <c r="F5" s="45"/>
      <c r="G5" s="45"/>
    </row>
    <row r="6" spans="2:8" ht="15.75">
      <c r="B6" s="46" t="s">
        <v>371</v>
      </c>
      <c r="C6" s="46"/>
      <c r="D6" s="46"/>
      <c r="E6" s="46"/>
      <c r="F6" s="46"/>
      <c r="G6" s="4"/>
    </row>
    <row r="10" spans="2:8">
      <c r="B10" s="47" t="s">
        <v>266</v>
      </c>
      <c r="C10" s="48" t="s">
        <v>259</v>
      </c>
      <c r="D10" s="49" t="s">
        <v>275</v>
      </c>
      <c r="E10" s="50" t="s">
        <v>260</v>
      </c>
      <c r="F10" s="52" t="s">
        <v>372</v>
      </c>
      <c r="G10" s="54" t="s">
        <v>285</v>
      </c>
    </row>
    <row r="11" spans="2:8">
      <c r="B11" s="47"/>
      <c r="C11" s="48"/>
      <c r="D11" s="49"/>
      <c r="E11" s="51"/>
      <c r="F11" s="53"/>
      <c r="G11" s="54"/>
    </row>
    <row r="12" spans="2:8">
      <c r="B12" s="6"/>
      <c r="C12" s="7"/>
      <c r="D12" s="8">
        <v>1</v>
      </c>
      <c r="E12" s="9">
        <v>2</v>
      </c>
      <c r="F12" s="10">
        <v>3</v>
      </c>
      <c r="G12" s="8">
        <v>4</v>
      </c>
    </row>
    <row r="13" spans="2:8" s="18" customFormat="1">
      <c r="B13" s="16" t="s">
        <v>0</v>
      </c>
      <c r="C13" s="29" t="s">
        <v>61</v>
      </c>
      <c r="D13" s="27">
        <f>D14+D87+D82+D99</f>
        <v>464300000</v>
      </c>
      <c r="E13" s="27">
        <f t="shared" ref="E13:F13" si="0">E14+E87+E82+E99</f>
        <v>130585000</v>
      </c>
      <c r="F13" s="27">
        <f t="shared" si="0"/>
        <v>94377483</v>
      </c>
      <c r="G13" s="20">
        <f>F13/E13*100</f>
        <v>72.272836083776852</v>
      </c>
    </row>
    <row r="14" spans="2:8" s="18" customFormat="1">
      <c r="B14" s="16" t="s">
        <v>1</v>
      </c>
      <c r="C14" s="29" t="s">
        <v>62</v>
      </c>
      <c r="D14" s="27">
        <f>D15+D54</f>
        <v>274325000</v>
      </c>
      <c r="E14" s="27">
        <f>E15+E54</f>
        <v>90588000</v>
      </c>
      <c r="F14" s="27">
        <f>F15+F54</f>
        <v>89089819</v>
      </c>
      <c r="G14" s="20">
        <f t="shared" ref="G14:G76" si="1">F14/E14*100</f>
        <v>98.346159535479316</v>
      </c>
    </row>
    <row r="15" spans="2:8" s="18" customFormat="1">
      <c r="B15" s="16" t="s">
        <v>2</v>
      </c>
      <c r="C15" s="29" t="s">
        <v>63</v>
      </c>
      <c r="D15" s="27">
        <f>D17+D19+D23+D26+D37+D40+D42+D45+D52</f>
        <v>255504000</v>
      </c>
      <c r="E15" s="27">
        <f>E17+E19+E23+E26+E37+E40+E42+E45+E52</f>
        <v>79960000</v>
      </c>
      <c r="F15" s="27">
        <f>F17+F19+F23+F26+F37+F40+F42+F45+F52</f>
        <v>82709149</v>
      </c>
      <c r="G15" s="20">
        <f t="shared" si="1"/>
        <v>103.43815532766382</v>
      </c>
    </row>
    <row r="16" spans="2:8" ht="25.5">
      <c r="B16" s="17" t="s">
        <v>298</v>
      </c>
      <c r="C16" s="30" t="s">
        <v>64</v>
      </c>
      <c r="D16" s="28">
        <f>D17+D19+D23</f>
        <v>114172000</v>
      </c>
      <c r="E16" s="28">
        <f t="shared" ref="E16:F16" si="2">E17+E19+E23</f>
        <v>42610000</v>
      </c>
      <c r="F16" s="28">
        <f t="shared" si="2"/>
        <v>27219416</v>
      </c>
      <c r="G16" s="22">
        <f t="shared" si="1"/>
        <v>63.880347336306031</v>
      </c>
    </row>
    <row r="17" spans="2:7" s="18" customFormat="1">
      <c r="B17" s="16" t="s">
        <v>299</v>
      </c>
      <c r="C17" s="29" t="s">
        <v>65</v>
      </c>
      <c r="D17" s="27">
        <f>D18</f>
        <v>2520000</v>
      </c>
      <c r="E17" s="27">
        <f t="shared" ref="E17:F17" si="3">E18</f>
        <v>1890000</v>
      </c>
      <c r="F17" s="27">
        <f t="shared" si="3"/>
        <v>598836</v>
      </c>
      <c r="G17" s="20">
        <f t="shared" si="1"/>
        <v>31.684444444444441</v>
      </c>
    </row>
    <row r="18" spans="2:7" ht="25.5">
      <c r="B18" s="17" t="s">
        <v>3</v>
      </c>
      <c r="C18" s="30" t="s">
        <v>66</v>
      </c>
      <c r="D18" s="28">
        <v>2520000</v>
      </c>
      <c r="E18" s="28">
        <v>1890000</v>
      </c>
      <c r="F18" s="28">
        <v>598836</v>
      </c>
      <c r="G18" s="22">
        <f t="shared" si="1"/>
        <v>31.684444444444441</v>
      </c>
    </row>
    <row r="19" spans="2:7" s="18" customFormat="1">
      <c r="B19" s="16" t="s">
        <v>300</v>
      </c>
      <c r="C19" s="29" t="s">
        <v>67</v>
      </c>
      <c r="D19" s="27">
        <f>D20+D21</f>
        <v>111617000</v>
      </c>
      <c r="E19" s="27">
        <f t="shared" ref="E19:F19" si="4">E20+E21</f>
        <v>40711000</v>
      </c>
      <c r="F19" s="27">
        <f t="shared" si="4"/>
        <v>26620580</v>
      </c>
      <c r="G19" s="20">
        <f t="shared" si="1"/>
        <v>65.389157721500339</v>
      </c>
    </row>
    <row r="20" spans="2:7">
      <c r="B20" s="17" t="s">
        <v>4</v>
      </c>
      <c r="C20" s="30" t="s">
        <v>68</v>
      </c>
      <c r="D20" s="28">
        <v>110738000</v>
      </c>
      <c r="E20" s="28">
        <v>40491000</v>
      </c>
      <c r="F20" s="28">
        <v>26399646</v>
      </c>
      <c r="G20" s="22">
        <f t="shared" si="1"/>
        <v>65.198799733274058</v>
      </c>
    </row>
    <row r="21" spans="2:7" ht="25.5">
      <c r="B21" s="17" t="s">
        <v>5</v>
      </c>
      <c r="C21" s="30" t="s">
        <v>69</v>
      </c>
      <c r="D21" s="28">
        <v>879000</v>
      </c>
      <c r="E21" s="28">
        <v>220000</v>
      </c>
      <c r="F21" s="28">
        <v>220934</v>
      </c>
      <c r="G21" s="22">
        <f t="shared" si="1"/>
        <v>100.42454545454544</v>
      </c>
    </row>
    <row r="22" spans="2:7" ht="25.5">
      <c r="B22" s="17" t="s">
        <v>301</v>
      </c>
      <c r="C22" s="30" t="s">
        <v>70</v>
      </c>
      <c r="D22" s="28">
        <v>250000</v>
      </c>
      <c r="E22" s="28">
        <v>250000</v>
      </c>
      <c r="F22" s="28">
        <v>0</v>
      </c>
      <c r="G22" s="22">
        <f t="shared" si="1"/>
        <v>0</v>
      </c>
    </row>
    <row r="23" spans="2:7" s="18" customFormat="1" ht="25.5">
      <c r="B23" s="16" t="s">
        <v>302</v>
      </c>
      <c r="C23" s="29" t="s">
        <v>71</v>
      </c>
      <c r="D23" s="27">
        <f>D24</f>
        <v>35000</v>
      </c>
      <c r="E23" s="27">
        <f t="shared" ref="E23:F23" si="5">E24</f>
        <v>9000</v>
      </c>
      <c r="F23" s="27">
        <f t="shared" si="5"/>
        <v>0</v>
      </c>
      <c r="G23" s="20">
        <f t="shared" si="1"/>
        <v>0</v>
      </c>
    </row>
    <row r="24" spans="2:7">
      <c r="B24" s="17" t="s">
        <v>6</v>
      </c>
      <c r="C24" s="30" t="s">
        <v>72</v>
      </c>
      <c r="D24" s="28">
        <v>35000</v>
      </c>
      <c r="E24" s="28">
        <v>9000</v>
      </c>
      <c r="F24" s="28">
        <v>0</v>
      </c>
      <c r="G24" s="22">
        <f t="shared" si="1"/>
        <v>0</v>
      </c>
    </row>
    <row r="25" spans="2:7">
      <c r="B25" s="17" t="s">
        <v>303</v>
      </c>
      <c r="C25" s="30" t="s">
        <v>73</v>
      </c>
      <c r="D25" s="28">
        <f>D26</f>
        <v>33929000</v>
      </c>
      <c r="E25" s="28">
        <f t="shared" ref="E25:F25" si="6">E26</f>
        <v>7840000</v>
      </c>
      <c r="F25" s="28">
        <f t="shared" si="6"/>
        <v>24411913</v>
      </c>
      <c r="G25" s="22">
        <f t="shared" si="1"/>
        <v>311.3764413265306</v>
      </c>
    </row>
    <row r="26" spans="2:7" s="18" customFormat="1">
      <c r="B26" s="16" t="s">
        <v>304</v>
      </c>
      <c r="C26" s="29" t="s">
        <v>74</v>
      </c>
      <c r="D26" s="27">
        <f>D27+D30+D34+D35</f>
        <v>33929000</v>
      </c>
      <c r="E26" s="27">
        <f t="shared" ref="E26:F26" si="7">E27+E30+E34+E35</f>
        <v>7840000</v>
      </c>
      <c r="F26" s="27">
        <f t="shared" si="7"/>
        <v>24411913</v>
      </c>
      <c r="G26" s="20">
        <f t="shared" si="1"/>
        <v>311.3764413265306</v>
      </c>
    </row>
    <row r="27" spans="2:7">
      <c r="B27" s="17" t="s">
        <v>305</v>
      </c>
      <c r="C27" s="30" t="s">
        <v>75</v>
      </c>
      <c r="D27" s="28">
        <f>D28+D29</f>
        <v>26697000</v>
      </c>
      <c r="E27" s="28">
        <f t="shared" ref="E27:F27" si="8">E28+E29</f>
        <v>6032000</v>
      </c>
      <c r="F27" s="28">
        <f t="shared" si="8"/>
        <v>21429733</v>
      </c>
      <c r="G27" s="22">
        <f t="shared" si="1"/>
        <v>355.26745689655172</v>
      </c>
    </row>
    <row r="28" spans="2:7">
      <c r="B28" s="17" t="s">
        <v>7</v>
      </c>
      <c r="C28" s="30" t="s">
        <v>76</v>
      </c>
      <c r="D28" s="28">
        <v>9015000</v>
      </c>
      <c r="E28" s="28">
        <v>2754000</v>
      </c>
      <c r="F28" s="28">
        <v>5925045</v>
      </c>
      <c r="G28" s="22">
        <f t="shared" si="1"/>
        <v>215.14324618736381</v>
      </c>
    </row>
    <row r="29" spans="2:7">
      <c r="B29" s="17" t="s">
        <v>8</v>
      </c>
      <c r="C29" s="30" t="s">
        <v>77</v>
      </c>
      <c r="D29" s="28">
        <v>17682000</v>
      </c>
      <c r="E29" s="28">
        <v>3278000</v>
      </c>
      <c r="F29" s="28">
        <v>15504688</v>
      </c>
      <c r="G29" s="22">
        <f t="shared" si="1"/>
        <v>472.99231238560094</v>
      </c>
    </row>
    <row r="30" spans="2:7">
      <c r="B30" s="17" t="s">
        <v>306</v>
      </c>
      <c r="C30" s="30" t="s">
        <v>78</v>
      </c>
      <c r="D30" s="28">
        <f>D31+D32+D33</f>
        <v>3200000</v>
      </c>
      <c r="E30" s="28">
        <f t="shared" ref="E30:F30" si="9">E31+E32+E33</f>
        <v>800000</v>
      </c>
      <c r="F30" s="28">
        <f t="shared" si="9"/>
        <v>2387269</v>
      </c>
      <c r="G30" s="22">
        <f t="shared" si="1"/>
        <v>298.40862499999997</v>
      </c>
    </row>
    <row r="31" spans="2:7">
      <c r="B31" s="17" t="s">
        <v>9</v>
      </c>
      <c r="C31" s="30" t="s">
        <v>79</v>
      </c>
      <c r="D31" s="28">
        <v>1821000</v>
      </c>
      <c r="E31" s="28">
        <v>455000</v>
      </c>
      <c r="F31" s="28">
        <v>1297513</v>
      </c>
      <c r="G31" s="22">
        <f t="shared" si="1"/>
        <v>285.16769230769233</v>
      </c>
    </row>
    <row r="32" spans="2:7">
      <c r="B32" s="17" t="s">
        <v>10</v>
      </c>
      <c r="C32" s="30" t="s">
        <v>80</v>
      </c>
      <c r="D32" s="28">
        <v>1324000</v>
      </c>
      <c r="E32" s="28">
        <v>331000</v>
      </c>
      <c r="F32" s="28">
        <v>1053334</v>
      </c>
      <c r="G32" s="22">
        <f t="shared" si="1"/>
        <v>318.22779456193354</v>
      </c>
    </row>
    <row r="33" spans="2:7">
      <c r="B33" s="17" t="s">
        <v>11</v>
      </c>
      <c r="C33" s="30" t="s">
        <v>81</v>
      </c>
      <c r="D33" s="28">
        <v>55000</v>
      </c>
      <c r="E33" s="28">
        <v>14000</v>
      </c>
      <c r="F33" s="28">
        <v>36422</v>
      </c>
      <c r="G33" s="22">
        <f t="shared" si="1"/>
        <v>260.15714285714284</v>
      </c>
    </row>
    <row r="34" spans="2:7" ht="25.5">
      <c r="B34" s="17" t="s">
        <v>12</v>
      </c>
      <c r="C34" s="30" t="s">
        <v>82</v>
      </c>
      <c r="D34" s="28">
        <v>3880000</v>
      </c>
      <c r="E34" s="28">
        <v>970000</v>
      </c>
      <c r="F34" s="28">
        <v>515513</v>
      </c>
      <c r="G34" s="22">
        <f t="shared" si="1"/>
        <v>53.145670103092776</v>
      </c>
    </row>
    <row r="35" spans="2:7">
      <c r="B35" s="17" t="s">
        <v>13</v>
      </c>
      <c r="C35" s="30" t="s">
        <v>83</v>
      </c>
      <c r="D35" s="28">
        <v>152000</v>
      </c>
      <c r="E35" s="28">
        <v>38000</v>
      </c>
      <c r="F35" s="28">
        <v>79398</v>
      </c>
      <c r="G35" s="22">
        <f t="shared" si="1"/>
        <v>208.94210526315788</v>
      </c>
    </row>
    <row r="36" spans="2:7">
      <c r="B36" s="17" t="s">
        <v>307</v>
      </c>
      <c r="C36" s="30" t="s">
        <v>84</v>
      </c>
      <c r="D36" s="28">
        <f>D37+D40+D42+D45</f>
        <v>107374000</v>
      </c>
      <c r="E36" s="28">
        <f t="shared" ref="E36:F36" si="10">E37+E40+E42+E45</f>
        <v>29501000</v>
      </c>
      <c r="F36" s="28">
        <f t="shared" si="10"/>
        <v>31069951</v>
      </c>
      <c r="G36" s="22">
        <f t="shared" si="1"/>
        <v>105.31829768482423</v>
      </c>
    </row>
    <row r="37" spans="2:7" s="18" customFormat="1">
      <c r="B37" s="16" t="s">
        <v>308</v>
      </c>
      <c r="C37" s="29" t="s">
        <v>85</v>
      </c>
      <c r="D37" s="27">
        <f>D38+D39</f>
        <v>93819000</v>
      </c>
      <c r="E37" s="27">
        <f t="shared" ref="E37:F37" si="11">E38+E39</f>
        <v>25278000</v>
      </c>
      <c r="F37" s="27">
        <f t="shared" si="11"/>
        <v>24242000</v>
      </c>
      <c r="G37" s="20">
        <f t="shared" si="1"/>
        <v>95.901574491652823</v>
      </c>
    </row>
    <row r="38" spans="2:7" ht="42.75" customHeight="1">
      <c r="B38" s="17" t="s">
        <v>14</v>
      </c>
      <c r="C38" s="30" t="s">
        <v>86</v>
      </c>
      <c r="D38" s="28">
        <v>93377000</v>
      </c>
      <c r="E38" s="28">
        <v>25167000</v>
      </c>
      <c r="F38" s="28">
        <v>24131000</v>
      </c>
      <c r="G38" s="22">
        <f t="shared" si="1"/>
        <v>95.883498231811501</v>
      </c>
    </row>
    <row r="39" spans="2:7" ht="25.5">
      <c r="B39" s="17" t="s">
        <v>15</v>
      </c>
      <c r="C39" s="30" t="s">
        <v>87</v>
      </c>
      <c r="D39" s="28">
        <v>442000</v>
      </c>
      <c r="E39" s="28">
        <v>111000</v>
      </c>
      <c r="F39" s="28">
        <v>111000</v>
      </c>
      <c r="G39" s="22">
        <f t="shared" si="1"/>
        <v>100</v>
      </c>
    </row>
    <row r="40" spans="2:7" s="18" customFormat="1">
      <c r="B40" s="16" t="s">
        <v>309</v>
      </c>
      <c r="C40" s="29" t="s">
        <v>88</v>
      </c>
      <c r="D40" s="27">
        <f>D41</f>
        <v>213000</v>
      </c>
      <c r="E40" s="27">
        <f t="shared" ref="E40:F40" si="12">E41</f>
        <v>53000</v>
      </c>
      <c r="F40" s="27">
        <f t="shared" si="12"/>
        <v>49799</v>
      </c>
      <c r="G40" s="20">
        <f t="shared" si="1"/>
        <v>93.960377358490561</v>
      </c>
    </row>
    <row r="41" spans="2:7">
      <c r="B41" s="17" t="s">
        <v>16</v>
      </c>
      <c r="C41" s="30" t="s">
        <v>89</v>
      </c>
      <c r="D41" s="28">
        <v>213000</v>
      </c>
      <c r="E41" s="28">
        <v>53000</v>
      </c>
      <c r="F41" s="28">
        <v>49799</v>
      </c>
      <c r="G41" s="22">
        <f t="shared" si="1"/>
        <v>93.960377358490561</v>
      </c>
    </row>
    <row r="42" spans="2:7" s="18" customFormat="1">
      <c r="B42" s="16" t="s">
        <v>310</v>
      </c>
      <c r="C42" s="29" t="s">
        <v>90</v>
      </c>
      <c r="D42" s="27">
        <f>D43+D44</f>
        <v>2042000</v>
      </c>
      <c r="E42" s="27">
        <f t="shared" ref="E42:F42" si="13">E43+E44</f>
        <v>510000</v>
      </c>
      <c r="F42" s="27">
        <f t="shared" si="13"/>
        <v>646439</v>
      </c>
      <c r="G42" s="20">
        <f t="shared" si="1"/>
        <v>126.75274509803923</v>
      </c>
    </row>
    <row r="43" spans="2:7">
      <c r="B43" s="17" t="s">
        <v>17</v>
      </c>
      <c r="C43" s="30" t="s">
        <v>91</v>
      </c>
      <c r="D43" s="28">
        <v>158000</v>
      </c>
      <c r="E43" s="28">
        <v>39000</v>
      </c>
      <c r="F43" s="28">
        <v>39854</v>
      </c>
      <c r="G43" s="22">
        <f t="shared" si="1"/>
        <v>102.1897435897436</v>
      </c>
    </row>
    <row r="44" spans="2:7">
      <c r="B44" s="17" t="s">
        <v>18</v>
      </c>
      <c r="C44" s="30" t="s">
        <v>92</v>
      </c>
      <c r="D44" s="28">
        <v>1884000</v>
      </c>
      <c r="E44" s="28">
        <v>471000</v>
      </c>
      <c r="F44" s="28">
        <v>606585</v>
      </c>
      <c r="G44" s="22">
        <f t="shared" si="1"/>
        <v>128.78662420382165</v>
      </c>
    </row>
    <row r="45" spans="2:7" s="18" customFormat="1" ht="25.5">
      <c r="B45" s="16" t="s">
        <v>311</v>
      </c>
      <c r="C45" s="29" t="s">
        <v>93</v>
      </c>
      <c r="D45" s="27">
        <f>D46+D49+D50</f>
        <v>11300000</v>
      </c>
      <c r="E45" s="27">
        <f t="shared" ref="E45:F45" si="14">E46+E49+E50</f>
        <v>3660000</v>
      </c>
      <c r="F45" s="27">
        <f t="shared" si="14"/>
        <v>6131713</v>
      </c>
      <c r="G45" s="20">
        <f t="shared" si="1"/>
        <v>167.53314207650274</v>
      </c>
    </row>
    <row r="46" spans="2:7">
      <c r="B46" s="17" t="s">
        <v>312</v>
      </c>
      <c r="C46" s="30" t="s">
        <v>94</v>
      </c>
      <c r="D46" s="28">
        <f>D47+D48</f>
        <v>9966000</v>
      </c>
      <c r="E46" s="28">
        <f t="shared" ref="E46:F46" si="15">E47+E48</f>
        <v>2993000</v>
      </c>
      <c r="F46" s="28">
        <f t="shared" si="15"/>
        <v>5378490</v>
      </c>
      <c r="G46" s="22">
        <f t="shared" si="1"/>
        <v>179.70230537921819</v>
      </c>
    </row>
    <row r="47" spans="2:7" ht="25.5">
      <c r="B47" s="17" t="s">
        <v>19</v>
      </c>
      <c r="C47" s="30" t="s">
        <v>95</v>
      </c>
      <c r="D47" s="28">
        <v>5753000</v>
      </c>
      <c r="E47" s="28">
        <v>2439000</v>
      </c>
      <c r="F47" s="28">
        <v>3044104</v>
      </c>
      <c r="G47" s="22">
        <f t="shared" si="1"/>
        <v>124.80951209512095</v>
      </c>
    </row>
    <row r="48" spans="2:7" ht="25.5">
      <c r="B48" s="17" t="s">
        <v>20</v>
      </c>
      <c r="C48" s="30" t="s">
        <v>96</v>
      </c>
      <c r="D48" s="28">
        <v>4213000</v>
      </c>
      <c r="E48" s="28">
        <v>554000</v>
      </c>
      <c r="F48" s="28">
        <v>2334386</v>
      </c>
      <c r="G48" s="22">
        <f t="shared" si="1"/>
        <v>421.36931407942234</v>
      </c>
    </row>
    <row r="49" spans="2:7" ht="25.5">
      <c r="B49" s="17" t="s">
        <v>21</v>
      </c>
      <c r="C49" s="30" t="s">
        <v>97</v>
      </c>
      <c r="D49" s="28">
        <v>1040000</v>
      </c>
      <c r="E49" s="28">
        <v>520000</v>
      </c>
      <c r="F49" s="28">
        <v>563815</v>
      </c>
      <c r="G49" s="22">
        <f t="shared" si="1"/>
        <v>108.42596153846154</v>
      </c>
    </row>
    <row r="50" spans="2:7" ht="25.5">
      <c r="B50" s="17" t="s">
        <v>22</v>
      </c>
      <c r="C50" s="30" t="s">
        <v>98</v>
      </c>
      <c r="D50" s="28">
        <v>294000</v>
      </c>
      <c r="E50" s="28">
        <v>147000</v>
      </c>
      <c r="F50" s="28">
        <v>189408</v>
      </c>
      <c r="G50" s="22">
        <f t="shared" si="1"/>
        <v>128.84897959183675</v>
      </c>
    </row>
    <row r="51" spans="2:7">
      <c r="B51" s="17" t="s">
        <v>23</v>
      </c>
      <c r="C51" s="30" t="s">
        <v>99</v>
      </c>
      <c r="D51" s="28">
        <f>D52</f>
        <v>29000</v>
      </c>
      <c r="E51" s="28">
        <f t="shared" ref="E51:F51" si="16">E52</f>
        <v>9000</v>
      </c>
      <c r="F51" s="28">
        <f t="shared" si="16"/>
        <v>7869</v>
      </c>
      <c r="G51" s="22">
        <f t="shared" si="1"/>
        <v>87.433333333333323</v>
      </c>
    </row>
    <row r="52" spans="2:7" s="18" customFormat="1">
      <c r="B52" s="16" t="s">
        <v>313</v>
      </c>
      <c r="C52" s="29" t="s">
        <v>100</v>
      </c>
      <c r="D52" s="27">
        <f>D53</f>
        <v>29000</v>
      </c>
      <c r="E52" s="27">
        <f t="shared" ref="E52:F52" si="17">E53</f>
        <v>9000</v>
      </c>
      <c r="F52" s="27">
        <f t="shared" si="17"/>
        <v>7869</v>
      </c>
      <c r="G52" s="20">
        <f t="shared" si="1"/>
        <v>87.433333333333323</v>
      </c>
    </row>
    <row r="53" spans="2:7">
      <c r="B53" s="17" t="s">
        <v>24</v>
      </c>
      <c r="C53" s="30" t="s">
        <v>101</v>
      </c>
      <c r="D53" s="28">
        <v>29000</v>
      </c>
      <c r="E53" s="28">
        <v>9000</v>
      </c>
      <c r="F53" s="28">
        <v>7869</v>
      </c>
      <c r="G53" s="22">
        <f t="shared" si="1"/>
        <v>87.433333333333323</v>
      </c>
    </row>
    <row r="54" spans="2:7">
      <c r="B54" s="17" t="s">
        <v>25</v>
      </c>
      <c r="C54" s="30" t="s">
        <v>102</v>
      </c>
      <c r="D54" s="28">
        <f>D56+D61+D67+D70+D74+D77</f>
        <v>18821000</v>
      </c>
      <c r="E54" s="28">
        <f t="shared" ref="E54:F54" si="18">E56+E61+E67+E70+E74+E77</f>
        <v>10628000</v>
      </c>
      <c r="F54" s="28">
        <f t="shared" si="18"/>
        <v>6380670</v>
      </c>
      <c r="G54" s="22">
        <f t="shared" si="1"/>
        <v>60.03641324802409</v>
      </c>
    </row>
    <row r="55" spans="2:7">
      <c r="B55" s="17" t="s">
        <v>314</v>
      </c>
      <c r="C55" s="30" t="s">
        <v>103</v>
      </c>
      <c r="D55" s="28">
        <f>D56</f>
        <v>1967000</v>
      </c>
      <c r="E55" s="28">
        <f t="shared" ref="E55:F55" si="19">E56</f>
        <v>982000</v>
      </c>
      <c r="F55" s="28">
        <f t="shared" si="19"/>
        <v>767114</v>
      </c>
      <c r="G55" s="22">
        <f t="shared" si="1"/>
        <v>78.117515274949085</v>
      </c>
    </row>
    <row r="56" spans="2:7" s="18" customFormat="1">
      <c r="B56" s="16" t="s">
        <v>277</v>
      </c>
      <c r="C56" s="29" t="s">
        <v>104</v>
      </c>
      <c r="D56" s="27">
        <f>D57+D58+D59</f>
        <v>1967000</v>
      </c>
      <c r="E56" s="27">
        <f t="shared" ref="E56:F56" si="20">E57+E58+E59</f>
        <v>982000</v>
      </c>
      <c r="F56" s="27">
        <f t="shared" si="20"/>
        <v>767114</v>
      </c>
      <c r="G56" s="20">
        <f t="shared" si="1"/>
        <v>78.117515274949085</v>
      </c>
    </row>
    <row r="57" spans="2:7" ht="25.5">
      <c r="B57" s="17" t="s">
        <v>26</v>
      </c>
      <c r="C57" s="30" t="s">
        <v>105</v>
      </c>
      <c r="D57" s="28">
        <v>103000</v>
      </c>
      <c r="E57" s="28">
        <v>50000</v>
      </c>
      <c r="F57" s="28">
        <v>50000</v>
      </c>
      <c r="G57" s="22">
        <f t="shared" si="1"/>
        <v>100</v>
      </c>
    </row>
    <row r="58" spans="2:7">
      <c r="B58" s="17" t="s">
        <v>27</v>
      </c>
      <c r="C58" s="30" t="s">
        <v>106</v>
      </c>
      <c r="D58" s="28">
        <v>1628000</v>
      </c>
      <c r="E58" s="28">
        <v>814000</v>
      </c>
      <c r="F58" s="28">
        <v>547045</v>
      </c>
      <c r="G58" s="22">
        <f t="shared" si="1"/>
        <v>67.204545454545453</v>
      </c>
    </row>
    <row r="59" spans="2:7">
      <c r="B59" s="17" t="s">
        <v>28</v>
      </c>
      <c r="C59" s="30" t="s">
        <v>107</v>
      </c>
      <c r="D59" s="28">
        <v>236000</v>
      </c>
      <c r="E59" s="28">
        <v>118000</v>
      </c>
      <c r="F59" s="28">
        <v>170069</v>
      </c>
      <c r="G59" s="22">
        <f t="shared" si="1"/>
        <v>144.12627118644068</v>
      </c>
    </row>
    <row r="60" spans="2:7">
      <c r="B60" s="17" t="s">
        <v>315</v>
      </c>
      <c r="C60" s="30" t="s">
        <v>108</v>
      </c>
      <c r="D60" s="28">
        <f>D61+D67+D70+D74+D77</f>
        <v>16854000</v>
      </c>
      <c r="E60" s="28">
        <f t="shared" ref="E60:F60" si="21">E61+E67+E70+E74+E77</f>
        <v>9646000</v>
      </c>
      <c r="F60" s="28">
        <f t="shared" si="21"/>
        <v>5613556</v>
      </c>
      <c r="G60" s="22">
        <f t="shared" si="1"/>
        <v>58.195687331536384</v>
      </c>
    </row>
    <row r="61" spans="2:7" s="18" customFormat="1">
      <c r="B61" s="16" t="s">
        <v>316</v>
      </c>
      <c r="C61" s="29" t="s">
        <v>109</v>
      </c>
      <c r="D61" s="27">
        <f>D62+D63+D64+D65+D66</f>
        <v>4943000</v>
      </c>
      <c r="E61" s="27">
        <f t="shared" ref="E61:F61" si="22">E62+E63+E64+E65+E66</f>
        <v>2438000</v>
      </c>
      <c r="F61" s="27">
        <f t="shared" si="22"/>
        <v>1136594</v>
      </c>
      <c r="G61" s="20">
        <f t="shared" si="1"/>
        <v>46.619934372436425</v>
      </c>
    </row>
    <row r="62" spans="2:7">
      <c r="B62" s="17" t="s">
        <v>29</v>
      </c>
      <c r="C62" s="30" t="s">
        <v>110</v>
      </c>
      <c r="D62" s="28">
        <v>3485000</v>
      </c>
      <c r="E62" s="28">
        <v>1785000</v>
      </c>
      <c r="F62" s="28">
        <v>671416</v>
      </c>
      <c r="G62" s="22">
        <f t="shared" si="1"/>
        <v>37.614341736694676</v>
      </c>
    </row>
    <row r="63" spans="2:7" ht="25.5">
      <c r="B63" s="17" t="s">
        <v>30</v>
      </c>
      <c r="C63" s="30" t="s">
        <v>111</v>
      </c>
      <c r="D63" s="28">
        <v>303000</v>
      </c>
      <c r="E63" s="28">
        <v>76000</v>
      </c>
      <c r="F63" s="28">
        <v>84398</v>
      </c>
      <c r="G63" s="22">
        <f t="shared" si="1"/>
        <v>111.05000000000001</v>
      </c>
    </row>
    <row r="64" spans="2:7">
      <c r="B64" s="17" t="s">
        <v>31</v>
      </c>
      <c r="C64" s="30" t="s">
        <v>112</v>
      </c>
      <c r="D64" s="28">
        <v>1000</v>
      </c>
      <c r="E64" s="28">
        <v>0</v>
      </c>
      <c r="F64" s="28"/>
      <c r="G64" s="22"/>
    </row>
    <row r="65" spans="2:7" ht="25.5">
      <c r="B65" s="17" t="s">
        <v>32</v>
      </c>
      <c r="C65" s="30" t="s">
        <v>113</v>
      </c>
      <c r="D65" s="28"/>
      <c r="E65" s="28"/>
      <c r="F65" s="28"/>
      <c r="G65" s="22"/>
    </row>
    <row r="66" spans="2:7">
      <c r="B66" s="17" t="s">
        <v>33</v>
      </c>
      <c r="C66" s="30" t="s">
        <v>114</v>
      </c>
      <c r="D66" s="28">
        <v>1154000</v>
      </c>
      <c r="E66" s="28">
        <v>577000</v>
      </c>
      <c r="F66" s="28">
        <v>380780</v>
      </c>
      <c r="G66" s="22">
        <f t="shared" si="1"/>
        <v>65.993067590987863</v>
      </c>
    </row>
    <row r="67" spans="2:7" s="18" customFormat="1">
      <c r="B67" s="16" t="s">
        <v>317</v>
      </c>
      <c r="C67" s="29" t="s">
        <v>115</v>
      </c>
      <c r="D67" s="27">
        <f>D68+D69</f>
        <v>2100000</v>
      </c>
      <c r="E67" s="27">
        <f t="shared" ref="E67:F67" si="23">E68+E69</f>
        <v>1051000</v>
      </c>
      <c r="F67" s="27">
        <f t="shared" si="23"/>
        <v>520141</v>
      </c>
      <c r="G67" s="20">
        <f t="shared" si="1"/>
        <v>49.49010466222645</v>
      </c>
    </row>
    <row r="68" spans="2:7">
      <c r="B68" s="17" t="s">
        <v>34</v>
      </c>
      <c r="C68" s="30" t="s">
        <v>116</v>
      </c>
      <c r="D68" s="28">
        <v>367000</v>
      </c>
      <c r="E68" s="28">
        <v>184000</v>
      </c>
      <c r="F68" s="28">
        <v>84040</v>
      </c>
      <c r="G68" s="22">
        <f t="shared" si="1"/>
        <v>45.673913043478258</v>
      </c>
    </row>
    <row r="69" spans="2:7">
      <c r="B69" s="17" t="s">
        <v>35</v>
      </c>
      <c r="C69" s="30" t="s">
        <v>117</v>
      </c>
      <c r="D69" s="28">
        <v>1733000</v>
      </c>
      <c r="E69" s="28">
        <v>867000</v>
      </c>
      <c r="F69" s="28">
        <v>436101</v>
      </c>
      <c r="G69" s="22">
        <f t="shared" si="1"/>
        <v>50.3</v>
      </c>
    </row>
    <row r="70" spans="2:7" s="18" customFormat="1">
      <c r="B70" s="16" t="s">
        <v>318</v>
      </c>
      <c r="C70" s="29" t="s">
        <v>118</v>
      </c>
      <c r="D70" s="27">
        <f>D71+D72+D73</f>
        <v>4547000</v>
      </c>
      <c r="E70" s="27">
        <f t="shared" ref="E70:F70" si="24">E71+E72+E73</f>
        <v>2268000</v>
      </c>
      <c r="F70" s="27">
        <f t="shared" si="24"/>
        <v>1012063</v>
      </c>
      <c r="G70" s="20">
        <f t="shared" si="1"/>
        <v>44.623589065255729</v>
      </c>
    </row>
    <row r="71" spans="2:7" ht="25.5">
      <c r="B71" s="17" t="s">
        <v>36</v>
      </c>
      <c r="C71" s="30" t="s">
        <v>119</v>
      </c>
      <c r="D71" s="28">
        <v>3298000</v>
      </c>
      <c r="E71" s="28">
        <v>1649000</v>
      </c>
      <c r="F71" s="28">
        <v>743553</v>
      </c>
      <c r="G71" s="22">
        <f t="shared" si="1"/>
        <v>45.09114614918132</v>
      </c>
    </row>
    <row r="72" spans="2:7" ht="25.5">
      <c r="B72" s="17" t="s">
        <v>37</v>
      </c>
      <c r="C72" s="30" t="s">
        <v>120</v>
      </c>
      <c r="D72" s="28">
        <v>23000</v>
      </c>
      <c r="E72" s="28">
        <v>6000</v>
      </c>
      <c r="F72" s="28">
        <v>6085</v>
      </c>
      <c r="G72" s="22">
        <f t="shared" si="1"/>
        <v>101.41666666666667</v>
      </c>
    </row>
    <row r="73" spans="2:7">
      <c r="B73" s="17" t="s">
        <v>38</v>
      </c>
      <c r="C73" s="30" t="s">
        <v>121</v>
      </c>
      <c r="D73" s="28">
        <v>1226000</v>
      </c>
      <c r="E73" s="28">
        <v>613000</v>
      </c>
      <c r="F73" s="28">
        <v>262425</v>
      </c>
      <c r="G73" s="22">
        <f t="shared" si="1"/>
        <v>42.809951060358891</v>
      </c>
    </row>
    <row r="74" spans="2:7" s="18" customFormat="1">
      <c r="B74" s="16" t="s">
        <v>319</v>
      </c>
      <c r="C74" s="29" t="s">
        <v>122</v>
      </c>
      <c r="D74" s="27">
        <f>D75+D76</f>
        <v>5264000</v>
      </c>
      <c r="E74" s="27">
        <f t="shared" ref="E74:F74" si="25">E75+E76</f>
        <v>3889000</v>
      </c>
      <c r="F74" s="27">
        <f t="shared" si="25"/>
        <v>2929758</v>
      </c>
      <c r="G74" s="20">
        <f t="shared" si="1"/>
        <v>75.334481871946508</v>
      </c>
    </row>
    <row r="75" spans="2:7">
      <c r="B75" s="17" t="s">
        <v>59</v>
      </c>
      <c r="C75" s="30" t="s">
        <v>152</v>
      </c>
      <c r="D75" s="28">
        <v>5145000</v>
      </c>
      <c r="E75" s="28">
        <v>3859000</v>
      </c>
      <c r="F75" s="28">
        <v>2901171</v>
      </c>
      <c r="G75" s="22">
        <f t="shared" si="1"/>
        <v>75.179346981083185</v>
      </c>
    </row>
    <row r="76" spans="2:7">
      <c r="B76" s="17" t="s">
        <v>39</v>
      </c>
      <c r="C76" s="30" t="s">
        <v>123</v>
      </c>
      <c r="D76" s="28">
        <v>119000</v>
      </c>
      <c r="E76" s="28">
        <v>30000</v>
      </c>
      <c r="F76" s="28">
        <v>28587</v>
      </c>
      <c r="G76" s="22">
        <f t="shared" si="1"/>
        <v>95.289999999999992</v>
      </c>
    </row>
    <row r="77" spans="2:7" s="18" customFormat="1">
      <c r="B77" s="16" t="s">
        <v>320</v>
      </c>
      <c r="C77" s="29" t="s">
        <v>124</v>
      </c>
      <c r="D77" s="27">
        <f>D78+D79+D80</f>
        <v>0</v>
      </c>
      <c r="E77" s="27">
        <f t="shared" ref="E77:F77" si="26">E78+E79+E80</f>
        <v>0</v>
      </c>
      <c r="F77" s="27">
        <f t="shared" si="26"/>
        <v>15000</v>
      </c>
      <c r="G77" s="20"/>
    </row>
    <row r="78" spans="2:7">
      <c r="B78" s="17" t="s">
        <v>40</v>
      </c>
      <c r="C78" s="30" t="s">
        <v>125</v>
      </c>
      <c r="D78" s="28"/>
      <c r="E78" s="28"/>
      <c r="F78" s="28">
        <v>15000</v>
      </c>
      <c r="G78" s="22"/>
    </row>
    <row r="79" spans="2:7" ht="25.5">
      <c r="B79" s="17" t="s">
        <v>57</v>
      </c>
      <c r="C79" s="30" t="s">
        <v>150</v>
      </c>
      <c r="D79" s="28">
        <v>-14809000</v>
      </c>
      <c r="E79" s="28">
        <v>-2809000</v>
      </c>
      <c r="F79" s="28">
        <v>-8390200</v>
      </c>
      <c r="G79" s="22">
        <f t="shared" ref="G79:G144" si="27">F79/E79*100</f>
        <v>298.68992524029903</v>
      </c>
    </row>
    <row r="80" spans="2:7">
      <c r="B80" s="17" t="s">
        <v>58</v>
      </c>
      <c r="C80" s="30" t="s">
        <v>151</v>
      </c>
      <c r="D80" s="28">
        <v>14809000</v>
      </c>
      <c r="E80" s="28">
        <v>2809000</v>
      </c>
      <c r="F80" s="28">
        <v>8390200</v>
      </c>
      <c r="G80" s="22">
        <f t="shared" si="27"/>
        <v>298.68992524029903</v>
      </c>
    </row>
    <row r="81" spans="2:7">
      <c r="B81" s="17" t="s">
        <v>321</v>
      </c>
      <c r="C81" s="30" t="s">
        <v>126</v>
      </c>
      <c r="D81" s="28">
        <f>D82</f>
        <v>203000</v>
      </c>
      <c r="E81" s="28">
        <f t="shared" ref="E81:F81" si="28">E82</f>
        <v>203000</v>
      </c>
      <c r="F81" s="28">
        <f t="shared" si="28"/>
        <v>314038</v>
      </c>
      <c r="G81" s="22">
        <f t="shared" si="27"/>
        <v>154.69852216748768</v>
      </c>
    </row>
    <row r="82" spans="2:7" s="18" customFormat="1">
      <c r="B82" s="16" t="s">
        <v>322</v>
      </c>
      <c r="C82" s="29" t="s">
        <v>127</v>
      </c>
      <c r="D82" s="27">
        <f>D83+D84+D85+D86</f>
        <v>203000</v>
      </c>
      <c r="E82" s="27">
        <f t="shared" ref="E82:F82" si="29">E83+E84+E85+E86</f>
        <v>203000</v>
      </c>
      <c r="F82" s="27">
        <f t="shared" si="29"/>
        <v>314038</v>
      </c>
      <c r="G82" s="20">
        <f t="shared" si="27"/>
        <v>154.69852216748768</v>
      </c>
    </row>
    <row r="83" spans="2:7" ht="18.75" customHeight="1">
      <c r="B83" s="17" t="s">
        <v>41</v>
      </c>
      <c r="C83" s="30" t="s">
        <v>128</v>
      </c>
      <c r="D83" s="28"/>
      <c r="E83" s="28"/>
      <c r="F83" s="28"/>
      <c r="G83" s="22"/>
    </row>
    <row r="84" spans="2:7" ht="25.5">
      <c r="B84" s="17" t="s">
        <v>42</v>
      </c>
      <c r="C84" s="30" t="s">
        <v>129</v>
      </c>
      <c r="D84" s="28"/>
      <c r="E84" s="28"/>
      <c r="F84" s="28"/>
      <c r="G84" s="22"/>
    </row>
    <row r="85" spans="2:7" ht="25.5">
      <c r="B85" s="17" t="s">
        <v>43</v>
      </c>
      <c r="C85" s="30" t="s">
        <v>130</v>
      </c>
      <c r="D85" s="28">
        <v>203000</v>
      </c>
      <c r="E85" s="28">
        <v>203000</v>
      </c>
      <c r="F85" s="28">
        <v>303312</v>
      </c>
      <c r="G85" s="22">
        <f t="shared" si="27"/>
        <v>149.41477832512317</v>
      </c>
    </row>
    <row r="86" spans="2:7">
      <c r="B86" s="17" t="s">
        <v>60</v>
      </c>
      <c r="C86" s="30" t="s">
        <v>153</v>
      </c>
      <c r="D86" s="28"/>
      <c r="E86" s="28"/>
      <c r="F86" s="28">
        <v>10726</v>
      </c>
      <c r="G86" s="22"/>
    </row>
    <row r="87" spans="2:7">
      <c r="B87" s="17" t="s">
        <v>44</v>
      </c>
      <c r="C87" s="30" t="s">
        <v>131</v>
      </c>
      <c r="D87" s="28">
        <f>D88</f>
        <v>39797000</v>
      </c>
      <c r="E87" s="28">
        <f t="shared" ref="E87:F87" si="30">E88</f>
        <v>1404000</v>
      </c>
      <c r="F87" s="28">
        <f t="shared" si="30"/>
        <v>2943585</v>
      </c>
      <c r="G87" s="22">
        <f t="shared" si="27"/>
        <v>209.6570512820513</v>
      </c>
    </row>
    <row r="88" spans="2:7" ht="25.5">
      <c r="B88" s="17" t="s">
        <v>323</v>
      </c>
      <c r="C88" s="30" t="s">
        <v>132</v>
      </c>
      <c r="D88" s="28">
        <f>D89+D96</f>
        <v>39797000</v>
      </c>
      <c r="E88" s="28">
        <f t="shared" ref="E88:F88" si="31">E89+E96</f>
        <v>1404000</v>
      </c>
      <c r="F88" s="28">
        <f t="shared" si="31"/>
        <v>2943585</v>
      </c>
      <c r="G88" s="22">
        <f t="shared" si="27"/>
        <v>209.6570512820513</v>
      </c>
    </row>
    <row r="89" spans="2:7" s="18" customFormat="1">
      <c r="B89" s="16" t="s">
        <v>324</v>
      </c>
      <c r="C89" s="29" t="s">
        <v>133</v>
      </c>
      <c r="D89" s="27">
        <f>D90+D91+D92+D93+D94+D95</f>
        <v>39596000</v>
      </c>
      <c r="E89" s="27">
        <f t="shared" ref="E89:F89" si="32">E90+E91+E92+E93+E94+E95</f>
        <v>1354000</v>
      </c>
      <c r="F89" s="27">
        <f t="shared" si="32"/>
        <v>2299293</v>
      </c>
      <c r="G89" s="20">
        <f t="shared" si="27"/>
        <v>169.81484490398819</v>
      </c>
    </row>
    <row r="90" spans="2:7">
      <c r="B90" s="17" t="s">
        <v>45</v>
      </c>
      <c r="C90" s="30" t="s">
        <v>134</v>
      </c>
      <c r="D90" s="28"/>
      <c r="E90" s="28"/>
      <c r="F90" s="28"/>
      <c r="G90" s="22"/>
    </row>
    <row r="91" spans="2:7" ht="25.5">
      <c r="B91" s="17" t="s">
        <v>46</v>
      </c>
      <c r="C91" s="30" t="s">
        <v>135</v>
      </c>
      <c r="D91" s="28"/>
      <c r="E91" s="28"/>
      <c r="F91" s="28"/>
      <c r="G91" s="22"/>
    </row>
    <row r="92" spans="2:7" ht="38.25">
      <c r="B92" s="17" t="s">
        <v>47</v>
      </c>
      <c r="C92" s="30" t="s">
        <v>136</v>
      </c>
      <c r="D92" s="28">
        <v>37289000</v>
      </c>
      <c r="E92" s="28">
        <v>322000</v>
      </c>
      <c r="F92" s="28">
        <v>1748790</v>
      </c>
      <c r="G92" s="22">
        <f t="shared" si="27"/>
        <v>543.1024844720497</v>
      </c>
    </row>
    <row r="93" spans="2:7" ht="25.5">
      <c r="B93" s="17" t="s">
        <v>48</v>
      </c>
      <c r="C93" s="30" t="s">
        <v>137</v>
      </c>
      <c r="D93" s="28">
        <v>100000</v>
      </c>
      <c r="E93" s="28">
        <v>75000</v>
      </c>
      <c r="F93" s="28">
        <v>852</v>
      </c>
      <c r="G93" s="22">
        <f t="shared" si="27"/>
        <v>1.1360000000000001</v>
      </c>
    </row>
    <row r="94" spans="2:7">
      <c r="B94" s="17" t="s">
        <v>49</v>
      </c>
      <c r="C94" s="30" t="s">
        <v>138</v>
      </c>
      <c r="D94" s="28">
        <v>2200000</v>
      </c>
      <c r="E94" s="28">
        <v>950000</v>
      </c>
      <c r="F94" s="28">
        <v>549651</v>
      </c>
      <c r="G94" s="22">
        <f t="shared" si="27"/>
        <v>57.857999999999997</v>
      </c>
    </row>
    <row r="95" spans="2:7" ht="25.5">
      <c r="B95" s="17" t="s">
        <v>373</v>
      </c>
      <c r="C95" s="30" t="s">
        <v>374</v>
      </c>
      <c r="D95" s="28">
        <v>7000</v>
      </c>
      <c r="E95" s="28">
        <v>7000</v>
      </c>
      <c r="F95" s="28"/>
      <c r="G95" s="22">
        <f t="shared" si="27"/>
        <v>0</v>
      </c>
    </row>
    <row r="96" spans="2:7" s="18" customFormat="1">
      <c r="B96" s="16" t="s">
        <v>325</v>
      </c>
      <c r="C96" s="29" t="s">
        <v>139</v>
      </c>
      <c r="D96" s="27">
        <f>D97+D98</f>
        <v>201000</v>
      </c>
      <c r="E96" s="27">
        <f t="shared" ref="E96:F96" si="33">E97+E98</f>
        <v>50000</v>
      </c>
      <c r="F96" s="27">
        <f t="shared" si="33"/>
        <v>644292</v>
      </c>
      <c r="G96" s="20">
        <f t="shared" si="27"/>
        <v>1288.5840000000001</v>
      </c>
    </row>
    <row r="97" spans="2:7" ht="51">
      <c r="B97" s="17" t="s">
        <v>50</v>
      </c>
      <c r="C97" s="30" t="s">
        <v>140</v>
      </c>
      <c r="D97" s="28">
        <v>94000</v>
      </c>
      <c r="E97" s="28">
        <v>23000</v>
      </c>
      <c r="F97" s="28">
        <v>20665</v>
      </c>
      <c r="G97" s="22">
        <f t="shared" si="27"/>
        <v>89.847826086956516</v>
      </c>
    </row>
    <row r="98" spans="2:7" ht="25.5">
      <c r="B98" s="17" t="s">
        <v>376</v>
      </c>
      <c r="C98" s="30" t="s">
        <v>377</v>
      </c>
      <c r="D98" s="28">
        <v>107000</v>
      </c>
      <c r="E98" s="28">
        <v>27000</v>
      </c>
      <c r="F98" s="28">
        <v>623627</v>
      </c>
      <c r="G98" s="22">
        <f t="shared" si="27"/>
        <v>2309.7296296296295</v>
      </c>
    </row>
    <row r="99" spans="2:7" s="18" customFormat="1">
      <c r="B99" s="16" t="s">
        <v>326</v>
      </c>
      <c r="C99" s="29" t="s">
        <v>141</v>
      </c>
      <c r="D99" s="27">
        <f>D100+D104</f>
        <v>149975000</v>
      </c>
      <c r="E99" s="27">
        <f t="shared" ref="E99:F99" si="34">E100+E104</f>
        <v>38390000</v>
      </c>
      <c r="F99" s="27">
        <f t="shared" si="34"/>
        <v>2030041</v>
      </c>
      <c r="G99" s="20">
        <f t="shared" si="27"/>
        <v>5.2879421724407401</v>
      </c>
    </row>
    <row r="100" spans="2:7">
      <c r="B100" s="17" t="s">
        <v>51</v>
      </c>
      <c r="C100" s="30" t="s">
        <v>142</v>
      </c>
      <c r="D100" s="28">
        <f>D101+D102+D103</f>
        <v>149975000</v>
      </c>
      <c r="E100" s="28">
        <f t="shared" ref="E100:F100" si="35">E101+E102+E103</f>
        <v>38390000</v>
      </c>
      <c r="F100" s="28">
        <f t="shared" si="35"/>
        <v>1920714</v>
      </c>
      <c r="G100" s="22">
        <f t="shared" si="27"/>
        <v>5.0031622818442303</v>
      </c>
    </row>
    <row r="101" spans="2:7">
      <c r="B101" s="17" t="s">
        <v>52</v>
      </c>
      <c r="C101" s="30" t="s">
        <v>143</v>
      </c>
      <c r="D101" s="28">
        <v>135728000</v>
      </c>
      <c r="E101" s="28">
        <v>34829000</v>
      </c>
      <c r="F101" s="28"/>
      <c r="G101" s="22">
        <f t="shared" si="27"/>
        <v>0</v>
      </c>
    </row>
    <row r="102" spans="2:7">
      <c r="B102" s="17" t="s">
        <v>53</v>
      </c>
      <c r="C102" s="30" t="s">
        <v>144</v>
      </c>
      <c r="D102" s="28">
        <v>11957000</v>
      </c>
      <c r="E102" s="28">
        <v>2989000</v>
      </c>
      <c r="F102" s="28">
        <v>1920714</v>
      </c>
      <c r="G102" s="22">
        <f t="shared" si="27"/>
        <v>64.259417865506862</v>
      </c>
    </row>
    <row r="103" spans="2:7">
      <c r="B103" s="17" t="s">
        <v>54</v>
      </c>
      <c r="C103" s="30" t="s">
        <v>145</v>
      </c>
      <c r="D103" s="28">
        <v>2290000</v>
      </c>
      <c r="E103" s="28">
        <v>572000</v>
      </c>
      <c r="F103" s="28"/>
      <c r="G103" s="22">
        <f t="shared" si="27"/>
        <v>0</v>
      </c>
    </row>
    <row r="104" spans="2:7">
      <c r="B104" s="17" t="s">
        <v>55</v>
      </c>
      <c r="C104" s="30" t="s">
        <v>146</v>
      </c>
      <c r="D104" s="28">
        <f>D105+D106+D107</f>
        <v>0</v>
      </c>
      <c r="E104" s="28">
        <f t="shared" ref="E104:F104" si="36">E105+E106+E107</f>
        <v>0</v>
      </c>
      <c r="F104" s="28">
        <f t="shared" si="36"/>
        <v>109327</v>
      </c>
      <c r="G104" s="22"/>
    </row>
    <row r="105" spans="2:7">
      <c r="B105" s="17" t="s">
        <v>52</v>
      </c>
      <c r="C105" s="30" t="s">
        <v>147</v>
      </c>
      <c r="D105" s="28"/>
      <c r="E105" s="28"/>
      <c r="F105" s="28">
        <v>109327</v>
      </c>
      <c r="G105" s="22"/>
    </row>
    <row r="106" spans="2:7">
      <c r="B106" s="17" t="s">
        <v>53</v>
      </c>
      <c r="C106" s="30" t="s">
        <v>148</v>
      </c>
      <c r="D106" s="28"/>
      <c r="E106" s="28"/>
      <c r="F106" s="28"/>
      <c r="G106" s="22"/>
    </row>
    <row r="107" spans="2:7">
      <c r="B107" s="17" t="s">
        <v>56</v>
      </c>
      <c r="C107" s="30" t="s">
        <v>149</v>
      </c>
      <c r="D107" s="28"/>
      <c r="E107" s="28"/>
      <c r="F107" s="28"/>
      <c r="G107" s="22"/>
    </row>
    <row r="108" spans="2:7">
      <c r="B108" s="42"/>
      <c r="C108" s="43"/>
      <c r="D108" s="43"/>
      <c r="E108" s="43"/>
      <c r="F108" s="43"/>
      <c r="G108" s="44"/>
    </row>
    <row r="109" spans="2:7" s="18" customFormat="1">
      <c r="B109" s="11" t="s">
        <v>178</v>
      </c>
      <c r="C109" s="29" t="s">
        <v>179</v>
      </c>
      <c r="D109" s="31">
        <f>D125+D133+D140+D144+D150+D160+D165+D175+D185+D194+D200+D205+D210</f>
        <v>464300000</v>
      </c>
      <c r="E109" s="31">
        <f t="shared" ref="E109:F109" si="37">E125+E133+E140+E144+E150+E160+E165+E175+E185+E194+E200+E205+E210</f>
        <v>130585000</v>
      </c>
      <c r="F109" s="31">
        <f t="shared" si="37"/>
        <v>90521313</v>
      </c>
      <c r="G109" s="20">
        <f t="shared" si="27"/>
        <v>69.319839950989774</v>
      </c>
    </row>
    <row r="110" spans="2:7">
      <c r="B110" s="12" t="s">
        <v>327</v>
      </c>
      <c r="C110" s="30" t="s">
        <v>154</v>
      </c>
      <c r="D110" s="32">
        <f>D126+D134+D141+D145+D151+D161+D166+D176+D186+D195+D201+D206+D211</f>
        <v>395781000</v>
      </c>
      <c r="E110" s="32">
        <f>E126+E134+E141+E145+E151+E161+E166+E176+E186+E195+E201+E206+E211</f>
        <v>111013000</v>
      </c>
      <c r="F110" s="32">
        <f>F126+F134+F141+F145+F151+F161+F166+F176+F186+F195+F201+F206+F211</f>
        <v>75739771</v>
      </c>
      <c r="G110" s="22">
        <f t="shared" si="27"/>
        <v>68.226037491104634</v>
      </c>
    </row>
    <row r="111" spans="2:7">
      <c r="B111" s="12" t="s">
        <v>155</v>
      </c>
      <c r="C111" s="30" t="s">
        <v>156</v>
      </c>
      <c r="D111" s="32">
        <f>D127+D135+D146+D152+D162+D167+D177+D187</f>
        <v>101313000</v>
      </c>
      <c r="E111" s="32">
        <f>E127+E135+E146+E152+E162+E167+E177+E187</f>
        <v>29308000</v>
      </c>
      <c r="F111" s="32">
        <f>F127+F135+F146+F152+F162+F167+F177+F187</f>
        <v>26397929</v>
      </c>
      <c r="G111" s="22">
        <f t="shared" si="27"/>
        <v>90.070728128838539</v>
      </c>
    </row>
    <row r="112" spans="2:7">
      <c r="B112" s="12" t="s">
        <v>157</v>
      </c>
      <c r="C112" s="30" t="s">
        <v>158</v>
      </c>
      <c r="D112" s="32">
        <f>D128+D136+D147+D153+D163+D168+D178+D188+D196+D202+D212+D142</f>
        <v>95825000</v>
      </c>
      <c r="E112" s="32">
        <f t="shared" ref="E112:F112" si="38">E128+E136+E147+E153+E163+E168+E178+E188+E196+E202+E212+E142</f>
        <v>36398000</v>
      </c>
      <c r="F112" s="32">
        <f t="shared" si="38"/>
        <v>30020687</v>
      </c>
      <c r="G112" s="22">
        <f t="shared" si="27"/>
        <v>82.478946645420081</v>
      </c>
    </row>
    <row r="113" spans="2:7">
      <c r="B113" s="12" t="s">
        <v>159</v>
      </c>
      <c r="C113" s="30" t="s">
        <v>160</v>
      </c>
      <c r="D113" s="32">
        <f>D143</f>
        <v>7620000</v>
      </c>
      <c r="E113" s="32">
        <f t="shared" ref="E113:F113" si="39">E143</f>
        <v>3000000</v>
      </c>
      <c r="F113" s="32">
        <f t="shared" si="39"/>
        <v>2237319</v>
      </c>
      <c r="G113" s="22">
        <f t="shared" si="27"/>
        <v>74.577300000000008</v>
      </c>
    </row>
    <row r="114" spans="2:7">
      <c r="B114" s="12" t="s">
        <v>161</v>
      </c>
      <c r="C114" s="30" t="s">
        <v>162</v>
      </c>
      <c r="D114" s="32">
        <f>D207+D213</f>
        <v>16532000</v>
      </c>
      <c r="E114" s="32">
        <f>E207+E213</f>
        <v>5532000</v>
      </c>
      <c r="F114" s="32">
        <f>F207+F213</f>
        <v>5473029</v>
      </c>
      <c r="G114" s="22">
        <f t="shared" si="27"/>
        <v>98.934002169197399</v>
      </c>
    </row>
    <row r="115" spans="2:7">
      <c r="B115" s="12" t="s">
        <v>163</v>
      </c>
      <c r="C115" s="30" t="s">
        <v>164</v>
      </c>
      <c r="D115" s="32">
        <f>D137</f>
        <v>356000</v>
      </c>
      <c r="E115" s="32">
        <f t="shared" ref="E115:F115" si="40">E137</f>
        <v>0</v>
      </c>
      <c r="F115" s="32">
        <f t="shared" si="40"/>
        <v>0</v>
      </c>
      <c r="G115" s="22"/>
    </row>
    <row r="116" spans="2:7">
      <c r="B116" s="12" t="s">
        <v>328</v>
      </c>
      <c r="C116" s="30" t="s">
        <v>165</v>
      </c>
      <c r="D116" s="32">
        <f>D179+D189+D203+D214+D169</f>
        <v>3008000</v>
      </c>
      <c r="E116" s="32">
        <f>E179+E189+E203+E214+E169</f>
        <v>1205000</v>
      </c>
      <c r="F116" s="32">
        <f>F179+F189+F203+F214+F169</f>
        <v>131471</v>
      </c>
      <c r="G116" s="22">
        <f t="shared" si="27"/>
        <v>10.91045643153527</v>
      </c>
    </row>
    <row r="117" spans="2:7" ht="25.5">
      <c r="B117" s="12" t="s">
        <v>329</v>
      </c>
      <c r="C117" s="30" t="s">
        <v>166</v>
      </c>
      <c r="D117" s="32">
        <f>D129+D154+D180+D190+D197+D204+D215+D170</f>
        <v>153761000</v>
      </c>
      <c r="E117" s="32">
        <f>E129+E154+E180+E190+E197+E204+E215+E170</f>
        <v>28849000</v>
      </c>
      <c r="F117" s="32">
        <f>F129+F154+F180+F190+F197+F204+F215</f>
        <v>5195284</v>
      </c>
      <c r="G117" s="22">
        <f t="shared" si="27"/>
        <v>18.008541023952304</v>
      </c>
    </row>
    <row r="118" spans="2:7">
      <c r="B118" s="12" t="s">
        <v>167</v>
      </c>
      <c r="C118" s="30" t="s">
        <v>168</v>
      </c>
      <c r="D118" s="32">
        <f>D155+D164+D181</f>
        <v>4402000</v>
      </c>
      <c r="E118" s="32">
        <f>E155+E164+E181</f>
        <v>1302000</v>
      </c>
      <c r="F118" s="32">
        <f>F155+F164+F181</f>
        <v>1152976</v>
      </c>
      <c r="G118" s="22">
        <f t="shared" si="27"/>
        <v>88.554224270353302</v>
      </c>
    </row>
    <row r="119" spans="2:7">
      <c r="B119" s="12" t="s">
        <v>169</v>
      </c>
      <c r="C119" s="30" t="s">
        <v>170</v>
      </c>
      <c r="D119" s="32">
        <f>D156+D171</f>
        <v>12964000</v>
      </c>
      <c r="E119" s="32">
        <f>E156+E171</f>
        <v>5419000</v>
      </c>
      <c r="F119" s="32">
        <f>F156+F171</f>
        <v>5131076</v>
      </c>
      <c r="G119" s="22">
        <f t="shared" si="27"/>
        <v>94.686768776527032</v>
      </c>
    </row>
    <row r="120" spans="2:7">
      <c r="B120" s="12" t="s">
        <v>330</v>
      </c>
      <c r="C120" s="30" t="s">
        <v>171</v>
      </c>
      <c r="D120" s="32">
        <f>D130+D138+D148+D157+D172+D182+D191+D198+D208+D216</f>
        <v>45999000</v>
      </c>
      <c r="E120" s="32">
        <f t="shared" ref="E120:F120" si="41">E130+E138+E148+E157+E172+E182+E191+E198+E208+E216</f>
        <v>11882000</v>
      </c>
      <c r="F120" s="32">
        <f t="shared" si="41"/>
        <v>7595328</v>
      </c>
      <c r="G120" s="22">
        <f t="shared" si="27"/>
        <v>63.922975929978122</v>
      </c>
    </row>
    <row r="121" spans="2:7">
      <c r="B121" s="12" t="s">
        <v>331</v>
      </c>
      <c r="C121" s="30" t="s">
        <v>172</v>
      </c>
      <c r="D121" s="32">
        <f>D131+D139+D149+D158+D173+D183+D192+D199+D209+D217</f>
        <v>45999000</v>
      </c>
      <c r="E121" s="32">
        <f t="shared" ref="E121:F121" si="42">E131+E139+E149+E158+E173+E183+E192+E199+E209+E217</f>
        <v>11882000</v>
      </c>
      <c r="F121" s="32">
        <f t="shared" si="42"/>
        <v>7595328</v>
      </c>
      <c r="G121" s="22">
        <f t="shared" si="27"/>
        <v>63.922975929978122</v>
      </c>
    </row>
    <row r="122" spans="2:7">
      <c r="B122" s="12" t="s">
        <v>332</v>
      </c>
      <c r="C122" s="30" t="s">
        <v>173</v>
      </c>
      <c r="D122" s="32">
        <f>D218</f>
        <v>22520000</v>
      </c>
      <c r="E122" s="32">
        <f t="shared" ref="E122:F122" si="43">E218</f>
        <v>7690000</v>
      </c>
      <c r="F122" s="32">
        <f t="shared" si="43"/>
        <v>7565277</v>
      </c>
      <c r="G122" s="22">
        <f t="shared" si="27"/>
        <v>98.3781144343303</v>
      </c>
    </row>
    <row r="123" spans="2:7">
      <c r="B123" s="12" t="s">
        <v>174</v>
      </c>
      <c r="C123" s="30" t="s">
        <v>175</v>
      </c>
      <c r="D123" s="32">
        <f>D219</f>
        <v>22520000</v>
      </c>
      <c r="E123" s="32">
        <f t="shared" ref="E123:F123" si="44">E219</f>
        <v>7690000</v>
      </c>
      <c r="F123" s="32">
        <f t="shared" si="44"/>
        <v>7565277</v>
      </c>
      <c r="G123" s="22">
        <f t="shared" si="27"/>
        <v>98.3781144343303</v>
      </c>
    </row>
    <row r="124" spans="2:7" ht="25.5">
      <c r="B124" s="12" t="s">
        <v>176</v>
      </c>
      <c r="C124" s="30" t="s">
        <v>177</v>
      </c>
      <c r="D124" s="32">
        <f>D132+D159+D174+D193</f>
        <v>0</v>
      </c>
      <c r="E124" s="32">
        <f t="shared" ref="E124" si="45">E132+E159+E174+E193</f>
        <v>0</v>
      </c>
      <c r="F124" s="32">
        <f>F132+F159+F174+F193+F184</f>
        <v>-379063</v>
      </c>
      <c r="G124" s="22"/>
    </row>
    <row r="125" spans="2:7" s="18" customFormat="1">
      <c r="B125" s="11" t="s">
        <v>180</v>
      </c>
      <c r="C125" s="29" t="s">
        <v>181</v>
      </c>
      <c r="D125" s="31">
        <f>D126+D130+D132</f>
        <v>15358000</v>
      </c>
      <c r="E125" s="31">
        <f>E126+E130+E132</f>
        <v>5145000</v>
      </c>
      <c r="F125" s="31">
        <f>F126+F130+F132</f>
        <v>4369711</v>
      </c>
      <c r="G125" s="20">
        <f t="shared" si="27"/>
        <v>84.931214771622933</v>
      </c>
    </row>
    <row r="126" spans="2:7">
      <c r="B126" s="12" t="s">
        <v>333</v>
      </c>
      <c r="C126" s="30" t="s">
        <v>154</v>
      </c>
      <c r="D126" s="32">
        <f>D127+D128+D129</f>
        <v>11825000</v>
      </c>
      <c r="E126" s="32">
        <f>E127+E128+E129</f>
        <v>4262000</v>
      </c>
      <c r="F126" s="32">
        <f>F127+F128+F129</f>
        <v>4236667</v>
      </c>
      <c r="G126" s="22">
        <f t="shared" si="27"/>
        <v>99.405607695917411</v>
      </c>
    </row>
    <row r="127" spans="2:7">
      <c r="B127" s="12" t="s">
        <v>155</v>
      </c>
      <c r="C127" s="30" t="s">
        <v>156</v>
      </c>
      <c r="D127" s="32">
        <v>7225000</v>
      </c>
      <c r="E127" s="32">
        <v>2546000</v>
      </c>
      <c r="F127" s="32">
        <v>2522047</v>
      </c>
      <c r="G127" s="22">
        <f t="shared" si="27"/>
        <v>99.059190887666929</v>
      </c>
    </row>
    <row r="128" spans="2:7">
      <c r="B128" s="12" t="s">
        <v>157</v>
      </c>
      <c r="C128" s="30" t="s">
        <v>158</v>
      </c>
      <c r="D128" s="32">
        <v>4372000</v>
      </c>
      <c r="E128" s="32">
        <v>1659000</v>
      </c>
      <c r="F128" s="32">
        <v>1657620</v>
      </c>
      <c r="G128" s="22">
        <f t="shared" si="27"/>
        <v>99.916817359855344</v>
      </c>
    </row>
    <row r="129" spans="2:7" ht="25.5">
      <c r="B129" s="12" t="s">
        <v>334</v>
      </c>
      <c r="C129" s="30" t="s">
        <v>166</v>
      </c>
      <c r="D129" s="32">
        <v>228000</v>
      </c>
      <c r="E129" s="32">
        <v>57000</v>
      </c>
      <c r="F129" s="32">
        <v>57000</v>
      </c>
      <c r="G129" s="22">
        <f t="shared" si="27"/>
        <v>100</v>
      </c>
    </row>
    <row r="130" spans="2:7">
      <c r="B130" s="12" t="s">
        <v>335</v>
      </c>
      <c r="C130" s="30" t="s">
        <v>171</v>
      </c>
      <c r="D130" s="32">
        <f>D131</f>
        <v>3533000</v>
      </c>
      <c r="E130" s="32">
        <f t="shared" ref="E130:F130" si="46">E131</f>
        <v>883000</v>
      </c>
      <c r="F130" s="32">
        <f t="shared" si="46"/>
        <v>133561</v>
      </c>
      <c r="G130" s="22">
        <f t="shared" si="27"/>
        <v>15.12582106455266</v>
      </c>
    </row>
    <row r="131" spans="2:7">
      <c r="B131" s="12" t="s">
        <v>290</v>
      </c>
      <c r="C131" s="30" t="s">
        <v>172</v>
      </c>
      <c r="D131" s="32">
        <v>3533000</v>
      </c>
      <c r="E131" s="32">
        <v>883000</v>
      </c>
      <c r="F131" s="32">
        <v>133561</v>
      </c>
      <c r="G131" s="22">
        <f t="shared" si="27"/>
        <v>15.12582106455266</v>
      </c>
    </row>
    <row r="132" spans="2:7" ht="25.5">
      <c r="B132" s="12" t="s">
        <v>176</v>
      </c>
      <c r="C132" s="30" t="s">
        <v>177</v>
      </c>
      <c r="D132" s="32"/>
      <c r="E132" s="32"/>
      <c r="F132" s="32">
        <v>-517</v>
      </c>
      <c r="G132" s="22"/>
    </row>
    <row r="133" spans="2:7" s="18" customFormat="1">
      <c r="B133" s="11" t="s">
        <v>182</v>
      </c>
      <c r="C133" s="29" t="s">
        <v>183</v>
      </c>
      <c r="D133" s="31">
        <f>D134+D138</f>
        <v>1453000</v>
      </c>
      <c r="E133" s="31">
        <f t="shared" ref="E133:F133" si="47">E134+E138</f>
        <v>282000</v>
      </c>
      <c r="F133" s="31">
        <f t="shared" si="47"/>
        <v>200200</v>
      </c>
      <c r="G133" s="20">
        <f t="shared" si="27"/>
        <v>70.99290780141844</v>
      </c>
    </row>
    <row r="134" spans="2:7">
      <c r="B134" s="12" t="s">
        <v>336</v>
      </c>
      <c r="C134" s="30" t="s">
        <v>154</v>
      </c>
      <c r="D134" s="32">
        <f>D135+D136+D137</f>
        <v>1333000</v>
      </c>
      <c r="E134" s="32">
        <f t="shared" ref="E134:F134" si="48">E135+E136+E137</f>
        <v>252000</v>
      </c>
      <c r="F134" s="32">
        <f t="shared" si="48"/>
        <v>200200</v>
      </c>
      <c r="G134" s="22">
        <f t="shared" si="27"/>
        <v>79.444444444444443</v>
      </c>
    </row>
    <row r="135" spans="2:7">
      <c r="B135" s="12" t="s">
        <v>155</v>
      </c>
      <c r="C135" s="30" t="s">
        <v>156</v>
      </c>
      <c r="D135" s="32">
        <v>665000</v>
      </c>
      <c r="E135" s="32">
        <v>174000</v>
      </c>
      <c r="F135" s="32">
        <v>131353</v>
      </c>
      <c r="G135" s="22">
        <f t="shared" si="27"/>
        <v>75.490229885057474</v>
      </c>
    </row>
    <row r="136" spans="2:7">
      <c r="B136" s="12" t="s">
        <v>157</v>
      </c>
      <c r="C136" s="30" t="s">
        <v>158</v>
      </c>
      <c r="D136" s="32">
        <v>312000</v>
      </c>
      <c r="E136" s="32">
        <v>78000</v>
      </c>
      <c r="F136" s="32">
        <v>68847</v>
      </c>
      <c r="G136" s="22">
        <f t="shared" si="27"/>
        <v>88.265384615384619</v>
      </c>
    </row>
    <row r="137" spans="2:7">
      <c r="B137" s="12" t="s">
        <v>163</v>
      </c>
      <c r="C137" s="30" t="s">
        <v>164</v>
      </c>
      <c r="D137" s="32">
        <v>356000</v>
      </c>
      <c r="E137" s="32"/>
      <c r="F137" s="32"/>
      <c r="G137" s="22"/>
    </row>
    <row r="138" spans="2:7">
      <c r="B138" s="12" t="s">
        <v>335</v>
      </c>
      <c r="C138" s="30" t="s">
        <v>171</v>
      </c>
      <c r="D138" s="32">
        <f>D139</f>
        <v>120000</v>
      </c>
      <c r="E138" s="32">
        <f t="shared" ref="E138:F138" si="49">E139</f>
        <v>30000</v>
      </c>
      <c r="F138" s="32">
        <f t="shared" si="49"/>
        <v>0</v>
      </c>
      <c r="G138" s="22">
        <f t="shared" si="27"/>
        <v>0</v>
      </c>
    </row>
    <row r="139" spans="2:7">
      <c r="B139" s="12" t="s">
        <v>337</v>
      </c>
      <c r="C139" s="30" t="s">
        <v>172</v>
      </c>
      <c r="D139" s="32">
        <v>120000</v>
      </c>
      <c r="E139" s="32">
        <v>30000</v>
      </c>
      <c r="F139" s="32"/>
      <c r="G139" s="22">
        <f t="shared" si="27"/>
        <v>0</v>
      </c>
    </row>
    <row r="140" spans="2:7" ht="13.5" customHeight="1">
      <c r="B140" s="11" t="s">
        <v>358</v>
      </c>
      <c r="C140" s="29" t="s">
        <v>360</v>
      </c>
      <c r="D140" s="31">
        <f>D141</f>
        <v>7639000</v>
      </c>
      <c r="E140" s="31">
        <f t="shared" ref="E140:F140" si="50">E141</f>
        <v>3019000</v>
      </c>
      <c r="F140" s="31">
        <f t="shared" si="50"/>
        <v>2246421</v>
      </c>
      <c r="G140" s="20">
        <f t="shared" si="27"/>
        <v>74.409440211990727</v>
      </c>
    </row>
    <row r="141" spans="2:7">
      <c r="B141" s="12" t="s">
        <v>336</v>
      </c>
      <c r="C141" s="30" t="s">
        <v>361</v>
      </c>
      <c r="D141" s="32">
        <f>D142+D143</f>
        <v>7639000</v>
      </c>
      <c r="E141" s="32">
        <f t="shared" ref="E141:F141" si="51">E142+E143</f>
        <v>3019000</v>
      </c>
      <c r="F141" s="32">
        <f t="shared" si="51"/>
        <v>2246421</v>
      </c>
      <c r="G141" s="22">
        <f t="shared" si="27"/>
        <v>74.409440211990727</v>
      </c>
    </row>
    <row r="142" spans="2:7">
      <c r="B142" s="12" t="s">
        <v>157</v>
      </c>
      <c r="C142" s="30" t="s">
        <v>362</v>
      </c>
      <c r="D142" s="32">
        <v>19000</v>
      </c>
      <c r="E142" s="32">
        <v>19000</v>
      </c>
      <c r="F142" s="32">
        <v>9102</v>
      </c>
      <c r="G142" s="22">
        <f t="shared" si="27"/>
        <v>47.905263157894737</v>
      </c>
    </row>
    <row r="143" spans="2:7">
      <c r="B143" s="12" t="s">
        <v>359</v>
      </c>
      <c r="C143" s="30" t="s">
        <v>363</v>
      </c>
      <c r="D143" s="32">
        <v>7620000</v>
      </c>
      <c r="E143" s="32">
        <v>3000000</v>
      </c>
      <c r="F143" s="32">
        <v>2237319</v>
      </c>
      <c r="G143" s="22">
        <f t="shared" si="27"/>
        <v>74.577300000000008</v>
      </c>
    </row>
    <row r="144" spans="2:7" s="18" customFormat="1">
      <c r="B144" s="11" t="s">
        <v>184</v>
      </c>
      <c r="C144" s="29" t="s">
        <v>185</v>
      </c>
      <c r="D144" s="31">
        <f>D145+D148</f>
        <v>3733000</v>
      </c>
      <c r="E144" s="31">
        <f t="shared" ref="E144:F144" si="52">E145+E148</f>
        <v>2087000</v>
      </c>
      <c r="F144" s="31">
        <f t="shared" si="52"/>
        <v>1378188</v>
      </c>
      <c r="G144" s="20">
        <f t="shared" si="27"/>
        <v>66.036799233349313</v>
      </c>
    </row>
    <row r="145" spans="2:7">
      <c r="B145" s="12" t="s">
        <v>268</v>
      </c>
      <c r="C145" s="30" t="s">
        <v>154</v>
      </c>
      <c r="D145" s="32">
        <f>D146+D147</f>
        <v>2977000</v>
      </c>
      <c r="E145" s="32">
        <f>E146+E147</f>
        <v>1720000</v>
      </c>
      <c r="F145" s="32">
        <f>F146+F147</f>
        <v>1214043</v>
      </c>
      <c r="G145" s="22">
        <f t="shared" ref="G145:G211" si="53">F145/E145*100</f>
        <v>70.583895348837217</v>
      </c>
    </row>
    <row r="146" spans="2:7">
      <c r="B146" s="12" t="s">
        <v>155</v>
      </c>
      <c r="C146" s="30" t="s">
        <v>156</v>
      </c>
      <c r="D146" s="32">
        <v>2492000</v>
      </c>
      <c r="E146" s="32">
        <v>1402000</v>
      </c>
      <c r="F146" s="32">
        <v>937189</v>
      </c>
      <c r="G146" s="22">
        <f t="shared" si="53"/>
        <v>66.846576319543502</v>
      </c>
    </row>
    <row r="147" spans="2:7">
      <c r="B147" s="12" t="s">
        <v>157</v>
      </c>
      <c r="C147" s="30" t="s">
        <v>158</v>
      </c>
      <c r="D147" s="32">
        <v>485000</v>
      </c>
      <c r="E147" s="32">
        <v>318000</v>
      </c>
      <c r="F147" s="32">
        <v>276854</v>
      </c>
      <c r="G147" s="22">
        <f t="shared" si="53"/>
        <v>87.061006289308168</v>
      </c>
    </row>
    <row r="148" spans="2:7">
      <c r="B148" s="12" t="s">
        <v>270</v>
      </c>
      <c r="C148" s="30" t="s">
        <v>171</v>
      </c>
      <c r="D148" s="32">
        <f>D149</f>
        <v>756000</v>
      </c>
      <c r="E148" s="32">
        <f t="shared" ref="E148:F148" si="54">E149</f>
        <v>367000</v>
      </c>
      <c r="F148" s="32">
        <f t="shared" si="54"/>
        <v>164145</v>
      </c>
      <c r="G148" s="22">
        <f t="shared" si="53"/>
        <v>44.72615803814714</v>
      </c>
    </row>
    <row r="149" spans="2:7">
      <c r="B149" s="12" t="s">
        <v>338</v>
      </c>
      <c r="C149" s="30" t="s">
        <v>172</v>
      </c>
      <c r="D149" s="32">
        <v>756000</v>
      </c>
      <c r="E149" s="32">
        <v>367000</v>
      </c>
      <c r="F149" s="32">
        <v>164145</v>
      </c>
      <c r="G149" s="22">
        <f t="shared" si="53"/>
        <v>44.72615803814714</v>
      </c>
    </row>
    <row r="150" spans="2:7" s="18" customFormat="1">
      <c r="B150" s="11" t="s">
        <v>186</v>
      </c>
      <c r="C150" s="29" t="s">
        <v>187</v>
      </c>
      <c r="D150" s="31">
        <f>D151+D157+D159</f>
        <v>94283000</v>
      </c>
      <c r="E150" s="31">
        <f t="shared" ref="E150:F150" si="55">E151+E157+E159</f>
        <v>27711000</v>
      </c>
      <c r="F150" s="31">
        <f t="shared" si="55"/>
        <v>23242333</v>
      </c>
      <c r="G150" s="20">
        <f t="shared" si="53"/>
        <v>83.874031972862767</v>
      </c>
    </row>
    <row r="151" spans="2:7">
      <c r="B151" s="12" t="s">
        <v>339</v>
      </c>
      <c r="C151" s="30" t="s">
        <v>154</v>
      </c>
      <c r="D151" s="32">
        <f>D152+D153+D154+D155+D156</f>
        <v>92117000</v>
      </c>
      <c r="E151" s="32">
        <f>E152+E153+E154+E155+E156</f>
        <v>26129000</v>
      </c>
      <c r="F151" s="32">
        <f>F152+F153+F154+F155+F156</f>
        <v>22179675</v>
      </c>
      <c r="G151" s="22">
        <f t="shared" si="53"/>
        <v>84.885280722568794</v>
      </c>
    </row>
    <row r="152" spans="2:7">
      <c r="B152" s="12" t="s">
        <v>155</v>
      </c>
      <c r="C152" s="30" t="s">
        <v>156</v>
      </c>
      <c r="D152" s="32">
        <v>76360000</v>
      </c>
      <c r="E152" s="32">
        <v>20782000</v>
      </c>
      <c r="F152" s="32">
        <v>19641880</v>
      </c>
      <c r="G152" s="22">
        <f t="shared" si="53"/>
        <v>94.513906265037051</v>
      </c>
    </row>
    <row r="153" spans="2:7">
      <c r="B153" s="12" t="s">
        <v>157</v>
      </c>
      <c r="C153" s="30" t="s">
        <v>158</v>
      </c>
      <c r="D153" s="32">
        <v>14029000</v>
      </c>
      <c r="E153" s="32">
        <v>4967000</v>
      </c>
      <c r="F153" s="32">
        <v>2537795</v>
      </c>
      <c r="G153" s="22">
        <f t="shared" si="53"/>
        <v>51.093114556070063</v>
      </c>
    </row>
    <row r="154" spans="2:7" ht="25.5">
      <c r="B154" s="12" t="s">
        <v>272</v>
      </c>
      <c r="C154" s="30" t="s">
        <v>166</v>
      </c>
      <c r="D154" s="32">
        <v>618000</v>
      </c>
      <c r="E154" s="32">
        <v>100000</v>
      </c>
      <c r="F154" s="32"/>
      <c r="G154" s="22">
        <f t="shared" si="53"/>
        <v>0</v>
      </c>
    </row>
    <row r="155" spans="2:7" hidden="1">
      <c r="B155" s="12" t="s">
        <v>167</v>
      </c>
      <c r="C155" s="30" t="s">
        <v>168</v>
      </c>
      <c r="D155" s="32"/>
      <c r="E155" s="32"/>
      <c r="F155" s="32"/>
      <c r="G155" s="22" t="e">
        <f t="shared" si="53"/>
        <v>#DIV/0!</v>
      </c>
    </row>
    <row r="156" spans="2:7">
      <c r="B156" s="12" t="s">
        <v>169</v>
      </c>
      <c r="C156" s="30" t="s">
        <v>170</v>
      </c>
      <c r="D156" s="32">
        <v>1110000</v>
      </c>
      <c r="E156" s="32">
        <v>280000</v>
      </c>
      <c r="F156" s="32"/>
      <c r="G156" s="22">
        <f t="shared" si="53"/>
        <v>0</v>
      </c>
    </row>
    <row r="157" spans="2:7">
      <c r="B157" s="12" t="s">
        <v>273</v>
      </c>
      <c r="C157" s="30" t="s">
        <v>171</v>
      </c>
      <c r="D157" s="32">
        <f>D158</f>
        <v>2166000</v>
      </c>
      <c r="E157" s="32">
        <f t="shared" ref="E157:F157" si="56">E158</f>
        <v>1582000</v>
      </c>
      <c r="F157" s="32">
        <f t="shared" si="56"/>
        <v>1073436</v>
      </c>
      <c r="G157" s="22">
        <f t="shared" si="53"/>
        <v>67.853097345132738</v>
      </c>
    </row>
    <row r="158" spans="2:7">
      <c r="B158" s="12" t="s">
        <v>340</v>
      </c>
      <c r="C158" s="30" t="s">
        <v>172</v>
      </c>
      <c r="D158" s="32">
        <v>2166000</v>
      </c>
      <c r="E158" s="32">
        <v>1582000</v>
      </c>
      <c r="F158" s="32">
        <v>1073436</v>
      </c>
      <c r="G158" s="22">
        <f t="shared" si="53"/>
        <v>67.853097345132738</v>
      </c>
    </row>
    <row r="159" spans="2:7" ht="25.5">
      <c r="B159" s="12" t="s">
        <v>176</v>
      </c>
      <c r="C159" s="30" t="s">
        <v>177</v>
      </c>
      <c r="D159" s="32"/>
      <c r="E159" s="32"/>
      <c r="F159" s="32">
        <v>-10778</v>
      </c>
      <c r="G159" s="22"/>
    </row>
    <row r="160" spans="2:7" s="18" customFormat="1">
      <c r="B160" s="11" t="s">
        <v>188</v>
      </c>
      <c r="C160" s="29" t="s">
        <v>189</v>
      </c>
      <c r="D160" s="31">
        <f>D161</f>
        <v>2226000</v>
      </c>
      <c r="E160" s="31">
        <f t="shared" ref="E160:F160" si="57">E161</f>
        <v>615000</v>
      </c>
      <c r="F160" s="31">
        <f t="shared" si="57"/>
        <v>543827</v>
      </c>
      <c r="G160" s="20">
        <f t="shared" si="53"/>
        <v>88.427154471544711</v>
      </c>
    </row>
    <row r="161" spans="2:7">
      <c r="B161" s="12" t="s">
        <v>267</v>
      </c>
      <c r="C161" s="30" t="s">
        <v>154</v>
      </c>
      <c r="D161" s="32">
        <f>D162+D163+D164</f>
        <v>2226000</v>
      </c>
      <c r="E161" s="32">
        <f>E162+E163+E164</f>
        <v>615000</v>
      </c>
      <c r="F161" s="32">
        <f>F162+F163+F164</f>
        <v>543827</v>
      </c>
      <c r="G161" s="22">
        <f t="shared" si="53"/>
        <v>88.427154471544711</v>
      </c>
    </row>
    <row r="162" spans="2:7">
      <c r="B162" s="12" t="s">
        <v>155</v>
      </c>
      <c r="C162" s="30" t="s">
        <v>156</v>
      </c>
      <c r="D162" s="32">
        <v>2024000</v>
      </c>
      <c r="E162" s="32">
        <v>558000</v>
      </c>
      <c r="F162" s="32">
        <v>538056</v>
      </c>
      <c r="G162" s="22">
        <f t="shared" si="53"/>
        <v>96.4258064516129</v>
      </c>
    </row>
    <row r="163" spans="2:7">
      <c r="B163" s="12" t="s">
        <v>157</v>
      </c>
      <c r="C163" s="30" t="s">
        <v>158</v>
      </c>
      <c r="D163" s="32">
        <v>200000</v>
      </c>
      <c r="E163" s="32">
        <v>55000</v>
      </c>
      <c r="F163" s="32">
        <v>5121</v>
      </c>
      <c r="G163" s="22">
        <f t="shared" si="53"/>
        <v>9.3109090909090906</v>
      </c>
    </row>
    <row r="164" spans="2:7">
      <c r="B164" s="12" t="s">
        <v>167</v>
      </c>
      <c r="C164" s="30" t="s">
        <v>168</v>
      </c>
      <c r="D164" s="32">
        <v>2000</v>
      </c>
      <c r="E164" s="32">
        <v>2000</v>
      </c>
      <c r="F164" s="32">
        <v>650</v>
      </c>
      <c r="G164" s="22">
        <f t="shared" si="53"/>
        <v>32.5</v>
      </c>
    </row>
    <row r="165" spans="2:7" s="18" customFormat="1">
      <c r="B165" s="11" t="s">
        <v>190</v>
      </c>
      <c r="C165" s="29" t="s">
        <v>191</v>
      </c>
      <c r="D165" s="31">
        <f>D166+D172+D174</f>
        <v>37718000</v>
      </c>
      <c r="E165" s="31">
        <f t="shared" ref="E165:F165" si="58">E166+E172+E174</f>
        <v>15432000</v>
      </c>
      <c r="F165" s="31">
        <f t="shared" si="58"/>
        <v>10136365</v>
      </c>
      <c r="G165" s="20">
        <f t="shared" si="53"/>
        <v>65.684065578019698</v>
      </c>
    </row>
    <row r="166" spans="2:7">
      <c r="B166" s="12" t="s">
        <v>333</v>
      </c>
      <c r="C166" s="30" t="s">
        <v>154</v>
      </c>
      <c r="D166" s="32">
        <f>D167+D168+D170+D171+D169</f>
        <v>34596000</v>
      </c>
      <c r="E166" s="32">
        <f t="shared" ref="E166:F166" si="59">E167+E168+E170+E171+E169</f>
        <v>14778000</v>
      </c>
      <c r="F166" s="32">
        <f t="shared" si="59"/>
        <v>10100673</v>
      </c>
      <c r="G166" s="22">
        <f t="shared" si="53"/>
        <v>68.349390986601705</v>
      </c>
    </row>
    <row r="167" spans="2:7">
      <c r="B167" s="12" t="s">
        <v>155</v>
      </c>
      <c r="C167" s="30" t="s">
        <v>156</v>
      </c>
      <c r="D167" s="32">
        <v>2708000</v>
      </c>
      <c r="E167" s="32">
        <v>846000</v>
      </c>
      <c r="F167" s="32">
        <v>575252</v>
      </c>
      <c r="G167" s="22">
        <f t="shared" si="53"/>
        <v>67.996690307328606</v>
      </c>
    </row>
    <row r="168" spans="2:7">
      <c r="B168" s="12" t="s">
        <v>157</v>
      </c>
      <c r="C168" s="30" t="s">
        <v>158</v>
      </c>
      <c r="D168" s="32">
        <v>12792000</v>
      </c>
      <c r="E168" s="32">
        <v>4753000</v>
      </c>
      <c r="F168" s="32">
        <v>4354345</v>
      </c>
      <c r="G168" s="22">
        <f t="shared" si="53"/>
        <v>91.612560488112777</v>
      </c>
    </row>
    <row r="169" spans="2:7">
      <c r="B169" s="12" t="s">
        <v>348</v>
      </c>
      <c r="C169" s="30" t="s">
        <v>165</v>
      </c>
      <c r="D169" s="32">
        <v>150000</v>
      </c>
      <c r="E169" s="32">
        <v>40000</v>
      </c>
      <c r="F169" s="32">
        <v>40000</v>
      </c>
      <c r="G169" s="22">
        <f t="shared" si="53"/>
        <v>100</v>
      </c>
    </row>
    <row r="170" spans="2:7" ht="25.5">
      <c r="B170" s="12" t="s">
        <v>344</v>
      </c>
      <c r="C170" s="30" t="s">
        <v>375</v>
      </c>
      <c r="D170" s="32">
        <v>7092000</v>
      </c>
      <c r="E170" s="32">
        <v>4000000</v>
      </c>
      <c r="F170" s="32"/>
      <c r="G170" s="22">
        <f t="shared" si="53"/>
        <v>0</v>
      </c>
    </row>
    <row r="171" spans="2:7">
      <c r="B171" s="12" t="s">
        <v>169</v>
      </c>
      <c r="C171" s="30" t="s">
        <v>170</v>
      </c>
      <c r="D171" s="32">
        <v>11854000</v>
      </c>
      <c r="E171" s="32">
        <v>5139000</v>
      </c>
      <c r="F171" s="32">
        <v>5131076</v>
      </c>
      <c r="G171" s="22">
        <f t="shared" si="53"/>
        <v>99.845806577155088</v>
      </c>
    </row>
    <row r="172" spans="2:7">
      <c r="B172" s="12" t="s">
        <v>341</v>
      </c>
      <c r="C172" s="30" t="s">
        <v>171</v>
      </c>
      <c r="D172" s="32">
        <f>D173</f>
        <v>3122000</v>
      </c>
      <c r="E172" s="32">
        <f t="shared" ref="E172:F172" si="60">E173</f>
        <v>654000</v>
      </c>
      <c r="F172" s="32">
        <f t="shared" si="60"/>
        <v>35692</v>
      </c>
      <c r="G172" s="22">
        <f t="shared" si="53"/>
        <v>5.4574923547400607</v>
      </c>
    </row>
    <row r="173" spans="2:7">
      <c r="B173" s="12" t="s">
        <v>269</v>
      </c>
      <c r="C173" s="30" t="s">
        <v>172</v>
      </c>
      <c r="D173" s="32">
        <v>3122000</v>
      </c>
      <c r="E173" s="32">
        <v>654000</v>
      </c>
      <c r="F173" s="32">
        <v>35692</v>
      </c>
      <c r="G173" s="22">
        <f t="shared" si="53"/>
        <v>5.4574923547400607</v>
      </c>
    </row>
    <row r="174" spans="2:7" ht="25.5">
      <c r="B174" s="12" t="s">
        <v>176</v>
      </c>
      <c r="C174" s="30" t="s">
        <v>177</v>
      </c>
      <c r="D174" s="32"/>
      <c r="E174" s="32"/>
      <c r="F174" s="32"/>
      <c r="G174" s="22"/>
    </row>
    <row r="175" spans="2:7" s="18" customFormat="1">
      <c r="B175" s="11" t="s">
        <v>192</v>
      </c>
      <c r="C175" s="29" t="s">
        <v>193</v>
      </c>
      <c r="D175" s="31">
        <f>D176+D182</f>
        <v>16352000</v>
      </c>
      <c r="E175" s="31">
        <f>E176+E182</f>
        <v>5156000</v>
      </c>
      <c r="F175" s="31">
        <f>F176+F182+F184</f>
        <v>3290623</v>
      </c>
      <c r="G175" s="20">
        <f t="shared" si="53"/>
        <v>63.821237393328154</v>
      </c>
    </row>
    <row r="176" spans="2:7">
      <c r="B176" s="12" t="s">
        <v>342</v>
      </c>
      <c r="C176" s="30" t="s">
        <v>154</v>
      </c>
      <c r="D176" s="32">
        <f>D177+D178+D179+D180+D181</f>
        <v>15729000</v>
      </c>
      <c r="E176" s="32">
        <f>E177+E178+E179+E180+E181</f>
        <v>4781000</v>
      </c>
      <c r="F176" s="32">
        <f>F177+F178+F179+F180+F181</f>
        <v>3311971</v>
      </c>
      <c r="G176" s="22">
        <f t="shared" si="53"/>
        <v>69.273603848567248</v>
      </c>
    </row>
    <row r="177" spans="2:7">
      <c r="B177" s="12" t="s">
        <v>155</v>
      </c>
      <c r="C177" s="30" t="s">
        <v>156</v>
      </c>
      <c r="D177" s="32">
        <v>7192000</v>
      </c>
      <c r="E177" s="32">
        <v>2035000</v>
      </c>
      <c r="F177" s="32">
        <v>1335380</v>
      </c>
      <c r="G177" s="22">
        <f t="shared" si="53"/>
        <v>65.620638820638817</v>
      </c>
    </row>
    <row r="178" spans="2:7">
      <c r="B178" s="12" t="s">
        <v>157</v>
      </c>
      <c r="C178" s="30" t="s">
        <v>158</v>
      </c>
      <c r="D178" s="32">
        <v>3802000</v>
      </c>
      <c r="E178" s="32">
        <v>1281000</v>
      </c>
      <c r="F178" s="32">
        <v>782794</v>
      </c>
      <c r="G178" s="22">
        <f t="shared" si="53"/>
        <v>61.108040593286496</v>
      </c>
    </row>
    <row r="179" spans="2:7">
      <c r="B179" s="12" t="s">
        <v>343</v>
      </c>
      <c r="C179" s="30" t="s">
        <v>165</v>
      </c>
      <c r="D179" s="32">
        <v>335000</v>
      </c>
      <c r="E179" s="32">
        <v>165000</v>
      </c>
      <c r="F179" s="32">
        <v>41471</v>
      </c>
      <c r="G179" s="22">
        <f t="shared" si="53"/>
        <v>25.133939393939393</v>
      </c>
    </row>
    <row r="180" spans="2:7" ht="25.5" hidden="1">
      <c r="B180" s="12" t="s">
        <v>344</v>
      </c>
      <c r="C180" s="30" t="s">
        <v>166</v>
      </c>
      <c r="D180" s="32"/>
      <c r="E180" s="32"/>
      <c r="F180" s="32"/>
      <c r="G180" s="22"/>
    </row>
    <row r="181" spans="2:7">
      <c r="B181" s="12" t="s">
        <v>167</v>
      </c>
      <c r="C181" s="30" t="s">
        <v>168</v>
      </c>
      <c r="D181" s="32">
        <v>4400000</v>
      </c>
      <c r="E181" s="32">
        <v>1300000</v>
      </c>
      <c r="F181" s="32">
        <v>1152326</v>
      </c>
      <c r="G181" s="22">
        <f t="shared" si="53"/>
        <v>88.640461538461537</v>
      </c>
    </row>
    <row r="182" spans="2:7">
      <c r="B182" s="12" t="s">
        <v>345</v>
      </c>
      <c r="C182" s="30" t="s">
        <v>171</v>
      </c>
      <c r="D182" s="32">
        <f>D183</f>
        <v>623000</v>
      </c>
      <c r="E182" s="32">
        <f t="shared" ref="E182:F182" si="61">E183</f>
        <v>375000</v>
      </c>
      <c r="F182" s="32">
        <f t="shared" si="61"/>
        <v>0</v>
      </c>
      <c r="G182" s="22">
        <f t="shared" si="53"/>
        <v>0</v>
      </c>
    </row>
    <row r="183" spans="2:7">
      <c r="B183" s="12" t="s">
        <v>346</v>
      </c>
      <c r="C183" s="30" t="s">
        <v>172</v>
      </c>
      <c r="D183" s="32">
        <v>623000</v>
      </c>
      <c r="E183" s="32">
        <v>375000</v>
      </c>
      <c r="F183" s="32"/>
      <c r="G183" s="22">
        <f t="shared" si="53"/>
        <v>0</v>
      </c>
    </row>
    <row r="184" spans="2:7" ht="25.5">
      <c r="B184" s="12" t="s">
        <v>176</v>
      </c>
      <c r="C184" s="30" t="s">
        <v>177</v>
      </c>
      <c r="D184" s="32"/>
      <c r="E184" s="32"/>
      <c r="F184" s="32">
        <v>-21348</v>
      </c>
      <c r="G184" s="22"/>
    </row>
    <row r="185" spans="2:7" s="18" customFormat="1">
      <c r="B185" s="11" t="s">
        <v>194</v>
      </c>
      <c r="C185" s="29" t="s">
        <v>195</v>
      </c>
      <c r="D185" s="31">
        <f>D186+D191+D193</f>
        <v>71168000</v>
      </c>
      <c r="E185" s="31">
        <f t="shared" ref="E185:F185" si="62">E186+E191+E193</f>
        <v>22716000</v>
      </c>
      <c r="F185" s="31">
        <f t="shared" si="62"/>
        <v>13752878</v>
      </c>
      <c r="G185" s="20">
        <f t="shared" si="53"/>
        <v>60.542692375418206</v>
      </c>
    </row>
    <row r="186" spans="2:7">
      <c r="B186" s="12" t="s">
        <v>347</v>
      </c>
      <c r="C186" s="30" t="s">
        <v>154</v>
      </c>
      <c r="D186" s="32">
        <f>D187+D188+D189+D190</f>
        <v>55339000</v>
      </c>
      <c r="E186" s="32">
        <f>E187+E188+E189+E190</f>
        <v>18613000</v>
      </c>
      <c r="F186" s="32">
        <f>F187+F188+F189+F190</f>
        <v>10109407</v>
      </c>
      <c r="G186" s="22">
        <f t="shared" si="53"/>
        <v>54.313689356901094</v>
      </c>
    </row>
    <row r="187" spans="2:7">
      <c r="B187" s="12" t="s">
        <v>155</v>
      </c>
      <c r="C187" s="30" t="s">
        <v>156</v>
      </c>
      <c r="D187" s="32">
        <v>2647000</v>
      </c>
      <c r="E187" s="32">
        <v>965000</v>
      </c>
      <c r="F187" s="32">
        <v>716772</v>
      </c>
      <c r="G187" s="22">
        <f t="shared" si="53"/>
        <v>74.276891191709851</v>
      </c>
    </row>
    <row r="188" spans="2:7">
      <c r="B188" s="12" t="s">
        <v>157</v>
      </c>
      <c r="C188" s="30" t="s">
        <v>158</v>
      </c>
      <c r="D188" s="32">
        <v>20411000</v>
      </c>
      <c r="E188" s="32">
        <v>8556000</v>
      </c>
      <c r="F188" s="32">
        <v>8179577</v>
      </c>
      <c r="G188" s="22">
        <f t="shared" si="53"/>
        <v>95.600479195885924</v>
      </c>
    </row>
    <row r="189" spans="2:7">
      <c r="B189" s="12" t="s">
        <v>348</v>
      </c>
      <c r="C189" s="30" t="s">
        <v>165</v>
      </c>
      <c r="D189" s="32">
        <v>2523000</v>
      </c>
      <c r="E189" s="32">
        <v>1000000</v>
      </c>
      <c r="F189" s="32">
        <v>50000</v>
      </c>
      <c r="G189" s="22">
        <f t="shared" si="53"/>
        <v>5</v>
      </c>
    </row>
    <row r="190" spans="2:7" ht="25.5">
      <c r="B190" s="12" t="s">
        <v>349</v>
      </c>
      <c r="C190" s="30" t="s">
        <v>166</v>
      </c>
      <c r="D190" s="32">
        <v>29758000</v>
      </c>
      <c r="E190" s="32">
        <v>8092000</v>
      </c>
      <c r="F190" s="32">
        <v>1163058</v>
      </c>
      <c r="G190" s="22">
        <f t="shared" si="53"/>
        <v>14.372936233316855</v>
      </c>
    </row>
    <row r="191" spans="2:7">
      <c r="B191" s="12" t="s">
        <v>350</v>
      </c>
      <c r="C191" s="30" t="s">
        <v>171</v>
      </c>
      <c r="D191" s="32">
        <f>D192</f>
        <v>15829000</v>
      </c>
      <c r="E191" s="32">
        <f t="shared" ref="E191:F191" si="63">E192</f>
        <v>4103000</v>
      </c>
      <c r="F191" s="32">
        <f t="shared" si="63"/>
        <v>3989891</v>
      </c>
      <c r="G191" s="22">
        <f t="shared" si="53"/>
        <v>97.243261028515718</v>
      </c>
    </row>
    <row r="192" spans="2:7">
      <c r="B192" s="12" t="s">
        <v>340</v>
      </c>
      <c r="C192" s="30" t="s">
        <v>172</v>
      </c>
      <c r="D192" s="32">
        <v>15829000</v>
      </c>
      <c r="E192" s="32">
        <v>4103000</v>
      </c>
      <c r="F192" s="32">
        <v>3989891</v>
      </c>
      <c r="G192" s="22">
        <f t="shared" si="53"/>
        <v>97.243261028515718</v>
      </c>
    </row>
    <row r="193" spans="2:7" ht="25.5">
      <c r="B193" s="12" t="s">
        <v>176</v>
      </c>
      <c r="C193" s="30" t="s">
        <v>177</v>
      </c>
      <c r="D193" s="32"/>
      <c r="E193" s="32"/>
      <c r="F193" s="32">
        <v>-346420</v>
      </c>
      <c r="G193" s="22"/>
    </row>
    <row r="194" spans="2:7" s="18" customFormat="1">
      <c r="B194" s="11" t="s">
        <v>196</v>
      </c>
      <c r="C194" s="29" t="s">
        <v>197</v>
      </c>
      <c r="D194" s="31">
        <f>D195+D198</f>
        <v>80227000</v>
      </c>
      <c r="E194" s="31">
        <f t="shared" ref="E194:F194" si="64">E195+E198</f>
        <v>6500000</v>
      </c>
      <c r="F194" s="31">
        <f t="shared" si="64"/>
        <v>5047617</v>
      </c>
      <c r="G194" s="20">
        <f t="shared" si="53"/>
        <v>77.655646153846163</v>
      </c>
    </row>
    <row r="195" spans="2:7">
      <c r="B195" s="12" t="s">
        <v>327</v>
      </c>
      <c r="C195" s="30" t="s">
        <v>154</v>
      </c>
      <c r="D195" s="32">
        <f>D196+D197</f>
        <v>78757000</v>
      </c>
      <c r="E195" s="32">
        <f t="shared" ref="E195:F195" si="65">E196+E197</f>
        <v>6000000</v>
      </c>
      <c r="F195" s="32">
        <f t="shared" si="65"/>
        <v>4982046</v>
      </c>
      <c r="G195" s="22">
        <f t="shared" si="53"/>
        <v>83.034099999999995</v>
      </c>
    </row>
    <row r="196" spans="2:7">
      <c r="B196" s="12" t="s">
        <v>157</v>
      </c>
      <c r="C196" s="30" t="s">
        <v>158</v>
      </c>
      <c r="D196" s="32">
        <v>11048000</v>
      </c>
      <c r="E196" s="32">
        <v>5000000</v>
      </c>
      <c r="F196" s="32">
        <v>4907442</v>
      </c>
      <c r="G196" s="22">
        <f t="shared" si="53"/>
        <v>98.148840000000007</v>
      </c>
    </row>
    <row r="197" spans="2:7" ht="25.5">
      <c r="B197" s="12" t="s">
        <v>351</v>
      </c>
      <c r="C197" s="30" t="s">
        <v>166</v>
      </c>
      <c r="D197" s="32">
        <v>67709000</v>
      </c>
      <c r="E197" s="32">
        <v>1000000</v>
      </c>
      <c r="F197" s="32">
        <v>74604</v>
      </c>
      <c r="G197" s="22">
        <f t="shared" si="53"/>
        <v>7.4603999999999999</v>
      </c>
    </row>
    <row r="198" spans="2:7">
      <c r="B198" s="12" t="s">
        <v>291</v>
      </c>
      <c r="C198" s="30" t="s">
        <v>171</v>
      </c>
      <c r="D198" s="32">
        <f>D199</f>
        <v>1470000</v>
      </c>
      <c r="E198" s="32">
        <f t="shared" ref="E198:F198" si="66">E199</f>
        <v>500000</v>
      </c>
      <c r="F198" s="32">
        <f t="shared" si="66"/>
        <v>65571</v>
      </c>
      <c r="G198" s="22">
        <f t="shared" si="53"/>
        <v>13.1142</v>
      </c>
    </row>
    <row r="199" spans="2:7">
      <c r="B199" s="12" t="s">
        <v>352</v>
      </c>
      <c r="C199" s="30" t="s">
        <v>172</v>
      </c>
      <c r="D199" s="32">
        <v>1470000</v>
      </c>
      <c r="E199" s="32">
        <v>500000</v>
      </c>
      <c r="F199" s="32">
        <v>65571</v>
      </c>
      <c r="G199" s="22">
        <f t="shared" si="53"/>
        <v>13.1142</v>
      </c>
    </row>
    <row r="200" spans="2:7" s="18" customFormat="1" ht="25.5">
      <c r="B200" s="11" t="s">
        <v>198</v>
      </c>
      <c r="C200" s="29" t="s">
        <v>199</v>
      </c>
      <c r="D200" s="31">
        <f>D201</f>
        <v>5431000</v>
      </c>
      <c r="E200" s="31">
        <f t="shared" ref="E200:F200" si="67">E201</f>
        <v>600000</v>
      </c>
      <c r="F200" s="31">
        <f t="shared" si="67"/>
        <v>40269</v>
      </c>
      <c r="G200" s="20">
        <f t="shared" si="53"/>
        <v>6.7114999999999991</v>
      </c>
    </row>
    <row r="201" spans="2:7">
      <c r="B201" s="12" t="s">
        <v>271</v>
      </c>
      <c r="C201" s="30" t="s">
        <v>154</v>
      </c>
      <c r="D201" s="32">
        <f>D202+D203+D204</f>
        <v>5431000</v>
      </c>
      <c r="E201" s="32">
        <f>E202+E203+E204</f>
        <v>600000</v>
      </c>
      <c r="F201" s="32">
        <f>F202+F203+F204</f>
        <v>40269</v>
      </c>
      <c r="G201" s="22">
        <f t="shared" si="53"/>
        <v>6.7114999999999991</v>
      </c>
    </row>
    <row r="202" spans="2:7">
      <c r="B202" s="12" t="s">
        <v>157</v>
      </c>
      <c r="C202" s="30" t="s">
        <v>158</v>
      </c>
      <c r="D202" s="32">
        <v>303000</v>
      </c>
      <c r="E202" s="32">
        <v>100000</v>
      </c>
      <c r="F202" s="32">
        <v>40269</v>
      </c>
      <c r="G202" s="22">
        <f t="shared" si="53"/>
        <v>40.268999999999998</v>
      </c>
    </row>
    <row r="203" spans="2:7">
      <c r="B203" s="12" t="s">
        <v>353</v>
      </c>
      <c r="C203" s="30" t="s">
        <v>165</v>
      </c>
      <c r="D203" s="32"/>
      <c r="E203" s="32"/>
      <c r="F203" s="32"/>
      <c r="G203" s="22"/>
    </row>
    <row r="204" spans="2:7" ht="25.5">
      <c r="B204" s="12" t="s">
        <v>344</v>
      </c>
      <c r="C204" s="30" t="s">
        <v>166</v>
      </c>
      <c r="D204" s="32">
        <v>5128000</v>
      </c>
      <c r="E204" s="32">
        <v>500000</v>
      </c>
      <c r="F204" s="32"/>
      <c r="G204" s="22">
        <f t="shared" si="53"/>
        <v>0</v>
      </c>
    </row>
    <row r="205" spans="2:7" s="18" customFormat="1">
      <c r="B205" s="11" t="s">
        <v>200</v>
      </c>
      <c r="C205" s="29" t="s">
        <v>201</v>
      </c>
      <c r="D205" s="31">
        <f>D206+D208</f>
        <v>32000</v>
      </c>
      <c r="E205" s="31">
        <f t="shared" ref="E205:F205" si="68">E206+E208</f>
        <v>32000</v>
      </c>
      <c r="F205" s="31">
        <f t="shared" si="68"/>
        <v>31913</v>
      </c>
      <c r="G205" s="20">
        <f t="shared" si="53"/>
        <v>99.728125000000006</v>
      </c>
    </row>
    <row r="206" spans="2:7">
      <c r="B206" s="12" t="s">
        <v>354</v>
      </c>
      <c r="C206" s="30" t="s">
        <v>154</v>
      </c>
      <c r="D206" s="32">
        <f>D207</f>
        <v>32000</v>
      </c>
      <c r="E206" s="32">
        <f t="shared" ref="E206:F206" si="69">E207</f>
        <v>32000</v>
      </c>
      <c r="F206" s="32">
        <f t="shared" si="69"/>
        <v>31913</v>
      </c>
      <c r="G206" s="22">
        <f t="shared" si="53"/>
        <v>99.728125000000006</v>
      </c>
    </row>
    <row r="207" spans="2:7">
      <c r="B207" s="12" t="s">
        <v>161</v>
      </c>
      <c r="C207" s="30" t="s">
        <v>162</v>
      </c>
      <c r="D207" s="32">
        <v>32000</v>
      </c>
      <c r="E207" s="32">
        <v>32000</v>
      </c>
      <c r="F207" s="32">
        <v>31913</v>
      </c>
      <c r="G207" s="22">
        <f t="shared" si="53"/>
        <v>99.728125000000006</v>
      </c>
    </row>
    <row r="208" spans="2:7">
      <c r="B208" s="12" t="s">
        <v>350</v>
      </c>
      <c r="C208" s="30" t="s">
        <v>171</v>
      </c>
      <c r="D208" s="32">
        <f>D209</f>
        <v>0</v>
      </c>
      <c r="E208" s="32">
        <f t="shared" ref="E208:F208" si="70">E209</f>
        <v>0</v>
      </c>
      <c r="F208" s="32">
        <f t="shared" si="70"/>
        <v>0</v>
      </c>
      <c r="G208" s="22"/>
    </row>
    <row r="209" spans="2:7">
      <c r="B209" s="12" t="s">
        <v>355</v>
      </c>
      <c r="C209" s="30" t="s">
        <v>172</v>
      </c>
      <c r="D209" s="32"/>
      <c r="E209" s="32"/>
      <c r="F209" s="32"/>
      <c r="G209" s="22"/>
    </row>
    <row r="210" spans="2:7" s="18" customFormat="1">
      <c r="B210" s="11" t="s">
        <v>202</v>
      </c>
      <c r="C210" s="29" t="s">
        <v>203</v>
      </c>
      <c r="D210" s="31">
        <f>D211+D216+D218</f>
        <v>128680000</v>
      </c>
      <c r="E210" s="31">
        <f t="shared" ref="E210:F210" si="71">E211+E216+E218</f>
        <v>41290000</v>
      </c>
      <c r="F210" s="31">
        <f t="shared" si="71"/>
        <v>26240968</v>
      </c>
      <c r="G210" s="20">
        <f t="shared" si="53"/>
        <v>63.552840881569381</v>
      </c>
    </row>
    <row r="211" spans="2:7">
      <c r="B211" s="12" t="s">
        <v>271</v>
      </c>
      <c r="C211" s="30" t="s">
        <v>154</v>
      </c>
      <c r="D211" s="32">
        <f>D212+D213+D214+D215</f>
        <v>87780000</v>
      </c>
      <c r="E211" s="32">
        <f t="shared" ref="E211:F211" si="72">E212+E213+E214+E215</f>
        <v>30212000</v>
      </c>
      <c r="F211" s="32">
        <f t="shared" si="72"/>
        <v>16542659</v>
      </c>
      <c r="G211" s="22">
        <f t="shared" si="53"/>
        <v>54.755259499536614</v>
      </c>
    </row>
    <row r="212" spans="2:7">
      <c r="B212" s="12" t="s">
        <v>157</v>
      </c>
      <c r="C212" s="30" t="s">
        <v>158</v>
      </c>
      <c r="D212" s="32">
        <v>28052000</v>
      </c>
      <c r="E212" s="32">
        <v>9612000</v>
      </c>
      <c r="F212" s="32">
        <v>7200921</v>
      </c>
      <c r="G212" s="22">
        <f t="shared" ref="G212:G219" si="73">F212/E212*100</f>
        <v>74.915948813982524</v>
      </c>
    </row>
    <row r="213" spans="2:7">
      <c r="B213" s="12" t="s">
        <v>161</v>
      </c>
      <c r="C213" s="30" t="s">
        <v>162</v>
      </c>
      <c r="D213" s="32">
        <v>16500000</v>
      </c>
      <c r="E213" s="32">
        <v>5500000</v>
      </c>
      <c r="F213" s="32">
        <v>5441116</v>
      </c>
      <c r="G213" s="22">
        <f t="shared" si="73"/>
        <v>98.92938181818181</v>
      </c>
    </row>
    <row r="214" spans="2:7">
      <c r="B214" s="12" t="s">
        <v>348</v>
      </c>
      <c r="C214" s="30" t="s">
        <v>165</v>
      </c>
      <c r="D214" s="32"/>
      <c r="E214" s="32"/>
      <c r="F214" s="32"/>
      <c r="G214" s="22"/>
    </row>
    <row r="215" spans="2:7" ht="25.5">
      <c r="B215" s="12" t="s">
        <v>356</v>
      </c>
      <c r="C215" s="30" t="s">
        <v>166</v>
      </c>
      <c r="D215" s="32">
        <v>43228000</v>
      </c>
      <c r="E215" s="32">
        <v>15100000</v>
      </c>
      <c r="F215" s="32">
        <v>3900622</v>
      </c>
      <c r="G215" s="22">
        <f t="shared" si="73"/>
        <v>25.831933774834436</v>
      </c>
    </row>
    <row r="216" spans="2:7">
      <c r="B216" s="12" t="s">
        <v>291</v>
      </c>
      <c r="C216" s="30" t="s">
        <v>171</v>
      </c>
      <c r="D216" s="32">
        <f>D217</f>
        <v>18380000</v>
      </c>
      <c r="E216" s="32">
        <f t="shared" ref="E216:F216" si="74">E217</f>
        <v>3388000</v>
      </c>
      <c r="F216" s="32">
        <f t="shared" si="74"/>
        <v>2133032</v>
      </c>
      <c r="G216" s="22">
        <f t="shared" si="73"/>
        <v>62.958441558441557</v>
      </c>
    </row>
    <row r="217" spans="2:7">
      <c r="B217" s="12" t="s">
        <v>331</v>
      </c>
      <c r="C217" s="30" t="s">
        <v>172</v>
      </c>
      <c r="D217" s="32">
        <v>18380000</v>
      </c>
      <c r="E217" s="32">
        <v>3388000</v>
      </c>
      <c r="F217" s="32">
        <v>2133032</v>
      </c>
      <c r="G217" s="22">
        <f t="shared" si="73"/>
        <v>62.958441558441557</v>
      </c>
    </row>
    <row r="218" spans="2:7">
      <c r="B218" s="12" t="s">
        <v>357</v>
      </c>
      <c r="C218" s="30" t="s">
        <v>173</v>
      </c>
      <c r="D218" s="32">
        <f>D219</f>
        <v>22520000</v>
      </c>
      <c r="E218" s="32">
        <f t="shared" ref="E218:F218" si="75">E219</f>
        <v>7690000</v>
      </c>
      <c r="F218" s="32">
        <f t="shared" si="75"/>
        <v>7565277</v>
      </c>
      <c r="G218" s="22">
        <f t="shared" si="73"/>
        <v>98.3781144343303</v>
      </c>
    </row>
    <row r="219" spans="2:7">
      <c r="B219" s="12" t="s">
        <v>174</v>
      </c>
      <c r="C219" s="30" t="s">
        <v>175</v>
      </c>
      <c r="D219" s="32">
        <v>22520000</v>
      </c>
      <c r="E219" s="32">
        <v>7690000</v>
      </c>
      <c r="F219" s="32">
        <v>7565277</v>
      </c>
      <c r="G219" s="22">
        <f t="shared" si="73"/>
        <v>98.3781144343303</v>
      </c>
    </row>
    <row r="220" spans="2:7">
      <c r="B220" s="26" t="s">
        <v>364</v>
      </c>
      <c r="C220" s="33" t="s">
        <v>365</v>
      </c>
      <c r="D220" s="31">
        <f>D13-D109</f>
        <v>0</v>
      </c>
      <c r="E220" s="31">
        <f t="shared" ref="E220:F220" si="76">E13-E109</f>
        <v>0</v>
      </c>
      <c r="F220" s="31">
        <f t="shared" si="76"/>
        <v>3856170</v>
      </c>
      <c r="G220" s="34"/>
    </row>
  </sheetData>
  <mergeCells count="10">
    <mergeCell ref="F1:G1"/>
    <mergeCell ref="B108:G108"/>
    <mergeCell ref="B5:G5"/>
    <mergeCell ref="B6:F6"/>
    <mergeCell ref="B10:B11"/>
    <mergeCell ref="C10:C11"/>
    <mergeCell ref="D10:D11"/>
    <mergeCell ref="E10:E11"/>
    <mergeCell ref="F10:F11"/>
    <mergeCell ref="G10:G11"/>
  </mergeCells>
  <pageMargins left="0.70866141732283472" right="0.70866141732283472" top="0.42" bottom="0.54" header="0.31496062992125984" footer="0.3"/>
  <pageSetup paperSize="9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1:H218"/>
  <sheetViews>
    <sheetView view="pageLayout" topLeftCell="A185" zoomScaleNormal="100" workbookViewId="0">
      <selection activeCell="G154" sqref="G154"/>
    </sheetView>
  </sheetViews>
  <sheetFormatPr defaultRowHeight="12.75"/>
  <cols>
    <col min="1" max="1" width="4.28515625" style="1" customWidth="1"/>
    <col min="2" max="2" width="51" style="1" customWidth="1"/>
    <col min="3" max="3" width="13.7109375" style="2" customWidth="1"/>
    <col min="4" max="4" width="15.85546875" style="3" customWidth="1"/>
    <col min="5" max="5" width="16" style="3" customWidth="1"/>
    <col min="6" max="6" width="15.42578125" style="3" customWidth="1"/>
    <col min="7" max="7" width="12.140625" style="1" customWidth="1"/>
    <col min="8" max="16384" width="9.140625" style="1"/>
  </cols>
  <sheetData>
    <row r="1" spans="2:8" ht="15.75">
      <c r="B1" s="5" t="s">
        <v>261</v>
      </c>
      <c r="F1" s="41" t="s">
        <v>367</v>
      </c>
      <c r="G1" s="41"/>
      <c r="H1" s="25"/>
    </row>
    <row r="2" spans="2:8" ht="15.75">
      <c r="B2" s="5" t="s">
        <v>262</v>
      </c>
    </row>
    <row r="3" spans="2:8" ht="15.75">
      <c r="B3" s="5" t="s">
        <v>263</v>
      </c>
    </row>
    <row r="5" spans="2:8" ht="15">
      <c r="B5" s="45" t="s">
        <v>370</v>
      </c>
      <c r="C5" s="45"/>
      <c r="D5" s="45"/>
      <c r="E5" s="45"/>
      <c r="F5" s="45"/>
      <c r="G5" s="45"/>
    </row>
    <row r="6" spans="2:8" ht="15.75">
      <c r="B6" s="46" t="s">
        <v>371</v>
      </c>
      <c r="C6" s="46"/>
      <c r="D6" s="46"/>
      <c r="E6" s="46"/>
      <c r="F6" s="46"/>
      <c r="G6" s="4"/>
    </row>
    <row r="10" spans="2:8">
      <c r="B10" s="47" t="s">
        <v>266</v>
      </c>
      <c r="C10" s="48" t="s">
        <v>259</v>
      </c>
      <c r="D10" s="49" t="s">
        <v>275</v>
      </c>
      <c r="E10" s="50" t="s">
        <v>260</v>
      </c>
      <c r="F10" s="52" t="s">
        <v>372</v>
      </c>
      <c r="G10" s="54" t="s">
        <v>285</v>
      </c>
    </row>
    <row r="11" spans="2:8">
      <c r="B11" s="47"/>
      <c r="C11" s="48"/>
      <c r="D11" s="49"/>
      <c r="E11" s="51"/>
      <c r="F11" s="53"/>
      <c r="G11" s="54"/>
    </row>
    <row r="12" spans="2:8">
      <c r="B12" s="35"/>
      <c r="C12" s="36"/>
      <c r="D12" s="37">
        <v>1</v>
      </c>
      <c r="E12" s="38">
        <v>2</v>
      </c>
      <c r="F12" s="39">
        <v>3</v>
      </c>
      <c r="G12" s="37">
        <v>4</v>
      </c>
    </row>
    <row r="13" spans="2:8" s="18" customFormat="1">
      <c r="B13" s="16" t="s">
        <v>0</v>
      </c>
      <c r="C13" s="29" t="s">
        <v>61</v>
      </c>
      <c r="D13" s="27">
        <f>D14+D87+D82+D98</f>
        <v>262017000</v>
      </c>
      <c r="E13" s="27">
        <f t="shared" ref="E13:F13" si="0">E14+E87+E82+E98</f>
        <v>88854000</v>
      </c>
      <c r="F13" s="27">
        <f t="shared" si="0"/>
        <v>81894414</v>
      </c>
      <c r="G13" s="20">
        <f>F13/E13*100</f>
        <v>92.167391451144582</v>
      </c>
    </row>
    <row r="14" spans="2:8" s="18" customFormat="1">
      <c r="B14" s="16" t="s">
        <v>1</v>
      </c>
      <c r="C14" s="29" t="s">
        <v>62</v>
      </c>
      <c r="D14" s="27">
        <f>D15+D54</f>
        <v>259516000</v>
      </c>
      <c r="E14" s="27">
        <f>E15+E54</f>
        <v>87779000</v>
      </c>
      <c r="F14" s="27">
        <f>F15+F54</f>
        <v>80699619</v>
      </c>
      <c r="G14" s="20">
        <f t="shared" ref="G14:G77" si="1">F14/E14*100</f>
        <v>91.934994702605408</v>
      </c>
    </row>
    <row r="15" spans="2:8" s="18" customFormat="1">
      <c r="B15" s="16" t="s">
        <v>2</v>
      </c>
      <c r="C15" s="29" t="s">
        <v>63</v>
      </c>
      <c r="D15" s="27">
        <f>D17+D19+D23+D26+D37+D40+D42+D45+D52</f>
        <v>255504000</v>
      </c>
      <c r="E15" s="27">
        <f>E17+E19+E23+E26+E37+E40+E42+E45+E52</f>
        <v>79960000</v>
      </c>
      <c r="F15" s="27">
        <f>F17+F19+F23+F26+F37+F40+F42+F45+F52</f>
        <v>82709149</v>
      </c>
      <c r="G15" s="20">
        <f t="shared" si="1"/>
        <v>103.43815532766382</v>
      </c>
    </row>
    <row r="16" spans="2:8" ht="25.5">
      <c r="B16" s="17" t="s">
        <v>298</v>
      </c>
      <c r="C16" s="30" t="s">
        <v>64</v>
      </c>
      <c r="D16" s="28">
        <f>D17+D19+D23</f>
        <v>114172000</v>
      </c>
      <c r="E16" s="28">
        <f t="shared" ref="E16:F16" si="2">E17+E19+E23</f>
        <v>42610000</v>
      </c>
      <c r="F16" s="28">
        <f t="shared" si="2"/>
        <v>27219416</v>
      </c>
      <c r="G16" s="22">
        <f t="shared" si="1"/>
        <v>63.880347336306031</v>
      </c>
    </row>
    <row r="17" spans="2:7" s="18" customFormat="1">
      <c r="B17" s="16" t="s">
        <v>299</v>
      </c>
      <c r="C17" s="29" t="s">
        <v>65</v>
      </c>
      <c r="D17" s="27">
        <f>D18</f>
        <v>2520000</v>
      </c>
      <c r="E17" s="27">
        <f t="shared" ref="E17:F17" si="3">E18</f>
        <v>1890000</v>
      </c>
      <c r="F17" s="27">
        <f t="shared" si="3"/>
        <v>598836</v>
      </c>
      <c r="G17" s="20">
        <f t="shared" si="1"/>
        <v>31.684444444444441</v>
      </c>
    </row>
    <row r="18" spans="2:7" ht="25.5">
      <c r="B18" s="17" t="s">
        <v>3</v>
      </c>
      <c r="C18" s="30" t="s">
        <v>66</v>
      </c>
      <c r="D18" s="28">
        <v>2520000</v>
      </c>
      <c r="E18" s="28">
        <v>1890000</v>
      </c>
      <c r="F18" s="28">
        <v>598836</v>
      </c>
      <c r="G18" s="22">
        <f t="shared" si="1"/>
        <v>31.684444444444441</v>
      </c>
    </row>
    <row r="19" spans="2:7" s="18" customFormat="1">
      <c r="B19" s="16" t="s">
        <v>300</v>
      </c>
      <c r="C19" s="29" t="s">
        <v>67</v>
      </c>
      <c r="D19" s="27">
        <f>D20+D21</f>
        <v>111617000</v>
      </c>
      <c r="E19" s="27">
        <f t="shared" ref="E19:F19" si="4">E20+E21</f>
        <v>40711000</v>
      </c>
      <c r="F19" s="27">
        <f t="shared" si="4"/>
        <v>26620580</v>
      </c>
      <c r="G19" s="20">
        <f t="shared" si="1"/>
        <v>65.389157721500339</v>
      </c>
    </row>
    <row r="20" spans="2:7">
      <c r="B20" s="17" t="s">
        <v>4</v>
      </c>
      <c r="C20" s="30" t="s">
        <v>68</v>
      </c>
      <c r="D20" s="28">
        <v>110738000</v>
      </c>
      <c r="E20" s="28">
        <v>40491000</v>
      </c>
      <c r="F20" s="28">
        <v>26399646</v>
      </c>
      <c r="G20" s="22">
        <f t="shared" si="1"/>
        <v>65.198799733274058</v>
      </c>
    </row>
    <row r="21" spans="2:7" ht="25.5">
      <c r="B21" s="17" t="s">
        <v>5</v>
      </c>
      <c r="C21" s="30" t="s">
        <v>69</v>
      </c>
      <c r="D21" s="28">
        <v>879000</v>
      </c>
      <c r="E21" s="28">
        <v>220000</v>
      </c>
      <c r="F21" s="28">
        <v>220934</v>
      </c>
      <c r="G21" s="22">
        <f t="shared" si="1"/>
        <v>100.42454545454544</v>
      </c>
    </row>
    <row r="22" spans="2:7" ht="25.5">
      <c r="B22" s="17" t="s">
        <v>301</v>
      </c>
      <c r="C22" s="30" t="s">
        <v>70</v>
      </c>
      <c r="D22" s="28">
        <f>D23</f>
        <v>35000</v>
      </c>
      <c r="E22" s="28">
        <f t="shared" ref="E22:F22" si="5">E23</f>
        <v>9000</v>
      </c>
      <c r="F22" s="28">
        <f t="shared" si="5"/>
        <v>0</v>
      </c>
      <c r="G22" s="22">
        <f t="shared" si="1"/>
        <v>0</v>
      </c>
    </row>
    <row r="23" spans="2:7" s="18" customFormat="1" ht="25.5">
      <c r="B23" s="16" t="s">
        <v>302</v>
      </c>
      <c r="C23" s="29" t="s">
        <v>71</v>
      </c>
      <c r="D23" s="27">
        <f>D24</f>
        <v>35000</v>
      </c>
      <c r="E23" s="27">
        <f t="shared" ref="E23:F23" si="6">E24</f>
        <v>9000</v>
      </c>
      <c r="F23" s="27">
        <f t="shared" si="6"/>
        <v>0</v>
      </c>
      <c r="G23" s="20">
        <f t="shared" si="1"/>
        <v>0</v>
      </c>
    </row>
    <row r="24" spans="2:7">
      <c r="B24" s="17" t="s">
        <v>6</v>
      </c>
      <c r="C24" s="30" t="s">
        <v>72</v>
      </c>
      <c r="D24" s="28">
        <v>35000</v>
      </c>
      <c r="E24" s="28">
        <v>9000</v>
      </c>
      <c r="F24" s="28">
        <v>0</v>
      </c>
      <c r="G24" s="22">
        <f t="shared" si="1"/>
        <v>0</v>
      </c>
    </row>
    <row r="25" spans="2:7">
      <c r="B25" s="17" t="s">
        <v>303</v>
      </c>
      <c r="C25" s="30" t="s">
        <v>73</v>
      </c>
      <c r="D25" s="28">
        <f>D26</f>
        <v>33929000</v>
      </c>
      <c r="E25" s="28">
        <f t="shared" ref="E25:F25" si="7">E26</f>
        <v>7840000</v>
      </c>
      <c r="F25" s="28">
        <f t="shared" si="7"/>
        <v>24411913</v>
      </c>
      <c r="G25" s="22">
        <f t="shared" si="1"/>
        <v>311.3764413265306</v>
      </c>
    </row>
    <row r="26" spans="2:7" s="18" customFormat="1">
      <c r="B26" s="16" t="s">
        <v>304</v>
      </c>
      <c r="C26" s="29" t="s">
        <v>74</v>
      </c>
      <c r="D26" s="27">
        <f>D27+D30+D34+D35</f>
        <v>33929000</v>
      </c>
      <c r="E26" s="27">
        <f t="shared" ref="E26:F26" si="8">E27+E30+E34+E35</f>
        <v>7840000</v>
      </c>
      <c r="F26" s="27">
        <f t="shared" si="8"/>
        <v>24411913</v>
      </c>
      <c r="G26" s="20">
        <f t="shared" si="1"/>
        <v>311.3764413265306</v>
      </c>
    </row>
    <row r="27" spans="2:7">
      <c r="B27" s="17" t="s">
        <v>305</v>
      </c>
      <c r="C27" s="30" t="s">
        <v>75</v>
      </c>
      <c r="D27" s="28">
        <f>D28+D29</f>
        <v>26697000</v>
      </c>
      <c r="E27" s="28">
        <f t="shared" ref="E27:F27" si="9">E28+E29</f>
        <v>6032000</v>
      </c>
      <c r="F27" s="28">
        <f t="shared" si="9"/>
        <v>21429733</v>
      </c>
      <c r="G27" s="22">
        <f t="shared" si="1"/>
        <v>355.26745689655172</v>
      </c>
    </row>
    <row r="28" spans="2:7">
      <c r="B28" s="17" t="s">
        <v>7</v>
      </c>
      <c r="C28" s="30" t="s">
        <v>76</v>
      </c>
      <c r="D28" s="28">
        <v>9015000</v>
      </c>
      <c r="E28" s="28">
        <v>2754000</v>
      </c>
      <c r="F28" s="28">
        <v>5925045</v>
      </c>
      <c r="G28" s="22">
        <f t="shared" si="1"/>
        <v>215.14324618736381</v>
      </c>
    </row>
    <row r="29" spans="2:7">
      <c r="B29" s="17" t="s">
        <v>8</v>
      </c>
      <c r="C29" s="30" t="s">
        <v>77</v>
      </c>
      <c r="D29" s="28">
        <v>17682000</v>
      </c>
      <c r="E29" s="28">
        <v>3278000</v>
      </c>
      <c r="F29" s="28">
        <v>15504688</v>
      </c>
      <c r="G29" s="22">
        <f t="shared" si="1"/>
        <v>472.99231238560094</v>
      </c>
    </row>
    <row r="30" spans="2:7">
      <c r="B30" s="17" t="s">
        <v>306</v>
      </c>
      <c r="C30" s="30" t="s">
        <v>78</v>
      </c>
      <c r="D30" s="28">
        <f>D31+D32+D33</f>
        <v>3200000</v>
      </c>
      <c r="E30" s="28">
        <f t="shared" ref="E30:F30" si="10">E31+E32+E33</f>
        <v>800000</v>
      </c>
      <c r="F30" s="28">
        <f t="shared" si="10"/>
        <v>2387269</v>
      </c>
      <c r="G30" s="22">
        <f t="shared" si="1"/>
        <v>298.40862499999997</v>
      </c>
    </row>
    <row r="31" spans="2:7">
      <c r="B31" s="17" t="s">
        <v>9</v>
      </c>
      <c r="C31" s="30" t="s">
        <v>79</v>
      </c>
      <c r="D31" s="28">
        <v>1821000</v>
      </c>
      <c r="E31" s="28">
        <v>455000</v>
      </c>
      <c r="F31" s="28">
        <v>1297513</v>
      </c>
      <c r="G31" s="22">
        <f t="shared" si="1"/>
        <v>285.16769230769233</v>
      </c>
    </row>
    <row r="32" spans="2:7">
      <c r="B32" s="17" t="s">
        <v>10</v>
      </c>
      <c r="C32" s="30" t="s">
        <v>80</v>
      </c>
      <c r="D32" s="28">
        <v>1324000</v>
      </c>
      <c r="E32" s="28">
        <v>331000</v>
      </c>
      <c r="F32" s="28">
        <v>1053334</v>
      </c>
      <c r="G32" s="22">
        <f t="shared" si="1"/>
        <v>318.22779456193354</v>
      </c>
    </row>
    <row r="33" spans="2:7">
      <c r="B33" s="17" t="s">
        <v>11</v>
      </c>
      <c r="C33" s="30" t="s">
        <v>81</v>
      </c>
      <c r="D33" s="28">
        <v>55000</v>
      </c>
      <c r="E33" s="28">
        <v>14000</v>
      </c>
      <c r="F33" s="28">
        <v>36422</v>
      </c>
      <c r="G33" s="22">
        <f t="shared" si="1"/>
        <v>260.15714285714284</v>
      </c>
    </row>
    <row r="34" spans="2:7" ht="25.5">
      <c r="B34" s="17" t="s">
        <v>12</v>
      </c>
      <c r="C34" s="30" t="s">
        <v>82</v>
      </c>
      <c r="D34" s="28">
        <v>3880000</v>
      </c>
      <c r="E34" s="28">
        <v>970000</v>
      </c>
      <c r="F34" s="28">
        <v>515513</v>
      </c>
      <c r="G34" s="22">
        <f t="shared" si="1"/>
        <v>53.145670103092776</v>
      </c>
    </row>
    <row r="35" spans="2:7">
      <c r="B35" s="17" t="s">
        <v>13</v>
      </c>
      <c r="C35" s="30" t="s">
        <v>83</v>
      </c>
      <c r="D35" s="28">
        <v>152000</v>
      </c>
      <c r="E35" s="28">
        <v>38000</v>
      </c>
      <c r="F35" s="28">
        <v>79398</v>
      </c>
      <c r="G35" s="22">
        <f t="shared" si="1"/>
        <v>208.94210526315788</v>
      </c>
    </row>
    <row r="36" spans="2:7">
      <c r="B36" s="17" t="s">
        <v>307</v>
      </c>
      <c r="C36" s="30" t="s">
        <v>84</v>
      </c>
      <c r="D36" s="28">
        <f>D37+D40+D42+D45</f>
        <v>107374000</v>
      </c>
      <c r="E36" s="28">
        <f t="shared" ref="E36:F36" si="11">E37+E40+E42+E45</f>
        <v>29501000</v>
      </c>
      <c r="F36" s="28">
        <f t="shared" si="11"/>
        <v>31069951</v>
      </c>
      <c r="G36" s="22">
        <f t="shared" si="1"/>
        <v>105.31829768482423</v>
      </c>
    </row>
    <row r="37" spans="2:7" s="18" customFormat="1">
      <c r="B37" s="16" t="s">
        <v>308</v>
      </c>
      <c r="C37" s="29" t="s">
        <v>85</v>
      </c>
      <c r="D37" s="27">
        <f>D38+D39</f>
        <v>93819000</v>
      </c>
      <c r="E37" s="27">
        <f t="shared" ref="E37:F37" si="12">E38+E39</f>
        <v>25278000</v>
      </c>
      <c r="F37" s="27">
        <f t="shared" si="12"/>
        <v>24242000</v>
      </c>
      <c r="G37" s="20">
        <f t="shared" si="1"/>
        <v>95.901574491652823</v>
      </c>
    </row>
    <row r="38" spans="2:7" ht="42.75" customHeight="1">
      <c r="B38" s="17" t="s">
        <v>14</v>
      </c>
      <c r="C38" s="30" t="s">
        <v>86</v>
      </c>
      <c r="D38" s="28">
        <v>93377000</v>
      </c>
      <c r="E38" s="28">
        <v>25167000</v>
      </c>
      <c r="F38" s="28">
        <v>24131000</v>
      </c>
      <c r="G38" s="22">
        <f t="shared" si="1"/>
        <v>95.883498231811501</v>
      </c>
    </row>
    <row r="39" spans="2:7" ht="25.5">
      <c r="B39" s="17" t="s">
        <v>15</v>
      </c>
      <c r="C39" s="30" t="s">
        <v>87</v>
      </c>
      <c r="D39" s="28">
        <v>442000</v>
      </c>
      <c r="E39" s="28">
        <v>111000</v>
      </c>
      <c r="F39" s="28">
        <v>111000</v>
      </c>
      <c r="G39" s="22">
        <f t="shared" si="1"/>
        <v>100</v>
      </c>
    </row>
    <row r="40" spans="2:7" s="18" customFormat="1">
      <c r="B40" s="16" t="s">
        <v>309</v>
      </c>
      <c r="C40" s="29" t="s">
        <v>88</v>
      </c>
      <c r="D40" s="27">
        <f>D41</f>
        <v>213000</v>
      </c>
      <c r="E40" s="27">
        <f t="shared" ref="E40:F40" si="13">E41</f>
        <v>53000</v>
      </c>
      <c r="F40" s="27">
        <f t="shared" si="13"/>
        <v>49799</v>
      </c>
      <c r="G40" s="20">
        <f t="shared" si="1"/>
        <v>93.960377358490561</v>
      </c>
    </row>
    <row r="41" spans="2:7">
      <c r="B41" s="17" t="s">
        <v>16</v>
      </c>
      <c r="C41" s="30" t="s">
        <v>89</v>
      </c>
      <c r="D41" s="28">
        <v>213000</v>
      </c>
      <c r="E41" s="28">
        <v>53000</v>
      </c>
      <c r="F41" s="28">
        <v>49799</v>
      </c>
      <c r="G41" s="22">
        <f t="shared" si="1"/>
        <v>93.960377358490561</v>
      </c>
    </row>
    <row r="42" spans="2:7" s="18" customFormat="1">
      <c r="B42" s="16" t="s">
        <v>310</v>
      </c>
      <c r="C42" s="29" t="s">
        <v>90</v>
      </c>
      <c r="D42" s="27">
        <f>D43+D44</f>
        <v>2042000</v>
      </c>
      <c r="E42" s="27">
        <f t="shared" ref="E42:F42" si="14">E43+E44</f>
        <v>510000</v>
      </c>
      <c r="F42" s="27">
        <f t="shared" si="14"/>
        <v>646439</v>
      </c>
      <c r="G42" s="20">
        <f t="shared" si="1"/>
        <v>126.75274509803923</v>
      </c>
    </row>
    <row r="43" spans="2:7">
      <c r="B43" s="17" t="s">
        <v>17</v>
      </c>
      <c r="C43" s="30" t="s">
        <v>91</v>
      </c>
      <c r="D43" s="28">
        <v>158000</v>
      </c>
      <c r="E43" s="28">
        <v>39000</v>
      </c>
      <c r="F43" s="28">
        <v>39854</v>
      </c>
      <c r="G43" s="22">
        <f t="shared" si="1"/>
        <v>102.1897435897436</v>
      </c>
    </row>
    <row r="44" spans="2:7">
      <c r="B44" s="17" t="s">
        <v>18</v>
      </c>
      <c r="C44" s="30" t="s">
        <v>92</v>
      </c>
      <c r="D44" s="28">
        <v>1884000</v>
      </c>
      <c r="E44" s="28">
        <v>471000</v>
      </c>
      <c r="F44" s="28">
        <v>606585</v>
      </c>
      <c r="G44" s="22">
        <f t="shared" si="1"/>
        <v>128.78662420382165</v>
      </c>
    </row>
    <row r="45" spans="2:7" s="18" customFormat="1" ht="25.5">
      <c r="B45" s="16" t="s">
        <v>311</v>
      </c>
      <c r="C45" s="29" t="s">
        <v>93</v>
      </c>
      <c r="D45" s="27">
        <f>D46+D49+D50</f>
        <v>11300000</v>
      </c>
      <c r="E45" s="27">
        <f t="shared" ref="E45:F45" si="15">E46+E49+E50</f>
        <v>3660000</v>
      </c>
      <c r="F45" s="27">
        <f t="shared" si="15"/>
        <v>6131713</v>
      </c>
      <c r="G45" s="20">
        <f t="shared" si="1"/>
        <v>167.53314207650274</v>
      </c>
    </row>
    <row r="46" spans="2:7">
      <c r="B46" s="17" t="s">
        <v>312</v>
      </c>
      <c r="C46" s="30" t="s">
        <v>94</v>
      </c>
      <c r="D46" s="28">
        <f>D47+D48</f>
        <v>9966000</v>
      </c>
      <c r="E46" s="28">
        <f t="shared" ref="E46:F46" si="16">E47+E48</f>
        <v>2993000</v>
      </c>
      <c r="F46" s="28">
        <f t="shared" si="16"/>
        <v>5378490</v>
      </c>
      <c r="G46" s="22">
        <f t="shared" si="1"/>
        <v>179.70230537921819</v>
      </c>
    </row>
    <row r="47" spans="2:7" ht="25.5">
      <c r="B47" s="17" t="s">
        <v>19</v>
      </c>
      <c r="C47" s="30" t="s">
        <v>95</v>
      </c>
      <c r="D47" s="28">
        <v>5753000</v>
      </c>
      <c r="E47" s="28">
        <v>2439000</v>
      </c>
      <c r="F47" s="28">
        <v>3044104</v>
      </c>
      <c r="G47" s="22">
        <f t="shared" si="1"/>
        <v>124.80951209512095</v>
      </c>
    </row>
    <row r="48" spans="2:7" ht="25.5">
      <c r="B48" s="17" t="s">
        <v>20</v>
      </c>
      <c r="C48" s="30" t="s">
        <v>96</v>
      </c>
      <c r="D48" s="28">
        <v>4213000</v>
      </c>
      <c r="E48" s="28">
        <v>554000</v>
      </c>
      <c r="F48" s="28">
        <v>2334386</v>
      </c>
      <c r="G48" s="22">
        <f t="shared" si="1"/>
        <v>421.36931407942234</v>
      </c>
    </row>
    <row r="49" spans="2:7" ht="25.5">
      <c r="B49" s="17" t="s">
        <v>21</v>
      </c>
      <c r="C49" s="30" t="s">
        <v>97</v>
      </c>
      <c r="D49" s="28">
        <v>1040000</v>
      </c>
      <c r="E49" s="28">
        <v>520000</v>
      </c>
      <c r="F49" s="28">
        <v>563815</v>
      </c>
      <c r="G49" s="22">
        <f t="shared" si="1"/>
        <v>108.42596153846154</v>
      </c>
    </row>
    <row r="50" spans="2:7" ht="25.5">
      <c r="B50" s="17" t="s">
        <v>22</v>
      </c>
      <c r="C50" s="30" t="s">
        <v>98</v>
      </c>
      <c r="D50" s="28">
        <v>294000</v>
      </c>
      <c r="E50" s="28">
        <v>147000</v>
      </c>
      <c r="F50" s="28">
        <v>189408</v>
      </c>
      <c r="G50" s="22">
        <f t="shared" si="1"/>
        <v>128.84897959183675</v>
      </c>
    </row>
    <row r="51" spans="2:7">
      <c r="B51" s="17" t="s">
        <v>23</v>
      </c>
      <c r="C51" s="30" t="s">
        <v>99</v>
      </c>
      <c r="D51" s="28">
        <f>D52</f>
        <v>29000</v>
      </c>
      <c r="E51" s="28">
        <f t="shared" ref="E51:F52" si="17">E52</f>
        <v>9000</v>
      </c>
      <c r="F51" s="28">
        <f t="shared" si="17"/>
        <v>7869</v>
      </c>
      <c r="G51" s="22">
        <f t="shared" si="1"/>
        <v>87.433333333333323</v>
      </c>
    </row>
    <row r="52" spans="2:7" s="18" customFormat="1">
      <c r="B52" s="16" t="s">
        <v>313</v>
      </c>
      <c r="C52" s="29" t="s">
        <v>100</v>
      </c>
      <c r="D52" s="27">
        <f>D53</f>
        <v>29000</v>
      </c>
      <c r="E52" s="27">
        <f t="shared" si="17"/>
        <v>9000</v>
      </c>
      <c r="F52" s="27">
        <f t="shared" si="17"/>
        <v>7869</v>
      </c>
      <c r="G52" s="20">
        <f t="shared" si="1"/>
        <v>87.433333333333323</v>
      </c>
    </row>
    <row r="53" spans="2:7">
      <c r="B53" s="17" t="s">
        <v>24</v>
      </c>
      <c r="C53" s="30" t="s">
        <v>101</v>
      </c>
      <c r="D53" s="28">
        <v>29000</v>
      </c>
      <c r="E53" s="28">
        <v>9000</v>
      </c>
      <c r="F53" s="28">
        <v>7869</v>
      </c>
      <c r="G53" s="22">
        <f t="shared" si="1"/>
        <v>87.433333333333323</v>
      </c>
    </row>
    <row r="54" spans="2:7">
      <c r="B54" s="17" t="s">
        <v>25</v>
      </c>
      <c r="C54" s="30" t="s">
        <v>102</v>
      </c>
      <c r="D54" s="28">
        <f>D56+D61+D67+D70+D74+D77</f>
        <v>4012000</v>
      </c>
      <c r="E54" s="28">
        <f t="shared" ref="E54:F54" si="18">E56+E61+E67+E70+E74+E77</f>
        <v>7819000</v>
      </c>
      <c r="F54" s="28">
        <f t="shared" si="18"/>
        <v>-2009530</v>
      </c>
      <c r="G54" s="22">
        <f t="shared" si="1"/>
        <v>-25.700601099884896</v>
      </c>
    </row>
    <row r="55" spans="2:7">
      <c r="B55" s="17" t="s">
        <v>314</v>
      </c>
      <c r="C55" s="30" t="s">
        <v>103</v>
      </c>
      <c r="D55" s="28">
        <f>D56</f>
        <v>1967000</v>
      </c>
      <c r="E55" s="28">
        <f t="shared" ref="E55:F55" si="19">E56</f>
        <v>982000</v>
      </c>
      <c r="F55" s="28">
        <f t="shared" si="19"/>
        <v>767114</v>
      </c>
      <c r="G55" s="22">
        <f t="shared" si="1"/>
        <v>78.117515274949085</v>
      </c>
    </row>
    <row r="56" spans="2:7" s="18" customFormat="1">
      <c r="B56" s="16" t="s">
        <v>277</v>
      </c>
      <c r="C56" s="29" t="s">
        <v>104</v>
      </c>
      <c r="D56" s="27">
        <f>D57+D58+D59</f>
        <v>1967000</v>
      </c>
      <c r="E56" s="27">
        <f t="shared" ref="E56:F56" si="20">E57+E58+E59</f>
        <v>982000</v>
      </c>
      <c r="F56" s="27">
        <f t="shared" si="20"/>
        <v>767114</v>
      </c>
      <c r="G56" s="20">
        <f t="shared" si="1"/>
        <v>78.117515274949085</v>
      </c>
    </row>
    <row r="57" spans="2:7" ht="25.5">
      <c r="B57" s="17" t="s">
        <v>26</v>
      </c>
      <c r="C57" s="30" t="s">
        <v>105</v>
      </c>
      <c r="D57" s="28">
        <v>103000</v>
      </c>
      <c r="E57" s="28">
        <v>50000</v>
      </c>
      <c r="F57" s="28">
        <v>50000</v>
      </c>
      <c r="G57" s="22">
        <f t="shared" si="1"/>
        <v>100</v>
      </c>
    </row>
    <row r="58" spans="2:7">
      <c r="B58" s="17" t="s">
        <v>27</v>
      </c>
      <c r="C58" s="30" t="s">
        <v>106</v>
      </c>
      <c r="D58" s="28">
        <v>1628000</v>
      </c>
      <c r="E58" s="28">
        <v>814000</v>
      </c>
      <c r="F58" s="28">
        <v>547045</v>
      </c>
      <c r="G58" s="22">
        <f t="shared" si="1"/>
        <v>67.204545454545453</v>
      </c>
    </row>
    <row r="59" spans="2:7">
      <c r="B59" s="17" t="s">
        <v>28</v>
      </c>
      <c r="C59" s="30" t="s">
        <v>107</v>
      </c>
      <c r="D59" s="28">
        <v>236000</v>
      </c>
      <c r="E59" s="28">
        <v>118000</v>
      </c>
      <c r="F59" s="28">
        <v>170069</v>
      </c>
      <c r="G59" s="22">
        <f t="shared" si="1"/>
        <v>144.12627118644068</v>
      </c>
    </row>
    <row r="60" spans="2:7">
      <c r="B60" s="17" t="s">
        <v>315</v>
      </c>
      <c r="C60" s="30" t="s">
        <v>108</v>
      </c>
      <c r="D60" s="28">
        <f>D61+D67+D70+D74+D77</f>
        <v>2045000</v>
      </c>
      <c r="E60" s="28">
        <f t="shared" ref="E60:F60" si="21">E61+E67+E70+E74+E77</f>
        <v>6837000</v>
      </c>
      <c r="F60" s="28">
        <f t="shared" si="21"/>
        <v>-2776644</v>
      </c>
      <c r="G60" s="22">
        <f t="shared" si="1"/>
        <v>-40.612022817025014</v>
      </c>
    </row>
    <row r="61" spans="2:7" s="18" customFormat="1">
      <c r="B61" s="16" t="s">
        <v>316</v>
      </c>
      <c r="C61" s="29" t="s">
        <v>109</v>
      </c>
      <c r="D61" s="27">
        <f>D62+D63+D64+D65+D66</f>
        <v>4943000</v>
      </c>
      <c r="E61" s="27">
        <f t="shared" ref="E61:F61" si="22">E62+E63+E64+E65+E66</f>
        <v>2438000</v>
      </c>
      <c r="F61" s="27">
        <f t="shared" si="22"/>
        <v>1136594</v>
      </c>
      <c r="G61" s="20">
        <f t="shared" si="1"/>
        <v>46.619934372436425</v>
      </c>
    </row>
    <row r="62" spans="2:7">
      <c r="B62" s="17" t="s">
        <v>29</v>
      </c>
      <c r="C62" s="30" t="s">
        <v>110</v>
      </c>
      <c r="D62" s="28">
        <v>3485000</v>
      </c>
      <c r="E62" s="28">
        <v>1785000</v>
      </c>
      <c r="F62" s="28">
        <v>671416</v>
      </c>
      <c r="G62" s="22">
        <f t="shared" si="1"/>
        <v>37.614341736694676</v>
      </c>
    </row>
    <row r="63" spans="2:7" ht="25.5">
      <c r="B63" s="17" t="s">
        <v>30</v>
      </c>
      <c r="C63" s="30" t="s">
        <v>111</v>
      </c>
      <c r="D63" s="28">
        <v>303000</v>
      </c>
      <c r="E63" s="28">
        <v>76000</v>
      </c>
      <c r="F63" s="28">
        <v>84398</v>
      </c>
      <c r="G63" s="22">
        <f t="shared" si="1"/>
        <v>111.05000000000001</v>
      </c>
    </row>
    <row r="64" spans="2:7">
      <c r="B64" s="17" t="s">
        <v>31</v>
      </c>
      <c r="C64" s="30" t="s">
        <v>112</v>
      </c>
      <c r="D64" s="28">
        <v>1000</v>
      </c>
      <c r="E64" s="28"/>
      <c r="F64" s="28"/>
      <c r="G64" s="22"/>
    </row>
    <row r="65" spans="2:7" ht="25.5">
      <c r="B65" s="17" t="s">
        <v>32</v>
      </c>
      <c r="C65" s="30" t="s">
        <v>113</v>
      </c>
      <c r="D65" s="28"/>
      <c r="E65" s="28"/>
      <c r="F65" s="28"/>
      <c r="G65" s="22"/>
    </row>
    <row r="66" spans="2:7">
      <c r="B66" s="17" t="s">
        <v>33</v>
      </c>
      <c r="C66" s="30" t="s">
        <v>114</v>
      </c>
      <c r="D66" s="28">
        <v>1154000</v>
      </c>
      <c r="E66" s="28">
        <v>577000</v>
      </c>
      <c r="F66" s="28">
        <v>380780</v>
      </c>
      <c r="G66" s="22">
        <f t="shared" si="1"/>
        <v>65.993067590987863</v>
      </c>
    </row>
    <row r="67" spans="2:7" s="18" customFormat="1">
      <c r="B67" s="16" t="s">
        <v>317</v>
      </c>
      <c r="C67" s="29" t="s">
        <v>115</v>
      </c>
      <c r="D67" s="27">
        <f>D68+D69</f>
        <v>2100000</v>
      </c>
      <c r="E67" s="27">
        <f t="shared" ref="E67:F67" si="23">E68+E69</f>
        <v>1051000</v>
      </c>
      <c r="F67" s="27">
        <f t="shared" si="23"/>
        <v>520141</v>
      </c>
      <c r="G67" s="20">
        <f t="shared" si="1"/>
        <v>49.49010466222645</v>
      </c>
    </row>
    <row r="68" spans="2:7">
      <c r="B68" s="17" t="s">
        <v>34</v>
      </c>
      <c r="C68" s="30" t="s">
        <v>116</v>
      </c>
      <c r="D68" s="28">
        <v>367000</v>
      </c>
      <c r="E68" s="28">
        <v>184000</v>
      </c>
      <c r="F68" s="28">
        <v>84040</v>
      </c>
      <c r="G68" s="22">
        <f t="shared" si="1"/>
        <v>45.673913043478258</v>
      </c>
    </row>
    <row r="69" spans="2:7">
      <c r="B69" s="17" t="s">
        <v>35</v>
      </c>
      <c r="C69" s="30" t="s">
        <v>117</v>
      </c>
      <c r="D69" s="28">
        <v>1733000</v>
      </c>
      <c r="E69" s="28">
        <v>867000</v>
      </c>
      <c r="F69" s="28">
        <v>436101</v>
      </c>
      <c r="G69" s="22">
        <f t="shared" si="1"/>
        <v>50.3</v>
      </c>
    </row>
    <row r="70" spans="2:7" s="18" customFormat="1">
      <c r="B70" s="16" t="s">
        <v>318</v>
      </c>
      <c r="C70" s="29" t="s">
        <v>118</v>
      </c>
      <c r="D70" s="27">
        <f>D71+D72+D73</f>
        <v>4547000</v>
      </c>
      <c r="E70" s="27">
        <f t="shared" ref="E70:F70" si="24">E71+E72+E73</f>
        <v>2268000</v>
      </c>
      <c r="F70" s="27">
        <f t="shared" si="24"/>
        <v>1012063</v>
      </c>
      <c r="G70" s="20">
        <f t="shared" si="1"/>
        <v>44.623589065255729</v>
      </c>
    </row>
    <row r="71" spans="2:7" ht="25.5">
      <c r="B71" s="17" t="s">
        <v>36</v>
      </c>
      <c r="C71" s="30" t="s">
        <v>119</v>
      </c>
      <c r="D71" s="28">
        <v>3298000</v>
      </c>
      <c r="E71" s="28">
        <v>1649000</v>
      </c>
      <c r="F71" s="28">
        <v>743553</v>
      </c>
      <c r="G71" s="22">
        <f t="shared" si="1"/>
        <v>45.09114614918132</v>
      </c>
    </row>
    <row r="72" spans="2:7" ht="25.5">
      <c r="B72" s="17" t="s">
        <v>37</v>
      </c>
      <c r="C72" s="30" t="s">
        <v>120</v>
      </c>
      <c r="D72" s="28">
        <v>23000</v>
      </c>
      <c r="E72" s="28">
        <v>6000</v>
      </c>
      <c r="F72" s="28">
        <v>6085</v>
      </c>
      <c r="G72" s="22">
        <f t="shared" si="1"/>
        <v>101.41666666666667</v>
      </c>
    </row>
    <row r="73" spans="2:7">
      <c r="B73" s="17" t="s">
        <v>38</v>
      </c>
      <c r="C73" s="30" t="s">
        <v>121</v>
      </c>
      <c r="D73" s="28">
        <v>1226000</v>
      </c>
      <c r="E73" s="28">
        <v>613000</v>
      </c>
      <c r="F73" s="28">
        <v>262425</v>
      </c>
      <c r="G73" s="22">
        <f t="shared" si="1"/>
        <v>42.809951060358891</v>
      </c>
    </row>
    <row r="74" spans="2:7" s="18" customFormat="1">
      <c r="B74" s="16" t="s">
        <v>319</v>
      </c>
      <c r="C74" s="29" t="s">
        <v>122</v>
      </c>
      <c r="D74" s="27">
        <f>D75+D76</f>
        <v>5264000</v>
      </c>
      <c r="E74" s="27">
        <f t="shared" ref="E74:F74" si="25">E75+E76</f>
        <v>3889000</v>
      </c>
      <c r="F74" s="27">
        <f t="shared" si="25"/>
        <v>2929758</v>
      </c>
      <c r="G74" s="20">
        <f t="shared" si="1"/>
        <v>75.334481871946508</v>
      </c>
    </row>
    <row r="75" spans="2:7">
      <c r="B75" s="17" t="s">
        <v>59</v>
      </c>
      <c r="C75" s="30" t="s">
        <v>152</v>
      </c>
      <c r="D75" s="28">
        <v>5145000</v>
      </c>
      <c r="E75" s="28">
        <v>3859000</v>
      </c>
      <c r="F75" s="28">
        <v>2901171</v>
      </c>
      <c r="G75" s="22">
        <f t="shared" si="1"/>
        <v>75.179346981083185</v>
      </c>
    </row>
    <row r="76" spans="2:7">
      <c r="B76" s="17" t="s">
        <v>39</v>
      </c>
      <c r="C76" s="30" t="s">
        <v>123</v>
      </c>
      <c r="D76" s="28">
        <v>119000</v>
      </c>
      <c r="E76" s="28">
        <v>30000</v>
      </c>
      <c r="F76" s="28">
        <v>28587</v>
      </c>
      <c r="G76" s="22">
        <f t="shared" si="1"/>
        <v>95.289999999999992</v>
      </c>
    </row>
    <row r="77" spans="2:7" s="18" customFormat="1">
      <c r="B77" s="16" t="s">
        <v>320</v>
      </c>
      <c r="C77" s="29" t="s">
        <v>124</v>
      </c>
      <c r="D77" s="27">
        <f>D78+D79+D80</f>
        <v>-14809000</v>
      </c>
      <c r="E77" s="27">
        <f t="shared" ref="E77:F77" si="26">E78+E79+E80</f>
        <v>-2809000</v>
      </c>
      <c r="F77" s="27">
        <f t="shared" si="26"/>
        <v>-8375200</v>
      </c>
      <c r="G77" s="20">
        <f t="shared" si="1"/>
        <v>298.15592737629049</v>
      </c>
    </row>
    <row r="78" spans="2:7">
      <c r="B78" s="17" t="s">
        <v>40</v>
      </c>
      <c r="C78" s="30" t="s">
        <v>125</v>
      </c>
      <c r="D78" s="28"/>
      <c r="E78" s="28"/>
      <c r="F78" s="28">
        <v>15000</v>
      </c>
      <c r="G78" s="22"/>
    </row>
    <row r="79" spans="2:7" ht="25.5">
      <c r="B79" s="17" t="s">
        <v>57</v>
      </c>
      <c r="C79" s="30" t="s">
        <v>150</v>
      </c>
      <c r="D79" s="28">
        <v>-14809000</v>
      </c>
      <c r="E79" s="28">
        <v>-2809000</v>
      </c>
      <c r="F79" s="28">
        <v>-8390200</v>
      </c>
      <c r="G79" s="22">
        <f t="shared" ref="G79:G143" si="27">F79/E79*100</f>
        <v>298.68992524029903</v>
      </c>
    </row>
    <row r="80" spans="2:7" hidden="1">
      <c r="B80" s="17" t="s">
        <v>58</v>
      </c>
      <c r="C80" s="30" t="s">
        <v>151</v>
      </c>
      <c r="D80" s="28"/>
      <c r="E80" s="28"/>
      <c r="F80" s="28"/>
      <c r="G80" s="22" t="e">
        <f t="shared" si="27"/>
        <v>#DIV/0!</v>
      </c>
    </row>
    <row r="81" spans="2:7" hidden="1">
      <c r="B81" s="17" t="s">
        <v>321</v>
      </c>
      <c r="C81" s="30" t="s">
        <v>126</v>
      </c>
      <c r="D81" s="28">
        <f>D82</f>
        <v>0</v>
      </c>
      <c r="E81" s="28">
        <f t="shared" ref="E81:F81" si="28">E82</f>
        <v>0</v>
      </c>
      <c r="F81" s="28">
        <f t="shared" si="28"/>
        <v>0</v>
      </c>
      <c r="G81" s="22" t="e">
        <f t="shared" si="27"/>
        <v>#DIV/0!</v>
      </c>
    </row>
    <row r="82" spans="2:7" s="18" customFormat="1" hidden="1">
      <c r="B82" s="16" t="s">
        <v>322</v>
      </c>
      <c r="C82" s="29" t="s">
        <v>127</v>
      </c>
      <c r="D82" s="27">
        <f>D83+D84+D85+D86</f>
        <v>0</v>
      </c>
      <c r="E82" s="27">
        <f t="shared" ref="E82:F82" si="29">E83+E84+E85+E86</f>
        <v>0</v>
      </c>
      <c r="F82" s="27">
        <f t="shared" si="29"/>
        <v>0</v>
      </c>
      <c r="G82" s="20" t="e">
        <f t="shared" si="27"/>
        <v>#DIV/0!</v>
      </c>
    </row>
    <row r="83" spans="2:7" ht="18.75" hidden="1" customHeight="1">
      <c r="B83" s="17" t="s">
        <v>41</v>
      </c>
      <c r="C83" s="30" t="s">
        <v>128</v>
      </c>
      <c r="D83" s="28"/>
      <c r="E83" s="28"/>
      <c r="F83" s="28"/>
      <c r="G83" s="22" t="e">
        <f t="shared" si="27"/>
        <v>#DIV/0!</v>
      </c>
    </row>
    <row r="84" spans="2:7" ht="25.5" hidden="1">
      <c r="B84" s="17" t="s">
        <v>42</v>
      </c>
      <c r="C84" s="30" t="s">
        <v>129</v>
      </c>
      <c r="D84" s="28"/>
      <c r="E84" s="28"/>
      <c r="F84" s="28"/>
      <c r="G84" s="22" t="e">
        <f t="shared" si="27"/>
        <v>#DIV/0!</v>
      </c>
    </row>
    <row r="85" spans="2:7" ht="25.5" hidden="1">
      <c r="B85" s="17" t="s">
        <v>43</v>
      </c>
      <c r="C85" s="30" t="s">
        <v>130</v>
      </c>
      <c r="D85" s="28"/>
      <c r="E85" s="28"/>
      <c r="F85" s="28"/>
      <c r="G85" s="22" t="e">
        <f t="shared" si="27"/>
        <v>#DIV/0!</v>
      </c>
    </row>
    <row r="86" spans="2:7" hidden="1">
      <c r="B86" s="17" t="s">
        <v>60</v>
      </c>
      <c r="C86" s="30" t="s">
        <v>153</v>
      </c>
      <c r="D86" s="28"/>
      <c r="E86" s="28"/>
      <c r="F86" s="28"/>
      <c r="G86" s="22" t="e">
        <f t="shared" si="27"/>
        <v>#DIV/0!</v>
      </c>
    </row>
    <row r="87" spans="2:7">
      <c r="B87" s="17" t="s">
        <v>44</v>
      </c>
      <c r="C87" s="30" t="s">
        <v>131</v>
      </c>
      <c r="D87" s="28">
        <f>D88</f>
        <v>2501000</v>
      </c>
      <c r="E87" s="28">
        <f t="shared" ref="E87:F87" si="30">E88</f>
        <v>1075000</v>
      </c>
      <c r="F87" s="28">
        <f t="shared" si="30"/>
        <v>1194795</v>
      </c>
      <c r="G87" s="22">
        <f t="shared" si="27"/>
        <v>111.14372093023255</v>
      </c>
    </row>
    <row r="88" spans="2:7" ht="25.5">
      <c r="B88" s="17" t="s">
        <v>323</v>
      </c>
      <c r="C88" s="30" t="s">
        <v>132</v>
      </c>
      <c r="D88" s="28">
        <f>D89+D95</f>
        <v>2501000</v>
      </c>
      <c r="E88" s="28">
        <f t="shared" ref="E88:F88" si="31">E89+E95</f>
        <v>1075000</v>
      </c>
      <c r="F88" s="28">
        <f t="shared" si="31"/>
        <v>1194795</v>
      </c>
      <c r="G88" s="22">
        <f t="shared" si="27"/>
        <v>111.14372093023255</v>
      </c>
    </row>
    <row r="89" spans="2:7" s="18" customFormat="1">
      <c r="B89" s="16" t="s">
        <v>324</v>
      </c>
      <c r="C89" s="29" t="s">
        <v>133</v>
      </c>
      <c r="D89" s="27">
        <f>D90+D91+D92+D93+D94</f>
        <v>2300000</v>
      </c>
      <c r="E89" s="27">
        <f t="shared" ref="E89:F89" si="32">E90+E91+E92+E93+E94</f>
        <v>1025000</v>
      </c>
      <c r="F89" s="27">
        <f t="shared" si="32"/>
        <v>550503</v>
      </c>
      <c r="G89" s="20">
        <f t="shared" si="27"/>
        <v>53.707609756097561</v>
      </c>
    </row>
    <row r="90" spans="2:7" hidden="1">
      <c r="B90" s="17" t="s">
        <v>45</v>
      </c>
      <c r="C90" s="30" t="s">
        <v>134</v>
      </c>
      <c r="D90" s="28"/>
      <c r="E90" s="28"/>
      <c r="F90" s="28"/>
      <c r="G90" s="22"/>
    </row>
    <row r="91" spans="2:7" ht="25.5" hidden="1">
      <c r="B91" s="17" t="s">
        <v>46</v>
      </c>
      <c r="C91" s="30" t="s">
        <v>135</v>
      </c>
      <c r="D91" s="28"/>
      <c r="E91" s="28"/>
      <c r="F91" s="28"/>
      <c r="G91" s="22" t="e">
        <f t="shared" si="27"/>
        <v>#DIV/0!</v>
      </c>
    </row>
    <row r="92" spans="2:7" ht="38.25" hidden="1">
      <c r="B92" s="17" t="s">
        <v>47</v>
      </c>
      <c r="C92" s="30" t="s">
        <v>136</v>
      </c>
      <c r="D92" s="28"/>
      <c r="E92" s="28"/>
      <c r="F92" s="28"/>
      <c r="G92" s="22" t="e">
        <f t="shared" si="27"/>
        <v>#DIV/0!</v>
      </c>
    </row>
    <row r="93" spans="2:7" ht="25.5">
      <c r="B93" s="17" t="s">
        <v>48</v>
      </c>
      <c r="C93" s="30" t="s">
        <v>137</v>
      </c>
      <c r="D93" s="28">
        <v>100000</v>
      </c>
      <c r="E93" s="28">
        <v>75000</v>
      </c>
      <c r="F93" s="28">
        <v>852</v>
      </c>
      <c r="G93" s="22">
        <f t="shared" si="27"/>
        <v>1.1360000000000001</v>
      </c>
    </row>
    <row r="94" spans="2:7">
      <c r="B94" s="17" t="s">
        <v>49</v>
      </c>
      <c r="C94" s="30" t="s">
        <v>138</v>
      </c>
      <c r="D94" s="28">
        <v>2200000</v>
      </c>
      <c r="E94" s="28">
        <v>950000</v>
      </c>
      <c r="F94" s="28">
        <v>549651</v>
      </c>
      <c r="G94" s="22">
        <f t="shared" si="27"/>
        <v>57.857999999999997</v>
      </c>
    </row>
    <row r="95" spans="2:7" s="18" customFormat="1">
      <c r="B95" s="16" t="s">
        <v>325</v>
      </c>
      <c r="C95" s="29" t="s">
        <v>139</v>
      </c>
      <c r="D95" s="27">
        <f>D96+D97</f>
        <v>201000</v>
      </c>
      <c r="E95" s="27">
        <f t="shared" ref="E95:F95" si="33">E96+E97</f>
        <v>50000</v>
      </c>
      <c r="F95" s="27">
        <f t="shared" si="33"/>
        <v>644292</v>
      </c>
      <c r="G95" s="20">
        <f t="shared" si="27"/>
        <v>1288.5840000000001</v>
      </c>
    </row>
    <row r="96" spans="2:7" s="18" customFormat="1" ht="51">
      <c r="B96" s="17" t="s">
        <v>50</v>
      </c>
      <c r="C96" s="30" t="s">
        <v>140</v>
      </c>
      <c r="D96" s="28">
        <v>94000</v>
      </c>
      <c r="E96" s="28">
        <v>23000</v>
      </c>
      <c r="F96" s="28">
        <v>20665</v>
      </c>
      <c r="G96" s="22">
        <f t="shared" ref="G96:G97" si="34">F96/E96*100</f>
        <v>89.847826086956516</v>
      </c>
    </row>
    <row r="97" spans="2:7" ht="25.5">
      <c r="B97" s="17" t="s">
        <v>376</v>
      </c>
      <c r="C97" s="30" t="s">
        <v>377</v>
      </c>
      <c r="D97" s="28">
        <v>107000</v>
      </c>
      <c r="E97" s="28">
        <v>27000</v>
      </c>
      <c r="F97" s="28">
        <v>623627</v>
      </c>
      <c r="G97" s="22">
        <f t="shared" si="34"/>
        <v>2309.7296296296295</v>
      </c>
    </row>
    <row r="98" spans="2:7" s="18" customFormat="1" hidden="1">
      <c r="B98" s="16" t="s">
        <v>326</v>
      </c>
      <c r="C98" s="29" t="s">
        <v>141</v>
      </c>
      <c r="D98" s="27">
        <f>D99+D103</f>
        <v>0</v>
      </c>
      <c r="E98" s="27">
        <f t="shared" ref="E98:F98" si="35">E99+E103</f>
        <v>0</v>
      </c>
      <c r="F98" s="27">
        <f t="shared" si="35"/>
        <v>0</v>
      </c>
      <c r="G98" s="20" t="e">
        <f t="shared" si="27"/>
        <v>#DIV/0!</v>
      </c>
    </row>
    <row r="99" spans="2:7" hidden="1">
      <c r="B99" s="17" t="s">
        <v>51</v>
      </c>
      <c r="C99" s="30" t="s">
        <v>142</v>
      </c>
      <c r="D99" s="28">
        <f>D100+D101+D102</f>
        <v>0</v>
      </c>
      <c r="E99" s="28">
        <f t="shared" ref="E99:F99" si="36">E100+E101+E102</f>
        <v>0</v>
      </c>
      <c r="F99" s="28">
        <f t="shared" si="36"/>
        <v>0</v>
      </c>
      <c r="G99" s="22" t="e">
        <f t="shared" si="27"/>
        <v>#DIV/0!</v>
      </c>
    </row>
    <row r="100" spans="2:7" hidden="1">
      <c r="B100" s="17" t="s">
        <v>52</v>
      </c>
      <c r="C100" s="30" t="s">
        <v>143</v>
      </c>
      <c r="D100" s="28"/>
      <c r="E100" s="28"/>
      <c r="F100" s="28"/>
      <c r="G100" s="22" t="e">
        <f t="shared" si="27"/>
        <v>#DIV/0!</v>
      </c>
    </row>
    <row r="101" spans="2:7" hidden="1">
      <c r="B101" s="17" t="s">
        <v>53</v>
      </c>
      <c r="C101" s="30" t="s">
        <v>144</v>
      </c>
      <c r="D101" s="28"/>
      <c r="E101" s="28"/>
      <c r="F101" s="28"/>
      <c r="G101" s="22" t="e">
        <f t="shared" si="27"/>
        <v>#DIV/0!</v>
      </c>
    </row>
    <row r="102" spans="2:7" hidden="1">
      <c r="B102" s="17" t="s">
        <v>54</v>
      </c>
      <c r="C102" s="30" t="s">
        <v>145</v>
      </c>
      <c r="D102" s="28"/>
      <c r="E102" s="28"/>
      <c r="F102" s="28"/>
      <c r="G102" s="22" t="e">
        <f t="shared" si="27"/>
        <v>#DIV/0!</v>
      </c>
    </row>
    <row r="103" spans="2:7" hidden="1">
      <c r="B103" s="17" t="s">
        <v>55</v>
      </c>
      <c r="C103" s="30" t="s">
        <v>146</v>
      </c>
      <c r="D103" s="28">
        <f>D104+D105+D106</f>
        <v>0</v>
      </c>
      <c r="E103" s="28">
        <f t="shared" ref="E103:F103" si="37">E104+E105+E106</f>
        <v>0</v>
      </c>
      <c r="F103" s="28">
        <f t="shared" si="37"/>
        <v>0</v>
      </c>
      <c r="G103" s="22" t="e">
        <f t="shared" si="27"/>
        <v>#DIV/0!</v>
      </c>
    </row>
    <row r="104" spans="2:7" hidden="1">
      <c r="B104" s="17" t="s">
        <v>52</v>
      </c>
      <c r="C104" s="30" t="s">
        <v>147</v>
      </c>
      <c r="D104" s="28"/>
      <c r="E104" s="28"/>
      <c r="F104" s="28"/>
      <c r="G104" s="22" t="e">
        <f t="shared" si="27"/>
        <v>#DIV/0!</v>
      </c>
    </row>
    <row r="105" spans="2:7" hidden="1">
      <c r="B105" s="17" t="s">
        <v>53</v>
      </c>
      <c r="C105" s="30" t="s">
        <v>148</v>
      </c>
      <c r="D105" s="28"/>
      <c r="E105" s="28"/>
      <c r="F105" s="28"/>
      <c r="G105" s="22"/>
    </row>
    <row r="106" spans="2:7" hidden="1">
      <c r="B106" s="17" t="s">
        <v>56</v>
      </c>
      <c r="C106" s="30" t="s">
        <v>149</v>
      </c>
      <c r="D106" s="28"/>
      <c r="E106" s="28"/>
      <c r="F106" s="28"/>
      <c r="G106" s="22" t="e">
        <f t="shared" si="27"/>
        <v>#DIV/0!</v>
      </c>
    </row>
    <row r="107" spans="2:7">
      <c r="B107" s="42"/>
      <c r="C107" s="43"/>
      <c r="D107" s="43"/>
      <c r="E107" s="43"/>
      <c r="F107" s="43"/>
      <c r="G107" s="44"/>
    </row>
    <row r="108" spans="2:7" s="18" customFormat="1">
      <c r="B108" s="11" t="s">
        <v>178</v>
      </c>
      <c r="C108" s="29" t="s">
        <v>179</v>
      </c>
      <c r="D108" s="31">
        <f>D124+D132+D139+D143+D149+D159+D164+D173+D183+D192+D198+D203+D208</f>
        <v>262017000</v>
      </c>
      <c r="E108" s="31">
        <f t="shared" ref="E108:F108" si="38">E124+E132+E139+E143+E149+E159+E164+E173+E183+E192+E198+E203+E208</f>
        <v>88854000</v>
      </c>
      <c r="F108" s="31">
        <f t="shared" si="38"/>
        <v>78077238</v>
      </c>
      <c r="G108" s="20">
        <f t="shared" si="27"/>
        <v>87.871382267540014</v>
      </c>
    </row>
    <row r="109" spans="2:7">
      <c r="B109" s="12" t="s">
        <v>327</v>
      </c>
      <c r="C109" s="30" t="s">
        <v>154</v>
      </c>
      <c r="D109" s="32">
        <f>D125+D133+D140+D144+D150+D160+D165+D174+D184+D193+D199+D204+D209</f>
        <v>239497000</v>
      </c>
      <c r="E109" s="32">
        <f>E125+E133+E140+E144+E150+E160+E165+E174+E184+E193+E199+E204+E209</f>
        <v>81164000</v>
      </c>
      <c r="F109" s="32">
        <f>F125+F133+F140+F144+F150+F160+F165+F174+F184+F193+F199+F204+F209</f>
        <v>70544487</v>
      </c>
      <c r="G109" s="22">
        <f t="shared" si="27"/>
        <v>86.915981223202408</v>
      </c>
    </row>
    <row r="110" spans="2:7">
      <c r="B110" s="12" t="s">
        <v>155</v>
      </c>
      <c r="C110" s="30" t="s">
        <v>156</v>
      </c>
      <c r="D110" s="32">
        <f>D126+D134+D145+D151+D161+D166+D175+D185</f>
        <v>101313000</v>
      </c>
      <c r="E110" s="32">
        <f>E126+E134+E145+E151+E161+E166+E175+E185</f>
        <v>29308000</v>
      </c>
      <c r="F110" s="32">
        <f>F126+F134+F145+F151+F161+F166+F175+F185</f>
        <v>26397929</v>
      </c>
      <c r="G110" s="22">
        <f t="shared" si="27"/>
        <v>90.070728128838539</v>
      </c>
    </row>
    <row r="111" spans="2:7">
      <c r="B111" s="12" t="s">
        <v>157</v>
      </c>
      <c r="C111" s="30" t="s">
        <v>158</v>
      </c>
      <c r="D111" s="32">
        <f>D127+D135+D146+D152+D162+D167+D176+D186+D194+D200+D210+D141</f>
        <v>95825000</v>
      </c>
      <c r="E111" s="32">
        <f t="shared" ref="E111:F111" si="39">E127+E135+E146+E152+E162+E167+E176+E186+E194+E200+E210+E141</f>
        <v>36398000</v>
      </c>
      <c r="F111" s="32">
        <f t="shared" si="39"/>
        <v>30020687</v>
      </c>
      <c r="G111" s="22">
        <f t="shared" si="27"/>
        <v>82.478946645420081</v>
      </c>
    </row>
    <row r="112" spans="2:7">
      <c r="B112" s="12" t="s">
        <v>159</v>
      </c>
      <c r="C112" s="30" t="s">
        <v>160</v>
      </c>
      <c r="D112" s="32">
        <f>D142</f>
        <v>7620000</v>
      </c>
      <c r="E112" s="32">
        <f t="shared" ref="E112:F112" si="40">E142</f>
        <v>3000000</v>
      </c>
      <c r="F112" s="32">
        <f t="shared" si="40"/>
        <v>2237319</v>
      </c>
      <c r="G112" s="22">
        <f t="shared" si="27"/>
        <v>74.577300000000008</v>
      </c>
    </row>
    <row r="113" spans="2:7">
      <c r="B113" s="12" t="s">
        <v>161</v>
      </c>
      <c r="C113" s="30" t="s">
        <v>162</v>
      </c>
      <c r="D113" s="32">
        <f>D205+D211</f>
        <v>16532000</v>
      </c>
      <c r="E113" s="32">
        <f>E205+E211</f>
        <v>5532000</v>
      </c>
      <c r="F113" s="32">
        <f>F205+F211</f>
        <v>5473029</v>
      </c>
      <c r="G113" s="22">
        <f t="shared" si="27"/>
        <v>98.934002169197399</v>
      </c>
    </row>
    <row r="114" spans="2:7">
      <c r="B114" s="12" t="s">
        <v>163</v>
      </c>
      <c r="C114" s="30" t="s">
        <v>164</v>
      </c>
      <c r="D114" s="32">
        <f>D136</f>
        <v>356000</v>
      </c>
      <c r="E114" s="32">
        <f t="shared" ref="E114:F114" si="41">E136</f>
        <v>0</v>
      </c>
      <c r="F114" s="32">
        <f t="shared" si="41"/>
        <v>0</v>
      </c>
      <c r="G114" s="22"/>
    </row>
    <row r="115" spans="2:7">
      <c r="B115" s="12" t="s">
        <v>328</v>
      </c>
      <c r="C115" s="30" t="s">
        <v>165</v>
      </c>
      <c r="D115" s="32">
        <f>D177+D187+D201+D212+D168</f>
        <v>485000</v>
      </c>
      <c r="E115" s="32">
        <f>E177+E187+E201+E212+E168</f>
        <v>205000</v>
      </c>
      <c r="F115" s="32">
        <f>F177+F187+F201+F212+F168</f>
        <v>131471</v>
      </c>
      <c r="G115" s="22">
        <f t="shared" si="27"/>
        <v>64.132195121951213</v>
      </c>
    </row>
    <row r="116" spans="2:7" ht="25.5" hidden="1">
      <c r="B116" s="12" t="s">
        <v>329</v>
      </c>
      <c r="C116" s="30" t="s">
        <v>166</v>
      </c>
      <c r="D116" s="32">
        <f>D128+D153+D178+D188+D195+D202+D213</f>
        <v>0</v>
      </c>
      <c r="E116" s="32">
        <f>E128+E153+E178+E188+E195+E202+E213</f>
        <v>0</v>
      </c>
      <c r="F116" s="32">
        <f>F128+F153+F178+F188+F195+F202+F213</f>
        <v>0</v>
      </c>
      <c r="G116" s="22" t="e">
        <f t="shared" si="27"/>
        <v>#DIV/0!</v>
      </c>
    </row>
    <row r="117" spans="2:7">
      <c r="B117" s="12" t="s">
        <v>167</v>
      </c>
      <c r="C117" s="30" t="s">
        <v>168</v>
      </c>
      <c r="D117" s="32">
        <f>D154+D163+D179</f>
        <v>4402000</v>
      </c>
      <c r="E117" s="32">
        <f>E154+E163+E179</f>
        <v>1302000</v>
      </c>
      <c r="F117" s="32">
        <f>F154+F163+F179</f>
        <v>1152976</v>
      </c>
      <c r="G117" s="22">
        <f t="shared" si="27"/>
        <v>88.554224270353302</v>
      </c>
    </row>
    <row r="118" spans="2:7">
      <c r="B118" s="12" t="s">
        <v>169</v>
      </c>
      <c r="C118" s="30" t="s">
        <v>170</v>
      </c>
      <c r="D118" s="32">
        <f>D155+D169</f>
        <v>12964000</v>
      </c>
      <c r="E118" s="32">
        <f>E155+E169</f>
        <v>5419000</v>
      </c>
      <c r="F118" s="32">
        <f>F155+F169</f>
        <v>5131076</v>
      </c>
      <c r="G118" s="22">
        <f t="shared" si="27"/>
        <v>94.686768776527032</v>
      </c>
    </row>
    <row r="119" spans="2:7" hidden="1">
      <c r="B119" s="12" t="s">
        <v>330</v>
      </c>
      <c r="C119" s="30" t="s">
        <v>171</v>
      </c>
      <c r="D119" s="32">
        <f t="shared" ref="D119:F120" si="42">D129+D137+D147+D156+D170+D180+D189+D196+D206+D214</f>
        <v>0</v>
      </c>
      <c r="E119" s="32">
        <f t="shared" si="42"/>
        <v>0</v>
      </c>
      <c r="F119" s="32">
        <f t="shared" si="42"/>
        <v>0</v>
      </c>
      <c r="G119" s="22" t="e">
        <f t="shared" si="27"/>
        <v>#DIV/0!</v>
      </c>
    </row>
    <row r="120" spans="2:7" hidden="1">
      <c r="B120" s="12" t="s">
        <v>331</v>
      </c>
      <c r="C120" s="30" t="s">
        <v>172</v>
      </c>
      <c r="D120" s="32">
        <f t="shared" si="42"/>
        <v>0</v>
      </c>
      <c r="E120" s="32">
        <f t="shared" si="42"/>
        <v>0</v>
      </c>
      <c r="F120" s="32">
        <f t="shared" si="42"/>
        <v>0</v>
      </c>
      <c r="G120" s="22" t="e">
        <f t="shared" si="27"/>
        <v>#DIV/0!</v>
      </c>
    </row>
    <row r="121" spans="2:7">
      <c r="B121" s="12" t="s">
        <v>332</v>
      </c>
      <c r="C121" s="30" t="s">
        <v>173</v>
      </c>
      <c r="D121" s="32">
        <f>D216</f>
        <v>22520000</v>
      </c>
      <c r="E121" s="32">
        <f t="shared" ref="E121:F122" si="43">E216</f>
        <v>7690000</v>
      </c>
      <c r="F121" s="32">
        <f t="shared" si="43"/>
        <v>7565277</v>
      </c>
      <c r="G121" s="22">
        <f t="shared" si="27"/>
        <v>98.3781144343303</v>
      </c>
    </row>
    <row r="122" spans="2:7">
      <c r="B122" s="12" t="s">
        <v>174</v>
      </c>
      <c r="C122" s="30" t="s">
        <v>175</v>
      </c>
      <c r="D122" s="32">
        <f>D217</f>
        <v>22520000</v>
      </c>
      <c r="E122" s="32">
        <f t="shared" si="43"/>
        <v>7690000</v>
      </c>
      <c r="F122" s="32">
        <f t="shared" si="43"/>
        <v>7565277</v>
      </c>
      <c r="G122" s="22">
        <f t="shared" si="27"/>
        <v>98.3781144343303</v>
      </c>
    </row>
    <row r="123" spans="2:7" ht="25.5">
      <c r="B123" s="12" t="s">
        <v>176</v>
      </c>
      <c r="C123" s="30" t="s">
        <v>177</v>
      </c>
      <c r="D123" s="32">
        <f>D131+D158+D172+D191</f>
        <v>0</v>
      </c>
      <c r="E123" s="32">
        <f t="shared" ref="E123" si="44">E131+E158+E172+E191</f>
        <v>0</v>
      </c>
      <c r="F123" s="32">
        <f>F131+F158+F172+F191+F182</f>
        <v>-32526</v>
      </c>
      <c r="G123" s="22"/>
    </row>
    <row r="124" spans="2:7" s="18" customFormat="1">
      <c r="B124" s="11" t="s">
        <v>180</v>
      </c>
      <c r="C124" s="29" t="s">
        <v>181</v>
      </c>
      <c r="D124" s="31">
        <f>D125+D129+D131</f>
        <v>11597000</v>
      </c>
      <c r="E124" s="31">
        <f>E125+E129+E131</f>
        <v>4205000</v>
      </c>
      <c r="F124" s="31">
        <f>F125+F129+F131</f>
        <v>4179267</v>
      </c>
      <c r="G124" s="20">
        <f t="shared" si="27"/>
        <v>99.388038049940548</v>
      </c>
    </row>
    <row r="125" spans="2:7">
      <c r="B125" s="12" t="s">
        <v>333</v>
      </c>
      <c r="C125" s="30" t="s">
        <v>154</v>
      </c>
      <c r="D125" s="32">
        <f>D126+D127+D128</f>
        <v>11597000</v>
      </c>
      <c r="E125" s="32">
        <f>E126+E127+E128</f>
        <v>4205000</v>
      </c>
      <c r="F125" s="32">
        <f>F126+F127+F128</f>
        <v>4179667</v>
      </c>
      <c r="G125" s="22">
        <f t="shared" si="27"/>
        <v>99.397550535077286</v>
      </c>
    </row>
    <row r="126" spans="2:7">
      <c r="B126" s="12" t="s">
        <v>155</v>
      </c>
      <c r="C126" s="30" t="s">
        <v>156</v>
      </c>
      <c r="D126" s="32">
        <v>7225000</v>
      </c>
      <c r="E126" s="32">
        <v>2546000</v>
      </c>
      <c r="F126" s="32">
        <v>2522047</v>
      </c>
      <c r="G126" s="22">
        <f t="shared" si="27"/>
        <v>99.059190887666929</v>
      </c>
    </row>
    <row r="127" spans="2:7">
      <c r="B127" s="12" t="s">
        <v>157</v>
      </c>
      <c r="C127" s="30" t="s">
        <v>158</v>
      </c>
      <c r="D127" s="32">
        <v>4372000</v>
      </c>
      <c r="E127" s="32">
        <v>1659000</v>
      </c>
      <c r="F127" s="32">
        <v>1657620</v>
      </c>
      <c r="G127" s="22">
        <f t="shared" si="27"/>
        <v>99.916817359855344</v>
      </c>
    </row>
    <row r="128" spans="2:7" ht="25.5" hidden="1">
      <c r="B128" s="12" t="s">
        <v>334</v>
      </c>
      <c r="C128" s="30" t="s">
        <v>166</v>
      </c>
      <c r="D128" s="32"/>
      <c r="E128" s="32"/>
      <c r="F128" s="32"/>
      <c r="G128" s="22" t="e">
        <f t="shared" si="27"/>
        <v>#DIV/0!</v>
      </c>
    </row>
    <row r="129" spans="2:7" hidden="1">
      <c r="B129" s="12" t="s">
        <v>335</v>
      </c>
      <c r="C129" s="30" t="s">
        <v>171</v>
      </c>
      <c r="D129" s="32"/>
      <c r="E129" s="32"/>
      <c r="F129" s="32"/>
      <c r="G129" s="22" t="e">
        <f t="shared" si="27"/>
        <v>#DIV/0!</v>
      </c>
    </row>
    <row r="130" spans="2:7" hidden="1">
      <c r="B130" s="12" t="s">
        <v>290</v>
      </c>
      <c r="C130" s="30" t="s">
        <v>172</v>
      </c>
      <c r="D130" s="32"/>
      <c r="E130" s="32"/>
      <c r="F130" s="32"/>
      <c r="G130" s="22" t="e">
        <f t="shared" si="27"/>
        <v>#DIV/0!</v>
      </c>
    </row>
    <row r="131" spans="2:7" ht="25.5">
      <c r="B131" s="12" t="s">
        <v>176</v>
      </c>
      <c r="C131" s="30" t="s">
        <v>177</v>
      </c>
      <c r="D131" s="32"/>
      <c r="E131" s="32"/>
      <c r="F131" s="32">
        <v>-400</v>
      </c>
      <c r="G131" s="22"/>
    </row>
    <row r="132" spans="2:7" s="18" customFormat="1">
      <c r="B132" s="11" t="s">
        <v>182</v>
      </c>
      <c r="C132" s="29" t="s">
        <v>183</v>
      </c>
      <c r="D132" s="31">
        <f>D133+D137</f>
        <v>1333000</v>
      </c>
      <c r="E132" s="31">
        <f t="shared" ref="E132:F132" si="45">E133+E137</f>
        <v>252000</v>
      </c>
      <c r="F132" s="31">
        <f t="shared" si="45"/>
        <v>200200</v>
      </c>
      <c r="G132" s="20">
        <f t="shared" si="27"/>
        <v>79.444444444444443</v>
      </c>
    </row>
    <row r="133" spans="2:7">
      <c r="B133" s="12" t="s">
        <v>336</v>
      </c>
      <c r="C133" s="30" t="s">
        <v>154</v>
      </c>
      <c r="D133" s="32">
        <f>D134+D135+D136</f>
        <v>1333000</v>
      </c>
      <c r="E133" s="32">
        <f t="shared" ref="E133:F133" si="46">E134+E135+E136</f>
        <v>252000</v>
      </c>
      <c r="F133" s="32">
        <f t="shared" si="46"/>
        <v>200200</v>
      </c>
      <c r="G133" s="22">
        <f t="shared" si="27"/>
        <v>79.444444444444443</v>
      </c>
    </row>
    <row r="134" spans="2:7">
      <c r="B134" s="12" t="s">
        <v>155</v>
      </c>
      <c r="C134" s="30" t="s">
        <v>156</v>
      </c>
      <c r="D134" s="32">
        <v>665000</v>
      </c>
      <c r="E134" s="32">
        <v>174000</v>
      </c>
      <c r="F134" s="32">
        <v>131353</v>
      </c>
      <c r="G134" s="22">
        <f t="shared" si="27"/>
        <v>75.490229885057474</v>
      </c>
    </row>
    <row r="135" spans="2:7">
      <c r="B135" s="12" t="s">
        <v>157</v>
      </c>
      <c r="C135" s="30" t="s">
        <v>158</v>
      </c>
      <c r="D135" s="32">
        <v>312000</v>
      </c>
      <c r="E135" s="32">
        <v>78000</v>
      </c>
      <c r="F135" s="32">
        <v>68847</v>
      </c>
      <c r="G135" s="22">
        <f t="shared" si="27"/>
        <v>88.265384615384619</v>
      </c>
    </row>
    <row r="136" spans="2:7">
      <c r="B136" s="12" t="s">
        <v>163</v>
      </c>
      <c r="C136" s="30" t="s">
        <v>164</v>
      </c>
      <c r="D136" s="32">
        <v>356000</v>
      </c>
      <c r="E136" s="32"/>
      <c r="F136" s="32"/>
      <c r="G136" s="22"/>
    </row>
    <row r="137" spans="2:7" hidden="1">
      <c r="B137" s="12" t="s">
        <v>335</v>
      </c>
      <c r="C137" s="30" t="s">
        <v>171</v>
      </c>
      <c r="D137" s="32">
        <f>D138</f>
        <v>0</v>
      </c>
      <c r="E137" s="32">
        <f t="shared" ref="E137:F137" si="47">E138</f>
        <v>0</v>
      </c>
      <c r="F137" s="32">
        <f t="shared" si="47"/>
        <v>0</v>
      </c>
      <c r="G137" s="22" t="e">
        <f t="shared" si="27"/>
        <v>#DIV/0!</v>
      </c>
    </row>
    <row r="138" spans="2:7" hidden="1">
      <c r="B138" s="12" t="s">
        <v>337</v>
      </c>
      <c r="C138" s="30" t="s">
        <v>172</v>
      </c>
      <c r="D138" s="32"/>
      <c r="E138" s="32"/>
      <c r="F138" s="32"/>
      <c r="G138" s="22" t="e">
        <f t="shared" si="27"/>
        <v>#DIV/0!</v>
      </c>
    </row>
    <row r="139" spans="2:7" ht="13.5" customHeight="1">
      <c r="B139" s="11" t="s">
        <v>358</v>
      </c>
      <c r="C139" s="29" t="s">
        <v>360</v>
      </c>
      <c r="D139" s="31">
        <f>D140</f>
        <v>7639000</v>
      </c>
      <c r="E139" s="31">
        <f t="shared" ref="E139:F139" si="48">E140</f>
        <v>3019000</v>
      </c>
      <c r="F139" s="31">
        <f t="shared" si="48"/>
        <v>2246421</v>
      </c>
      <c r="G139" s="20">
        <f t="shared" si="27"/>
        <v>74.409440211990727</v>
      </c>
    </row>
    <row r="140" spans="2:7">
      <c r="B140" s="12" t="s">
        <v>336</v>
      </c>
      <c r="C140" s="30" t="s">
        <v>361</v>
      </c>
      <c r="D140" s="32">
        <f>D141+D142</f>
        <v>7639000</v>
      </c>
      <c r="E140" s="32">
        <f t="shared" ref="E140:F140" si="49">E141+E142</f>
        <v>3019000</v>
      </c>
      <c r="F140" s="32">
        <f t="shared" si="49"/>
        <v>2246421</v>
      </c>
      <c r="G140" s="22">
        <f t="shared" si="27"/>
        <v>74.409440211990727</v>
      </c>
    </row>
    <row r="141" spans="2:7">
      <c r="B141" s="12" t="s">
        <v>157</v>
      </c>
      <c r="C141" s="30" t="s">
        <v>362</v>
      </c>
      <c r="D141" s="32">
        <v>19000</v>
      </c>
      <c r="E141" s="32">
        <v>19000</v>
      </c>
      <c r="F141" s="32">
        <v>9102</v>
      </c>
      <c r="G141" s="22">
        <f t="shared" si="27"/>
        <v>47.905263157894737</v>
      </c>
    </row>
    <row r="142" spans="2:7">
      <c r="B142" s="12" t="s">
        <v>359</v>
      </c>
      <c r="C142" s="30" t="s">
        <v>363</v>
      </c>
      <c r="D142" s="32">
        <v>7620000</v>
      </c>
      <c r="E142" s="32">
        <v>3000000</v>
      </c>
      <c r="F142" s="32">
        <v>2237319</v>
      </c>
      <c r="G142" s="22">
        <f t="shared" si="27"/>
        <v>74.577300000000008</v>
      </c>
    </row>
    <row r="143" spans="2:7" s="18" customFormat="1">
      <c r="B143" s="11" t="s">
        <v>184</v>
      </c>
      <c r="C143" s="29" t="s">
        <v>185</v>
      </c>
      <c r="D143" s="31">
        <f>D144+D147</f>
        <v>2977000</v>
      </c>
      <c r="E143" s="31">
        <f t="shared" ref="E143:F143" si="50">E144+E147</f>
        <v>1720000</v>
      </c>
      <c r="F143" s="31">
        <f t="shared" si="50"/>
        <v>1214043</v>
      </c>
      <c r="G143" s="20">
        <f t="shared" si="27"/>
        <v>70.583895348837217</v>
      </c>
    </row>
    <row r="144" spans="2:7">
      <c r="B144" s="12" t="s">
        <v>268</v>
      </c>
      <c r="C144" s="30" t="s">
        <v>154</v>
      </c>
      <c r="D144" s="32">
        <f>D145+D146</f>
        <v>2977000</v>
      </c>
      <c r="E144" s="32">
        <f>E145+E146</f>
        <v>1720000</v>
      </c>
      <c r="F144" s="32">
        <f>F145+F146</f>
        <v>1214043</v>
      </c>
      <c r="G144" s="22">
        <f t="shared" ref="G144:G209" si="51">F144/E144*100</f>
        <v>70.583895348837217</v>
      </c>
    </row>
    <row r="145" spans="2:7">
      <c r="B145" s="12" t="s">
        <v>155</v>
      </c>
      <c r="C145" s="30" t="s">
        <v>156</v>
      </c>
      <c r="D145" s="32">
        <v>2492000</v>
      </c>
      <c r="E145" s="32">
        <v>1402000</v>
      </c>
      <c r="F145" s="32">
        <v>937189</v>
      </c>
      <c r="G145" s="22">
        <f t="shared" si="51"/>
        <v>66.846576319543502</v>
      </c>
    </row>
    <row r="146" spans="2:7">
      <c r="B146" s="12" t="s">
        <v>157</v>
      </c>
      <c r="C146" s="30" t="s">
        <v>158</v>
      </c>
      <c r="D146" s="32">
        <v>485000</v>
      </c>
      <c r="E146" s="32">
        <v>318000</v>
      </c>
      <c r="F146" s="32">
        <v>276854</v>
      </c>
      <c r="G146" s="22">
        <f t="shared" si="51"/>
        <v>87.061006289308168</v>
      </c>
    </row>
    <row r="147" spans="2:7" hidden="1">
      <c r="B147" s="12" t="s">
        <v>270</v>
      </c>
      <c r="C147" s="30" t="s">
        <v>171</v>
      </c>
      <c r="D147" s="32">
        <f>D148</f>
        <v>0</v>
      </c>
      <c r="E147" s="32">
        <f t="shared" ref="E147:F147" si="52">E148</f>
        <v>0</v>
      </c>
      <c r="F147" s="32">
        <f t="shared" si="52"/>
        <v>0</v>
      </c>
      <c r="G147" s="22" t="e">
        <f t="shared" si="51"/>
        <v>#DIV/0!</v>
      </c>
    </row>
    <row r="148" spans="2:7" hidden="1">
      <c r="B148" s="12" t="s">
        <v>338</v>
      </c>
      <c r="C148" s="30" t="s">
        <v>172</v>
      </c>
      <c r="D148" s="32"/>
      <c r="E148" s="32"/>
      <c r="F148" s="32"/>
      <c r="G148" s="22" t="e">
        <f t="shared" si="51"/>
        <v>#DIV/0!</v>
      </c>
    </row>
    <row r="149" spans="2:7" s="18" customFormat="1">
      <c r="B149" s="11" t="s">
        <v>186</v>
      </c>
      <c r="C149" s="29" t="s">
        <v>187</v>
      </c>
      <c r="D149" s="31">
        <f>D150+D156+D158</f>
        <v>91499000</v>
      </c>
      <c r="E149" s="31">
        <f t="shared" ref="E149:F149" si="53">E150+E156+E158</f>
        <v>26029000</v>
      </c>
      <c r="F149" s="31">
        <f t="shared" si="53"/>
        <v>22168897</v>
      </c>
      <c r="G149" s="20">
        <f t="shared" si="51"/>
        <v>85.169991163702036</v>
      </c>
    </row>
    <row r="150" spans="2:7">
      <c r="B150" s="12" t="s">
        <v>339</v>
      </c>
      <c r="C150" s="30" t="s">
        <v>154</v>
      </c>
      <c r="D150" s="32">
        <f>D151+D152+D153+D154+D155</f>
        <v>91499000</v>
      </c>
      <c r="E150" s="32">
        <f>E151+E152+E153+E154+E155</f>
        <v>26029000</v>
      </c>
      <c r="F150" s="32">
        <f>F151+F152+F153+F154+F155</f>
        <v>22179675</v>
      </c>
      <c r="G150" s="22">
        <f t="shared" si="51"/>
        <v>85.211398824388183</v>
      </c>
    </row>
    <row r="151" spans="2:7">
      <c r="B151" s="12" t="s">
        <v>155</v>
      </c>
      <c r="C151" s="30" t="s">
        <v>156</v>
      </c>
      <c r="D151" s="32">
        <v>76360000</v>
      </c>
      <c r="E151" s="32">
        <v>20782000</v>
      </c>
      <c r="F151" s="32">
        <v>19641880</v>
      </c>
      <c r="G151" s="22">
        <f t="shared" si="51"/>
        <v>94.513906265037051</v>
      </c>
    </row>
    <row r="152" spans="2:7">
      <c r="B152" s="12" t="s">
        <v>157</v>
      </c>
      <c r="C152" s="30" t="s">
        <v>158</v>
      </c>
      <c r="D152" s="32">
        <v>14029000</v>
      </c>
      <c r="E152" s="32">
        <v>4967000</v>
      </c>
      <c r="F152" s="32">
        <v>2537795</v>
      </c>
      <c r="G152" s="22">
        <f t="shared" si="51"/>
        <v>51.093114556070063</v>
      </c>
    </row>
    <row r="153" spans="2:7" ht="25.5" hidden="1">
      <c r="B153" s="12" t="s">
        <v>272</v>
      </c>
      <c r="C153" s="30" t="s">
        <v>166</v>
      </c>
      <c r="D153" s="32"/>
      <c r="E153" s="32"/>
      <c r="F153" s="32"/>
      <c r="G153" s="22" t="e">
        <f t="shared" si="51"/>
        <v>#DIV/0!</v>
      </c>
    </row>
    <row r="154" spans="2:7">
      <c r="B154" s="12" t="s">
        <v>167</v>
      </c>
      <c r="C154" s="30" t="s">
        <v>168</v>
      </c>
      <c r="D154" s="32"/>
      <c r="E154" s="32"/>
      <c r="F154" s="32"/>
      <c r="G154" s="22"/>
    </row>
    <row r="155" spans="2:7">
      <c r="B155" s="12" t="s">
        <v>169</v>
      </c>
      <c r="C155" s="30" t="s">
        <v>170</v>
      </c>
      <c r="D155" s="32">
        <v>1110000</v>
      </c>
      <c r="E155" s="32">
        <v>280000</v>
      </c>
      <c r="F155" s="32"/>
      <c r="G155" s="22">
        <f t="shared" si="51"/>
        <v>0</v>
      </c>
    </row>
    <row r="156" spans="2:7" hidden="1">
      <c r="B156" s="12" t="s">
        <v>273</v>
      </c>
      <c r="C156" s="30" t="s">
        <v>171</v>
      </c>
      <c r="D156" s="32"/>
      <c r="E156" s="32"/>
      <c r="F156" s="32"/>
      <c r="G156" s="22" t="e">
        <f t="shared" si="51"/>
        <v>#DIV/0!</v>
      </c>
    </row>
    <row r="157" spans="2:7" hidden="1">
      <c r="B157" s="12" t="s">
        <v>340</v>
      </c>
      <c r="C157" s="30" t="s">
        <v>172</v>
      </c>
      <c r="D157" s="32"/>
      <c r="E157" s="32"/>
      <c r="F157" s="32"/>
      <c r="G157" s="22" t="e">
        <f t="shared" si="51"/>
        <v>#DIV/0!</v>
      </c>
    </row>
    <row r="158" spans="2:7" ht="25.5">
      <c r="B158" s="12" t="s">
        <v>176</v>
      </c>
      <c r="C158" s="30" t="s">
        <v>177</v>
      </c>
      <c r="D158" s="32"/>
      <c r="E158" s="32"/>
      <c r="F158" s="32">
        <v>-10778</v>
      </c>
      <c r="G158" s="22"/>
    </row>
    <row r="159" spans="2:7" s="18" customFormat="1">
      <c r="B159" s="11" t="s">
        <v>188</v>
      </c>
      <c r="C159" s="29" t="s">
        <v>189</v>
      </c>
      <c r="D159" s="31">
        <f>D160</f>
        <v>2226000</v>
      </c>
      <c r="E159" s="31">
        <f t="shared" ref="E159:F159" si="54">E160</f>
        <v>615000</v>
      </c>
      <c r="F159" s="31">
        <f t="shared" si="54"/>
        <v>543827</v>
      </c>
      <c r="G159" s="20">
        <f t="shared" si="51"/>
        <v>88.427154471544711</v>
      </c>
    </row>
    <row r="160" spans="2:7">
      <c r="B160" s="12" t="s">
        <v>267</v>
      </c>
      <c r="C160" s="30" t="s">
        <v>154</v>
      </c>
      <c r="D160" s="32">
        <f>D161+D162+D163</f>
        <v>2226000</v>
      </c>
      <c r="E160" s="32">
        <f>E161+E162+E163</f>
        <v>615000</v>
      </c>
      <c r="F160" s="32">
        <f>F161+F162+F163</f>
        <v>543827</v>
      </c>
      <c r="G160" s="22">
        <f t="shared" si="51"/>
        <v>88.427154471544711</v>
      </c>
    </row>
    <row r="161" spans="2:7">
      <c r="B161" s="12" t="s">
        <v>155</v>
      </c>
      <c r="C161" s="30" t="s">
        <v>156</v>
      </c>
      <c r="D161" s="32">
        <v>2024000</v>
      </c>
      <c r="E161" s="32">
        <v>558000</v>
      </c>
      <c r="F161" s="32">
        <v>538056</v>
      </c>
      <c r="G161" s="22">
        <f t="shared" si="51"/>
        <v>96.4258064516129</v>
      </c>
    </row>
    <row r="162" spans="2:7">
      <c r="B162" s="12" t="s">
        <v>157</v>
      </c>
      <c r="C162" s="30" t="s">
        <v>158</v>
      </c>
      <c r="D162" s="32">
        <v>200000</v>
      </c>
      <c r="E162" s="32">
        <v>55000</v>
      </c>
      <c r="F162" s="32">
        <v>5121</v>
      </c>
      <c r="G162" s="22">
        <f t="shared" si="51"/>
        <v>9.3109090909090906</v>
      </c>
    </row>
    <row r="163" spans="2:7">
      <c r="B163" s="12" t="s">
        <v>167</v>
      </c>
      <c r="C163" s="30" t="s">
        <v>168</v>
      </c>
      <c r="D163" s="32">
        <v>2000</v>
      </c>
      <c r="E163" s="32">
        <v>2000</v>
      </c>
      <c r="F163" s="32">
        <v>650</v>
      </c>
      <c r="G163" s="22">
        <f t="shared" si="51"/>
        <v>32.5</v>
      </c>
    </row>
    <row r="164" spans="2:7" s="18" customFormat="1">
      <c r="B164" s="11" t="s">
        <v>190</v>
      </c>
      <c r="C164" s="29" t="s">
        <v>191</v>
      </c>
      <c r="D164" s="31">
        <f>D165+D170+D172</f>
        <v>27504000</v>
      </c>
      <c r="E164" s="31">
        <f t="shared" ref="E164:F164" si="55">E165+E170+E172</f>
        <v>10778000</v>
      </c>
      <c r="F164" s="31">
        <f t="shared" si="55"/>
        <v>10100673</v>
      </c>
      <c r="G164" s="20">
        <f t="shared" si="51"/>
        <v>93.715652254592683</v>
      </c>
    </row>
    <row r="165" spans="2:7">
      <c r="B165" s="12" t="s">
        <v>333</v>
      </c>
      <c r="C165" s="30" t="s">
        <v>154</v>
      </c>
      <c r="D165" s="32">
        <f>D166+D167+D169+D168</f>
        <v>27504000</v>
      </c>
      <c r="E165" s="32">
        <f t="shared" ref="E165:F165" si="56">E166+E167+E169+E168</f>
        <v>10778000</v>
      </c>
      <c r="F165" s="32">
        <f t="shared" si="56"/>
        <v>10100673</v>
      </c>
      <c r="G165" s="22">
        <f t="shared" si="51"/>
        <v>93.715652254592683</v>
      </c>
    </row>
    <row r="166" spans="2:7">
      <c r="B166" s="12" t="s">
        <v>155</v>
      </c>
      <c r="C166" s="30" t="s">
        <v>156</v>
      </c>
      <c r="D166" s="32">
        <v>2708000</v>
      </c>
      <c r="E166" s="32">
        <v>846000</v>
      </c>
      <c r="F166" s="32">
        <v>575252</v>
      </c>
      <c r="G166" s="22">
        <f t="shared" si="51"/>
        <v>67.996690307328606</v>
      </c>
    </row>
    <row r="167" spans="2:7">
      <c r="B167" s="12" t="s">
        <v>157</v>
      </c>
      <c r="C167" s="30" t="s">
        <v>158</v>
      </c>
      <c r="D167" s="32">
        <v>12792000</v>
      </c>
      <c r="E167" s="32">
        <v>4753000</v>
      </c>
      <c r="F167" s="32">
        <v>4354345</v>
      </c>
      <c r="G167" s="22">
        <f t="shared" si="51"/>
        <v>91.612560488112777</v>
      </c>
    </row>
    <row r="168" spans="2:7">
      <c r="B168" s="12" t="s">
        <v>343</v>
      </c>
      <c r="C168" s="30" t="s">
        <v>165</v>
      </c>
      <c r="D168" s="32">
        <v>150000</v>
      </c>
      <c r="E168" s="32">
        <v>40000</v>
      </c>
      <c r="F168" s="32">
        <v>40000</v>
      </c>
      <c r="G168" s="22">
        <f t="shared" si="51"/>
        <v>100</v>
      </c>
    </row>
    <row r="169" spans="2:7">
      <c r="B169" s="12" t="s">
        <v>169</v>
      </c>
      <c r="C169" s="30" t="s">
        <v>170</v>
      </c>
      <c r="D169" s="32">
        <v>11854000</v>
      </c>
      <c r="E169" s="32">
        <v>5139000</v>
      </c>
      <c r="F169" s="32">
        <v>5131076</v>
      </c>
      <c r="G169" s="22">
        <f t="shared" si="51"/>
        <v>99.845806577155088</v>
      </c>
    </row>
    <row r="170" spans="2:7" hidden="1">
      <c r="B170" s="12" t="s">
        <v>341</v>
      </c>
      <c r="C170" s="30" t="s">
        <v>171</v>
      </c>
      <c r="D170" s="32"/>
      <c r="E170" s="32"/>
      <c r="F170" s="32"/>
      <c r="G170" s="22" t="e">
        <f t="shared" si="51"/>
        <v>#DIV/0!</v>
      </c>
    </row>
    <row r="171" spans="2:7" hidden="1">
      <c r="B171" s="12" t="s">
        <v>269</v>
      </c>
      <c r="C171" s="30" t="s">
        <v>172</v>
      </c>
      <c r="D171" s="32"/>
      <c r="E171" s="32"/>
      <c r="F171" s="32"/>
      <c r="G171" s="22" t="e">
        <f t="shared" si="51"/>
        <v>#DIV/0!</v>
      </c>
    </row>
    <row r="172" spans="2:7" ht="25.5">
      <c r="B172" s="12" t="s">
        <v>176</v>
      </c>
      <c r="C172" s="30" t="s">
        <v>177</v>
      </c>
      <c r="D172" s="32"/>
      <c r="E172" s="32"/>
      <c r="F172" s="32"/>
      <c r="G172" s="22"/>
    </row>
    <row r="173" spans="2:7" s="18" customFormat="1">
      <c r="B173" s="11" t="s">
        <v>192</v>
      </c>
      <c r="C173" s="29" t="s">
        <v>193</v>
      </c>
      <c r="D173" s="31">
        <f>D174+D180</f>
        <v>15729000</v>
      </c>
      <c r="E173" s="31">
        <f>E174+E180</f>
        <v>4781000</v>
      </c>
      <c r="F173" s="31">
        <f>F174+F180+F182</f>
        <v>3290623</v>
      </c>
      <c r="G173" s="20">
        <f t="shared" si="51"/>
        <v>68.827086383601753</v>
      </c>
    </row>
    <row r="174" spans="2:7">
      <c r="B174" s="12" t="s">
        <v>342</v>
      </c>
      <c r="C174" s="30" t="s">
        <v>154</v>
      </c>
      <c r="D174" s="32">
        <f>D175+D176+D177+D178+D179</f>
        <v>15729000</v>
      </c>
      <c r="E174" s="32">
        <f>E175+E176+E177+E178+E179</f>
        <v>4781000</v>
      </c>
      <c r="F174" s="32">
        <f>F175+F176+F177+F178+F179</f>
        <v>3311971</v>
      </c>
      <c r="G174" s="22">
        <f t="shared" si="51"/>
        <v>69.273603848567248</v>
      </c>
    </row>
    <row r="175" spans="2:7">
      <c r="B175" s="12" t="s">
        <v>155</v>
      </c>
      <c r="C175" s="30" t="s">
        <v>156</v>
      </c>
      <c r="D175" s="32">
        <v>7192000</v>
      </c>
      <c r="E175" s="32">
        <v>2035000</v>
      </c>
      <c r="F175" s="32">
        <v>1335380</v>
      </c>
      <c r="G175" s="22">
        <f t="shared" si="51"/>
        <v>65.620638820638817</v>
      </c>
    </row>
    <row r="176" spans="2:7">
      <c r="B176" s="12" t="s">
        <v>157</v>
      </c>
      <c r="C176" s="30" t="s">
        <v>158</v>
      </c>
      <c r="D176" s="32">
        <v>3802000</v>
      </c>
      <c r="E176" s="32">
        <v>1281000</v>
      </c>
      <c r="F176" s="32">
        <v>782794</v>
      </c>
      <c r="G176" s="22">
        <f t="shared" si="51"/>
        <v>61.108040593286496</v>
      </c>
    </row>
    <row r="177" spans="2:7">
      <c r="B177" s="12" t="s">
        <v>343</v>
      </c>
      <c r="C177" s="30" t="s">
        <v>165</v>
      </c>
      <c r="D177" s="32">
        <v>335000</v>
      </c>
      <c r="E177" s="32">
        <v>165000</v>
      </c>
      <c r="F177" s="32">
        <v>41471</v>
      </c>
      <c r="G177" s="22">
        <f t="shared" si="51"/>
        <v>25.133939393939393</v>
      </c>
    </row>
    <row r="178" spans="2:7" ht="25.5" hidden="1">
      <c r="B178" s="12" t="s">
        <v>344</v>
      </c>
      <c r="C178" s="30" t="s">
        <v>166</v>
      </c>
      <c r="D178" s="32"/>
      <c r="E178" s="32"/>
      <c r="F178" s="32"/>
      <c r="G178" s="22" t="e">
        <f t="shared" si="51"/>
        <v>#DIV/0!</v>
      </c>
    </row>
    <row r="179" spans="2:7">
      <c r="B179" s="12" t="s">
        <v>167</v>
      </c>
      <c r="C179" s="30" t="s">
        <v>168</v>
      </c>
      <c r="D179" s="32">
        <v>4400000</v>
      </c>
      <c r="E179" s="32">
        <v>1300000</v>
      </c>
      <c r="F179" s="32">
        <v>1152326</v>
      </c>
      <c r="G179" s="22">
        <f t="shared" si="51"/>
        <v>88.640461538461537</v>
      </c>
    </row>
    <row r="180" spans="2:7" hidden="1">
      <c r="B180" s="12" t="s">
        <v>345</v>
      </c>
      <c r="C180" s="30" t="s">
        <v>171</v>
      </c>
      <c r="D180" s="32">
        <f>D181</f>
        <v>0</v>
      </c>
      <c r="E180" s="32">
        <f t="shared" ref="E180:F180" si="57">E181</f>
        <v>0</v>
      </c>
      <c r="F180" s="32">
        <f t="shared" si="57"/>
        <v>0</v>
      </c>
      <c r="G180" s="22" t="e">
        <f t="shared" si="51"/>
        <v>#DIV/0!</v>
      </c>
    </row>
    <row r="181" spans="2:7" hidden="1">
      <c r="B181" s="12" t="s">
        <v>346</v>
      </c>
      <c r="C181" s="30" t="s">
        <v>172</v>
      </c>
      <c r="D181" s="32"/>
      <c r="E181" s="32"/>
      <c r="F181" s="32"/>
      <c r="G181" s="22" t="e">
        <f t="shared" si="51"/>
        <v>#DIV/0!</v>
      </c>
    </row>
    <row r="182" spans="2:7" ht="25.5">
      <c r="B182" s="12" t="s">
        <v>176</v>
      </c>
      <c r="C182" s="30" t="s">
        <v>177</v>
      </c>
      <c r="D182" s="32"/>
      <c r="E182" s="32"/>
      <c r="F182" s="32">
        <v>-21348</v>
      </c>
      <c r="G182" s="22"/>
    </row>
    <row r="183" spans="2:7" s="18" customFormat="1">
      <c r="B183" s="11" t="s">
        <v>194</v>
      </c>
      <c r="C183" s="29" t="s">
        <v>195</v>
      </c>
      <c r="D183" s="31">
        <f>D184+D189+D191</f>
        <v>23058000</v>
      </c>
      <c r="E183" s="31">
        <f t="shared" ref="E183:F183" si="58">E184+E189+E191</f>
        <v>9521000</v>
      </c>
      <c r="F183" s="31">
        <f t="shared" si="58"/>
        <v>8946349</v>
      </c>
      <c r="G183" s="20">
        <f t="shared" si="51"/>
        <v>93.96438399327802</v>
      </c>
    </row>
    <row r="184" spans="2:7">
      <c r="B184" s="12" t="s">
        <v>347</v>
      </c>
      <c r="C184" s="30" t="s">
        <v>154</v>
      </c>
      <c r="D184" s="32">
        <f>D185+D186+D187+D188</f>
        <v>23058000</v>
      </c>
      <c r="E184" s="32">
        <f>E185+E186+E187+E188</f>
        <v>9521000</v>
      </c>
      <c r="F184" s="32">
        <f>F185+F186+F187+F188</f>
        <v>8946349</v>
      </c>
      <c r="G184" s="22">
        <f t="shared" si="51"/>
        <v>93.96438399327802</v>
      </c>
    </row>
    <row r="185" spans="2:7">
      <c r="B185" s="12" t="s">
        <v>155</v>
      </c>
      <c r="C185" s="30" t="s">
        <v>156</v>
      </c>
      <c r="D185" s="32">
        <v>2647000</v>
      </c>
      <c r="E185" s="32">
        <v>965000</v>
      </c>
      <c r="F185" s="32">
        <v>716772</v>
      </c>
      <c r="G185" s="22">
        <f t="shared" si="51"/>
        <v>74.276891191709851</v>
      </c>
    </row>
    <row r="186" spans="2:7">
      <c r="B186" s="12" t="s">
        <v>157</v>
      </c>
      <c r="C186" s="30" t="s">
        <v>158</v>
      </c>
      <c r="D186" s="32">
        <v>20411000</v>
      </c>
      <c r="E186" s="32">
        <v>8556000</v>
      </c>
      <c r="F186" s="32">
        <v>8179577</v>
      </c>
      <c r="G186" s="22">
        <f t="shared" si="51"/>
        <v>95.600479195885924</v>
      </c>
    </row>
    <row r="187" spans="2:7">
      <c r="B187" s="12" t="s">
        <v>348</v>
      </c>
      <c r="C187" s="30" t="s">
        <v>165</v>
      </c>
      <c r="D187" s="32"/>
      <c r="E187" s="32"/>
      <c r="F187" s="32">
        <v>50000</v>
      </c>
      <c r="G187" s="22"/>
    </row>
    <row r="188" spans="2:7" ht="25.5" hidden="1">
      <c r="B188" s="12" t="s">
        <v>349</v>
      </c>
      <c r="C188" s="30" t="s">
        <v>166</v>
      </c>
      <c r="D188" s="32"/>
      <c r="E188" s="32"/>
      <c r="F188" s="32"/>
      <c r="G188" s="22" t="e">
        <f t="shared" si="51"/>
        <v>#DIV/0!</v>
      </c>
    </row>
    <row r="189" spans="2:7" hidden="1">
      <c r="B189" s="12" t="s">
        <v>350</v>
      </c>
      <c r="C189" s="30" t="s">
        <v>171</v>
      </c>
      <c r="D189" s="32"/>
      <c r="E189" s="32"/>
      <c r="F189" s="32"/>
      <c r="G189" s="22" t="e">
        <f t="shared" si="51"/>
        <v>#DIV/0!</v>
      </c>
    </row>
    <row r="190" spans="2:7" hidden="1">
      <c r="B190" s="12" t="s">
        <v>340</v>
      </c>
      <c r="C190" s="30" t="s">
        <v>172</v>
      </c>
      <c r="D190" s="32"/>
      <c r="E190" s="32"/>
      <c r="F190" s="32"/>
      <c r="G190" s="22" t="e">
        <f t="shared" si="51"/>
        <v>#DIV/0!</v>
      </c>
    </row>
    <row r="191" spans="2:7" ht="25.5">
      <c r="B191" s="12" t="s">
        <v>176</v>
      </c>
      <c r="C191" s="30" t="s">
        <v>177</v>
      </c>
      <c r="D191" s="32"/>
      <c r="E191" s="32"/>
      <c r="F191" s="32"/>
      <c r="G191" s="22"/>
    </row>
    <row r="192" spans="2:7" s="18" customFormat="1">
      <c r="B192" s="11" t="s">
        <v>196</v>
      </c>
      <c r="C192" s="29" t="s">
        <v>197</v>
      </c>
      <c r="D192" s="31">
        <f>D193+D196</f>
        <v>11048000</v>
      </c>
      <c r="E192" s="31">
        <f t="shared" ref="E192:F192" si="59">E193+E196</f>
        <v>5000000</v>
      </c>
      <c r="F192" s="31">
        <f t="shared" si="59"/>
        <v>4907442</v>
      </c>
      <c r="G192" s="20">
        <f t="shared" si="51"/>
        <v>98.148840000000007</v>
      </c>
    </row>
    <row r="193" spans="2:7">
      <c r="B193" s="12" t="s">
        <v>327</v>
      </c>
      <c r="C193" s="30" t="s">
        <v>154</v>
      </c>
      <c r="D193" s="32">
        <f>D194+D195</f>
        <v>11048000</v>
      </c>
      <c r="E193" s="32">
        <f t="shared" ref="E193:F193" si="60">E194+E195</f>
        <v>5000000</v>
      </c>
      <c r="F193" s="32">
        <f t="shared" si="60"/>
        <v>4907442</v>
      </c>
      <c r="G193" s="22">
        <f t="shared" si="51"/>
        <v>98.148840000000007</v>
      </c>
    </row>
    <row r="194" spans="2:7">
      <c r="B194" s="12" t="s">
        <v>157</v>
      </c>
      <c r="C194" s="30" t="s">
        <v>158</v>
      </c>
      <c r="D194" s="32">
        <v>11048000</v>
      </c>
      <c r="E194" s="32">
        <v>5000000</v>
      </c>
      <c r="F194" s="32">
        <v>4907442</v>
      </c>
      <c r="G194" s="22">
        <f t="shared" si="51"/>
        <v>98.148840000000007</v>
      </c>
    </row>
    <row r="195" spans="2:7" ht="25.5" hidden="1">
      <c r="B195" s="12" t="s">
        <v>351</v>
      </c>
      <c r="C195" s="30" t="s">
        <v>166</v>
      </c>
      <c r="D195" s="32"/>
      <c r="E195" s="32"/>
      <c r="F195" s="32"/>
      <c r="G195" s="22" t="e">
        <f t="shared" si="51"/>
        <v>#DIV/0!</v>
      </c>
    </row>
    <row r="196" spans="2:7" hidden="1">
      <c r="B196" s="12" t="s">
        <v>291</v>
      </c>
      <c r="C196" s="30" t="s">
        <v>171</v>
      </c>
      <c r="D196" s="32">
        <f>D197</f>
        <v>0</v>
      </c>
      <c r="E196" s="32">
        <f t="shared" ref="E196:F196" si="61">E197</f>
        <v>0</v>
      </c>
      <c r="F196" s="32">
        <f t="shared" si="61"/>
        <v>0</v>
      </c>
      <c r="G196" s="22" t="e">
        <f t="shared" si="51"/>
        <v>#DIV/0!</v>
      </c>
    </row>
    <row r="197" spans="2:7" hidden="1">
      <c r="B197" s="12" t="s">
        <v>352</v>
      </c>
      <c r="C197" s="30" t="s">
        <v>172</v>
      </c>
      <c r="D197" s="32"/>
      <c r="E197" s="32"/>
      <c r="F197" s="32"/>
      <c r="G197" s="22" t="e">
        <f t="shared" si="51"/>
        <v>#DIV/0!</v>
      </c>
    </row>
    <row r="198" spans="2:7" s="18" customFormat="1" ht="25.5">
      <c r="B198" s="11" t="s">
        <v>198</v>
      </c>
      <c r="C198" s="29" t="s">
        <v>199</v>
      </c>
      <c r="D198" s="31">
        <f>D199</f>
        <v>303000</v>
      </c>
      <c r="E198" s="31">
        <f t="shared" ref="E198:F198" si="62">E199</f>
        <v>100000</v>
      </c>
      <c r="F198" s="31">
        <f t="shared" si="62"/>
        <v>40269</v>
      </c>
      <c r="G198" s="20">
        <f t="shared" si="51"/>
        <v>40.268999999999998</v>
      </c>
    </row>
    <row r="199" spans="2:7">
      <c r="B199" s="12" t="s">
        <v>271</v>
      </c>
      <c r="C199" s="30" t="s">
        <v>154</v>
      </c>
      <c r="D199" s="32">
        <f>D200+D201+D202</f>
        <v>303000</v>
      </c>
      <c r="E199" s="32">
        <f>E200+E201+E202</f>
        <v>100000</v>
      </c>
      <c r="F199" s="32">
        <f>F200+F201+F202</f>
        <v>40269</v>
      </c>
      <c r="G199" s="22">
        <f t="shared" si="51"/>
        <v>40.268999999999998</v>
      </c>
    </row>
    <row r="200" spans="2:7">
      <c r="B200" s="12" t="s">
        <v>157</v>
      </c>
      <c r="C200" s="30" t="s">
        <v>158</v>
      </c>
      <c r="D200" s="32">
        <v>303000</v>
      </c>
      <c r="E200" s="32">
        <v>100000</v>
      </c>
      <c r="F200" s="32">
        <v>40269</v>
      </c>
      <c r="G200" s="22">
        <f t="shared" si="51"/>
        <v>40.268999999999998</v>
      </c>
    </row>
    <row r="201" spans="2:7">
      <c r="B201" s="12" t="s">
        <v>353</v>
      </c>
      <c r="C201" s="30" t="s">
        <v>165</v>
      </c>
      <c r="D201" s="32"/>
      <c r="E201" s="32"/>
      <c r="F201" s="32"/>
      <c r="G201" s="22"/>
    </row>
    <row r="202" spans="2:7" ht="25.5" hidden="1">
      <c r="B202" s="12" t="s">
        <v>344</v>
      </c>
      <c r="C202" s="30" t="s">
        <v>166</v>
      </c>
      <c r="D202" s="32"/>
      <c r="E202" s="32"/>
      <c r="F202" s="32"/>
      <c r="G202" s="22" t="e">
        <f t="shared" si="51"/>
        <v>#DIV/0!</v>
      </c>
    </row>
    <row r="203" spans="2:7" s="18" customFormat="1">
      <c r="B203" s="11" t="s">
        <v>200</v>
      </c>
      <c r="C203" s="29" t="s">
        <v>201</v>
      </c>
      <c r="D203" s="31">
        <f>D204+D206</f>
        <v>32000</v>
      </c>
      <c r="E203" s="31">
        <f t="shared" ref="E203:F203" si="63">E204+E206</f>
        <v>32000</v>
      </c>
      <c r="F203" s="31">
        <f t="shared" si="63"/>
        <v>31913</v>
      </c>
      <c r="G203" s="20">
        <f t="shared" si="51"/>
        <v>99.728125000000006</v>
      </c>
    </row>
    <row r="204" spans="2:7">
      <c r="B204" s="12" t="s">
        <v>354</v>
      </c>
      <c r="C204" s="30" t="s">
        <v>154</v>
      </c>
      <c r="D204" s="32">
        <f>D205</f>
        <v>32000</v>
      </c>
      <c r="E204" s="32">
        <f t="shared" ref="E204:F204" si="64">E205</f>
        <v>32000</v>
      </c>
      <c r="F204" s="32">
        <f t="shared" si="64"/>
        <v>31913</v>
      </c>
      <c r="G204" s="22">
        <f t="shared" si="51"/>
        <v>99.728125000000006</v>
      </c>
    </row>
    <row r="205" spans="2:7">
      <c r="B205" s="12" t="s">
        <v>161</v>
      </c>
      <c r="C205" s="30" t="s">
        <v>162</v>
      </c>
      <c r="D205" s="32">
        <v>32000</v>
      </c>
      <c r="E205" s="32">
        <v>32000</v>
      </c>
      <c r="F205" s="32">
        <v>31913</v>
      </c>
      <c r="G205" s="22">
        <f t="shared" si="51"/>
        <v>99.728125000000006</v>
      </c>
    </row>
    <row r="206" spans="2:7" hidden="1">
      <c r="B206" s="12" t="s">
        <v>350</v>
      </c>
      <c r="C206" s="30" t="s">
        <v>171</v>
      </c>
      <c r="D206" s="32">
        <f>D207</f>
        <v>0</v>
      </c>
      <c r="E206" s="32">
        <f t="shared" ref="E206:F206" si="65">E207</f>
        <v>0</v>
      </c>
      <c r="F206" s="32">
        <f t="shared" si="65"/>
        <v>0</v>
      </c>
      <c r="G206" s="22" t="e">
        <f t="shared" si="51"/>
        <v>#DIV/0!</v>
      </c>
    </row>
    <row r="207" spans="2:7" hidden="1">
      <c r="B207" s="12" t="s">
        <v>355</v>
      </c>
      <c r="C207" s="30" t="s">
        <v>172</v>
      </c>
      <c r="D207" s="32"/>
      <c r="E207" s="32"/>
      <c r="F207" s="32"/>
      <c r="G207" s="22" t="e">
        <f t="shared" si="51"/>
        <v>#DIV/0!</v>
      </c>
    </row>
    <row r="208" spans="2:7" s="18" customFormat="1">
      <c r="B208" s="11" t="s">
        <v>202</v>
      </c>
      <c r="C208" s="29" t="s">
        <v>203</v>
      </c>
      <c r="D208" s="31">
        <f>D209+D214+D216</f>
        <v>67072000</v>
      </c>
      <c r="E208" s="31">
        <f t="shared" ref="E208:F208" si="66">E209+E214+E216</f>
        <v>22802000</v>
      </c>
      <c r="F208" s="31">
        <f t="shared" si="66"/>
        <v>20207314</v>
      </c>
      <c r="G208" s="20">
        <f t="shared" si="51"/>
        <v>88.620796421366549</v>
      </c>
    </row>
    <row r="209" spans="2:7">
      <c r="B209" s="12" t="s">
        <v>271</v>
      </c>
      <c r="C209" s="30" t="s">
        <v>154</v>
      </c>
      <c r="D209" s="32">
        <f>D210+D211+D212+D213</f>
        <v>44552000</v>
      </c>
      <c r="E209" s="32">
        <f t="shared" ref="E209:F209" si="67">E210+E211+E212+E213</f>
        <v>15112000</v>
      </c>
      <c r="F209" s="32">
        <f t="shared" si="67"/>
        <v>12642037</v>
      </c>
      <c r="G209" s="22">
        <f t="shared" si="51"/>
        <v>83.655618051879301</v>
      </c>
    </row>
    <row r="210" spans="2:7">
      <c r="B210" s="12" t="s">
        <v>157</v>
      </c>
      <c r="C210" s="30" t="s">
        <v>158</v>
      </c>
      <c r="D210" s="32">
        <v>28052000</v>
      </c>
      <c r="E210" s="32">
        <v>9612000</v>
      </c>
      <c r="F210" s="32">
        <v>7200921</v>
      </c>
      <c r="G210" s="22">
        <f t="shared" ref="G210:G217" si="68">F210/E210*100</f>
        <v>74.915948813982524</v>
      </c>
    </row>
    <row r="211" spans="2:7">
      <c r="B211" s="12" t="s">
        <v>161</v>
      </c>
      <c r="C211" s="30" t="s">
        <v>162</v>
      </c>
      <c r="D211" s="32">
        <v>16500000</v>
      </c>
      <c r="E211" s="32">
        <v>5500000</v>
      </c>
      <c r="F211" s="32">
        <v>5441116</v>
      </c>
      <c r="G211" s="22">
        <f t="shared" si="68"/>
        <v>98.92938181818181</v>
      </c>
    </row>
    <row r="212" spans="2:7" hidden="1">
      <c r="B212" s="12" t="s">
        <v>348</v>
      </c>
      <c r="C212" s="30" t="s">
        <v>165</v>
      </c>
      <c r="D212" s="32"/>
      <c r="E212" s="32"/>
      <c r="F212" s="32"/>
      <c r="G212" s="22" t="e">
        <f t="shared" si="68"/>
        <v>#DIV/0!</v>
      </c>
    </row>
    <row r="213" spans="2:7" ht="25.5" hidden="1">
      <c r="B213" s="12" t="s">
        <v>356</v>
      </c>
      <c r="C213" s="30" t="s">
        <v>166</v>
      </c>
      <c r="D213" s="32"/>
      <c r="E213" s="32"/>
      <c r="F213" s="32"/>
      <c r="G213" s="22" t="e">
        <f t="shared" si="68"/>
        <v>#DIV/0!</v>
      </c>
    </row>
    <row r="214" spans="2:7" hidden="1">
      <c r="B214" s="12" t="s">
        <v>291</v>
      </c>
      <c r="C214" s="30" t="s">
        <v>171</v>
      </c>
      <c r="D214" s="32">
        <f>D215</f>
        <v>0</v>
      </c>
      <c r="E214" s="32">
        <f t="shared" ref="E214:F214" si="69">E215</f>
        <v>0</v>
      </c>
      <c r="F214" s="32">
        <f t="shared" si="69"/>
        <v>0</v>
      </c>
      <c r="G214" s="22" t="e">
        <f t="shared" si="68"/>
        <v>#DIV/0!</v>
      </c>
    </row>
    <row r="215" spans="2:7" hidden="1">
      <c r="B215" s="12" t="s">
        <v>331</v>
      </c>
      <c r="C215" s="30" t="s">
        <v>172</v>
      </c>
      <c r="D215" s="32"/>
      <c r="E215" s="32"/>
      <c r="F215" s="32"/>
      <c r="G215" s="22" t="e">
        <f t="shared" si="68"/>
        <v>#DIV/0!</v>
      </c>
    </row>
    <row r="216" spans="2:7">
      <c r="B216" s="12" t="s">
        <v>357</v>
      </c>
      <c r="C216" s="30" t="s">
        <v>173</v>
      </c>
      <c r="D216" s="32">
        <f>D217</f>
        <v>22520000</v>
      </c>
      <c r="E216" s="32">
        <f t="shared" ref="E216:F216" si="70">E217</f>
        <v>7690000</v>
      </c>
      <c r="F216" s="32">
        <f t="shared" si="70"/>
        <v>7565277</v>
      </c>
      <c r="G216" s="22">
        <f t="shared" si="68"/>
        <v>98.3781144343303</v>
      </c>
    </row>
    <row r="217" spans="2:7">
      <c r="B217" s="12" t="s">
        <v>174</v>
      </c>
      <c r="C217" s="30" t="s">
        <v>175</v>
      </c>
      <c r="D217" s="32">
        <v>22520000</v>
      </c>
      <c r="E217" s="32">
        <v>7690000</v>
      </c>
      <c r="F217" s="32">
        <v>7565277</v>
      </c>
      <c r="G217" s="22">
        <f t="shared" si="68"/>
        <v>98.3781144343303</v>
      </c>
    </row>
    <row r="218" spans="2:7">
      <c r="B218" s="26" t="s">
        <v>364</v>
      </c>
      <c r="C218" s="33" t="s">
        <v>365</v>
      </c>
      <c r="D218" s="31">
        <f>D13-D108</f>
        <v>0</v>
      </c>
      <c r="E218" s="31">
        <f t="shared" ref="E218:F218" si="71">E13-E108</f>
        <v>0</v>
      </c>
      <c r="F218" s="31">
        <f t="shared" si="71"/>
        <v>3817176</v>
      </c>
      <c r="G218" s="34"/>
    </row>
  </sheetData>
  <mergeCells count="10">
    <mergeCell ref="B107:G107"/>
    <mergeCell ref="F1:G1"/>
    <mergeCell ref="B5:G5"/>
    <mergeCell ref="B6:F6"/>
    <mergeCell ref="B10:B11"/>
    <mergeCell ref="C10:C11"/>
    <mergeCell ref="D10:D11"/>
    <mergeCell ref="E10:E11"/>
    <mergeCell ref="F10:F11"/>
    <mergeCell ref="G10:G11"/>
  </mergeCells>
  <pageMargins left="0.70866141732283472" right="0.70866141732283472" top="0.42" bottom="0.54" header="0.31496062992125984" footer="0.3"/>
  <pageSetup paperSize="9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B1:H216"/>
  <sheetViews>
    <sheetView view="pageLayout" topLeftCell="A54" zoomScaleNormal="100" workbookViewId="0">
      <selection activeCell="F84" sqref="F84"/>
    </sheetView>
  </sheetViews>
  <sheetFormatPr defaultRowHeight="12.75"/>
  <cols>
    <col min="1" max="1" width="4.28515625" style="1" customWidth="1"/>
    <col min="2" max="2" width="51" style="1" customWidth="1"/>
    <col min="3" max="3" width="13.7109375" style="2" customWidth="1"/>
    <col min="4" max="4" width="15.85546875" style="3" customWidth="1"/>
    <col min="5" max="5" width="16" style="3" customWidth="1"/>
    <col min="6" max="6" width="15.42578125" style="3" customWidth="1"/>
    <col min="7" max="7" width="12.140625" style="1" customWidth="1"/>
    <col min="8" max="16384" width="9.140625" style="1"/>
  </cols>
  <sheetData>
    <row r="1" spans="2:8" ht="15.75">
      <c r="B1" s="5" t="s">
        <v>261</v>
      </c>
      <c r="F1" s="41" t="s">
        <v>368</v>
      </c>
      <c r="G1" s="41"/>
      <c r="H1" s="25"/>
    </row>
    <row r="2" spans="2:8" ht="15.75">
      <c r="B2" s="5" t="s">
        <v>262</v>
      </c>
    </row>
    <row r="3" spans="2:8" ht="15.75">
      <c r="B3" s="5" t="s">
        <v>263</v>
      </c>
    </row>
    <row r="5" spans="2:8" ht="15">
      <c r="B5" s="45" t="s">
        <v>369</v>
      </c>
      <c r="C5" s="45"/>
      <c r="D5" s="45"/>
      <c r="E5" s="45"/>
      <c r="F5" s="45"/>
      <c r="G5" s="45"/>
    </row>
    <row r="6" spans="2:8" ht="15.75">
      <c r="B6" s="46" t="s">
        <v>371</v>
      </c>
      <c r="C6" s="46"/>
      <c r="D6" s="46"/>
      <c r="E6" s="46"/>
      <c r="F6" s="46"/>
      <c r="G6" s="4"/>
    </row>
    <row r="10" spans="2:8">
      <c r="B10" s="47" t="s">
        <v>266</v>
      </c>
      <c r="C10" s="48" t="s">
        <v>259</v>
      </c>
      <c r="D10" s="49" t="s">
        <v>275</v>
      </c>
      <c r="E10" s="50" t="s">
        <v>260</v>
      </c>
      <c r="F10" s="52" t="s">
        <v>372</v>
      </c>
      <c r="G10" s="54" t="s">
        <v>285</v>
      </c>
    </row>
    <row r="11" spans="2:8">
      <c r="B11" s="47"/>
      <c r="C11" s="48"/>
      <c r="D11" s="49"/>
      <c r="E11" s="51"/>
      <c r="F11" s="53"/>
      <c r="G11" s="54"/>
    </row>
    <row r="12" spans="2:8">
      <c r="B12" s="35"/>
      <c r="C12" s="36"/>
      <c r="D12" s="37">
        <v>1</v>
      </c>
      <c r="E12" s="38">
        <v>2</v>
      </c>
      <c r="F12" s="39">
        <v>3</v>
      </c>
      <c r="G12" s="37">
        <v>4</v>
      </c>
    </row>
    <row r="13" spans="2:8" s="18" customFormat="1">
      <c r="B13" s="16" t="s">
        <v>0</v>
      </c>
      <c r="C13" s="29" t="s">
        <v>61</v>
      </c>
      <c r="D13" s="27">
        <f>D14+D87+D82+D97</f>
        <v>202283000</v>
      </c>
      <c r="E13" s="27">
        <f>E14+E87+E82+E97</f>
        <v>41731000</v>
      </c>
      <c r="F13" s="27">
        <f>F14+F87+F82+F97</f>
        <v>12483069</v>
      </c>
      <c r="G13" s="20">
        <f>F13/E13*100</f>
        <v>29.913179650619444</v>
      </c>
    </row>
    <row r="14" spans="2:8" s="18" customFormat="1">
      <c r="B14" s="16" t="s">
        <v>1</v>
      </c>
      <c r="C14" s="29" t="s">
        <v>62</v>
      </c>
      <c r="D14" s="27">
        <f>D15+D54</f>
        <v>14809000</v>
      </c>
      <c r="E14" s="27">
        <f>E15+E54</f>
        <v>2809000</v>
      </c>
      <c r="F14" s="27">
        <f>F15+F54</f>
        <v>8390200</v>
      </c>
      <c r="G14" s="20">
        <f t="shared" ref="G14:G77" si="0">F14/E14*100</f>
        <v>298.68992524029903</v>
      </c>
    </row>
    <row r="15" spans="2:8" s="18" customFormat="1" hidden="1">
      <c r="B15" s="16" t="s">
        <v>2</v>
      </c>
      <c r="C15" s="29" t="s">
        <v>63</v>
      </c>
      <c r="D15" s="27">
        <f>D17+D19+D23+D26+D37+D40+D42+D45+D52</f>
        <v>0</v>
      </c>
      <c r="E15" s="27">
        <f>E17+E19+E23+E26+E37+E40+E42+E45+E52</f>
        <v>0</v>
      </c>
      <c r="F15" s="27">
        <f>F17+F19+F23+F26+F37+F40+F42+F45+F52</f>
        <v>0</v>
      </c>
      <c r="G15" s="20" t="e">
        <f t="shared" si="0"/>
        <v>#DIV/0!</v>
      </c>
    </row>
    <row r="16" spans="2:8" ht="25.5" hidden="1">
      <c r="B16" s="17" t="s">
        <v>298</v>
      </c>
      <c r="C16" s="30" t="s">
        <v>64</v>
      </c>
      <c r="D16" s="28">
        <f>D17+D19</f>
        <v>0</v>
      </c>
      <c r="E16" s="28">
        <f t="shared" ref="E16:F16" si="1">E17+E19</f>
        <v>0</v>
      </c>
      <c r="F16" s="28">
        <f t="shared" si="1"/>
        <v>0</v>
      </c>
      <c r="G16" s="22" t="e">
        <f t="shared" si="0"/>
        <v>#DIV/0!</v>
      </c>
    </row>
    <row r="17" spans="2:7" s="18" customFormat="1" hidden="1">
      <c r="B17" s="16" t="s">
        <v>299</v>
      </c>
      <c r="C17" s="29" t="s">
        <v>65</v>
      </c>
      <c r="D17" s="27">
        <f>D18</f>
        <v>0</v>
      </c>
      <c r="E17" s="27">
        <f t="shared" ref="E17:F17" si="2">E18</f>
        <v>0</v>
      </c>
      <c r="F17" s="27">
        <f t="shared" si="2"/>
        <v>0</v>
      </c>
      <c r="G17" s="20" t="e">
        <f t="shared" si="0"/>
        <v>#DIV/0!</v>
      </c>
    </row>
    <row r="18" spans="2:7" ht="25.5" hidden="1">
      <c r="B18" s="17" t="s">
        <v>3</v>
      </c>
      <c r="C18" s="30" t="s">
        <v>66</v>
      </c>
      <c r="D18" s="28"/>
      <c r="E18" s="28"/>
      <c r="F18" s="28"/>
      <c r="G18" s="22" t="e">
        <f t="shared" si="0"/>
        <v>#DIV/0!</v>
      </c>
    </row>
    <row r="19" spans="2:7" s="18" customFormat="1" hidden="1">
      <c r="B19" s="16" t="s">
        <v>300</v>
      </c>
      <c r="C19" s="29" t="s">
        <v>67</v>
      </c>
      <c r="D19" s="27">
        <f>D20+D21</f>
        <v>0</v>
      </c>
      <c r="E19" s="27">
        <f t="shared" ref="E19:F19" si="3">E20+E21</f>
        <v>0</v>
      </c>
      <c r="F19" s="27">
        <f t="shared" si="3"/>
        <v>0</v>
      </c>
      <c r="G19" s="20" t="e">
        <f t="shared" si="0"/>
        <v>#DIV/0!</v>
      </c>
    </row>
    <row r="20" spans="2:7" hidden="1">
      <c r="B20" s="17" t="s">
        <v>4</v>
      </c>
      <c r="C20" s="30" t="s">
        <v>68</v>
      </c>
      <c r="D20" s="28"/>
      <c r="E20" s="28"/>
      <c r="F20" s="28"/>
      <c r="G20" s="22" t="e">
        <f t="shared" si="0"/>
        <v>#DIV/0!</v>
      </c>
    </row>
    <row r="21" spans="2:7" ht="25.5" hidden="1">
      <c r="B21" s="17" t="s">
        <v>5</v>
      </c>
      <c r="C21" s="30" t="s">
        <v>69</v>
      </c>
      <c r="D21" s="28"/>
      <c r="E21" s="28"/>
      <c r="F21" s="28"/>
      <c r="G21" s="22" t="e">
        <f t="shared" si="0"/>
        <v>#DIV/0!</v>
      </c>
    </row>
    <row r="22" spans="2:7" ht="25.5" hidden="1">
      <c r="B22" s="17" t="s">
        <v>301</v>
      </c>
      <c r="C22" s="30" t="s">
        <v>70</v>
      </c>
      <c r="D22" s="28"/>
      <c r="E22" s="28"/>
      <c r="F22" s="28">
        <v>0</v>
      </c>
      <c r="G22" s="22" t="e">
        <f t="shared" si="0"/>
        <v>#DIV/0!</v>
      </c>
    </row>
    <row r="23" spans="2:7" s="18" customFormat="1" ht="25.5" hidden="1">
      <c r="B23" s="16" t="s">
        <v>302</v>
      </c>
      <c r="C23" s="29" t="s">
        <v>71</v>
      </c>
      <c r="D23" s="27">
        <f>D24</f>
        <v>0</v>
      </c>
      <c r="E23" s="27">
        <f t="shared" ref="E23:F23" si="4">E24</f>
        <v>0</v>
      </c>
      <c r="F23" s="27">
        <f t="shared" si="4"/>
        <v>0</v>
      </c>
      <c r="G23" s="20" t="e">
        <f t="shared" si="0"/>
        <v>#DIV/0!</v>
      </c>
    </row>
    <row r="24" spans="2:7" hidden="1">
      <c r="B24" s="17" t="s">
        <v>6</v>
      </c>
      <c r="C24" s="30" t="s">
        <v>72</v>
      </c>
      <c r="D24" s="28"/>
      <c r="E24" s="28"/>
      <c r="F24" s="28"/>
      <c r="G24" s="22" t="e">
        <f t="shared" si="0"/>
        <v>#DIV/0!</v>
      </c>
    </row>
    <row r="25" spans="2:7" hidden="1">
      <c r="B25" s="17" t="s">
        <v>303</v>
      </c>
      <c r="C25" s="30" t="s">
        <v>73</v>
      </c>
      <c r="D25" s="28">
        <f>D26</f>
        <v>0</v>
      </c>
      <c r="E25" s="28">
        <f t="shared" ref="E25:F25" si="5">E26</f>
        <v>0</v>
      </c>
      <c r="F25" s="28">
        <f t="shared" si="5"/>
        <v>0</v>
      </c>
      <c r="G25" s="22" t="e">
        <f t="shared" si="0"/>
        <v>#DIV/0!</v>
      </c>
    </row>
    <row r="26" spans="2:7" s="18" customFormat="1" hidden="1">
      <c r="B26" s="16" t="s">
        <v>304</v>
      </c>
      <c r="C26" s="29" t="s">
        <v>74</v>
      </c>
      <c r="D26" s="27">
        <f>D27+D30+D34+D35</f>
        <v>0</v>
      </c>
      <c r="E26" s="27">
        <f t="shared" ref="E26:F26" si="6">E27+E30+E34+E35</f>
        <v>0</v>
      </c>
      <c r="F26" s="27">
        <f t="shared" si="6"/>
        <v>0</v>
      </c>
      <c r="G26" s="20" t="e">
        <f t="shared" si="0"/>
        <v>#DIV/0!</v>
      </c>
    </row>
    <row r="27" spans="2:7" hidden="1">
      <c r="B27" s="17" t="s">
        <v>305</v>
      </c>
      <c r="C27" s="30" t="s">
        <v>75</v>
      </c>
      <c r="D27" s="28">
        <f>D28+D29</f>
        <v>0</v>
      </c>
      <c r="E27" s="28">
        <f t="shared" ref="E27:F27" si="7">E28+E29</f>
        <v>0</v>
      </c>
      <c r="F27" s="28">
        <f t="shared" si="7"/>
        <v>0</v>
      </c>
      <c r="G27" s="22" t="e">
        <f t="shared" si="0"/>
        <v>#DIV/0!</v>
      </c>
    </row>
    <row r="28" spans="2:7" hidden="1">
      <c r="B28" s="17" t="s">
        <v>7</v>
      </c>
      <c r="C28" s="30" t="s">
        <v>76</v>
      </c>
      <c r="D28" s="28"/>
      <c r="E28" s="28"/>
      <c r="F28" s="28"/>
      <c r="G28" s="22" t="e">
        <f t="shared" si="0"/>
        <v>#DIV/0!</v>
      </c>
    </row>
    <row r="29" spans="2:7" hidden="1">
      <c r="B29" s="17" t="s">
        <v>8</v>
      </c>
      <c r="C29" s="30" t="s">
        <v>77</v>
      </c>
      <c r="D29" s="28"/>
      <c r="E29" s="28"/>
      <c r="F29" s="28"/>
      <c r="G29" s="22" t="e">
        <f t="shared" si="0"/>
        <v>#DIV/0!</v>
      </c>
    </row>
    <row r="30" spans="2:7" hidden="1">
      <c r="B30" s="17" t="s">
        <v>306</v>
      </c>
      <c r="C30" s="30" t="s">
        <v>78</v>
      </c>
      <c r="D30" s="28">
        <f>D31+D32+D33</f>
        <v>0</v>
      </c>
      <c r="E30" s="28">
        <f t="shared" ref="E30:F30" si="8">E31+E32+E33</f>
        <v>0</v>
      </c>
      <c r="F30" s="28">
        <f t="shared" si="8"/>
        <v>0</v>
      </c>
      <c r="G30" s="22" t="e">
        <f t="shared" si="0"/>
        <v>#DIV/0!</v>
      </c>
    </row>
    <row r="31" spans="2:7" hidden="1">
      <c r="B31" s="17" t="s">
        <v>9</v>
      </c>
      <c r="C31" s="30" t="s">
        <v>79</v>
      </c>
      <c r="D31" s="28"/>
      <c r="E31" s="28"/>
      <c r="F31" s="28"/>
      <c r="G31" s="22" t="e">
        <f t="shared" si="0"/>
        <v>#DIV/0!</v>
      </c>
    </row>
    <row r="32" spans="2:7" hidden="1">
      <c r="B32" s="17" t="s">
        <v>10</v>
      </c>
      <c r="C32" s="30" t="s">
        <v>80</v>
      </c>
      <c r="D32" s="28"/>
      <c r="E32" s="28"/>
      <c r="F32" s="28"/>
      <c r="G32" s="22" t="e">
        <f t="shared" si="0"/>
        <v>#DIV/0!</v>
      </c>
    </row>
    <row r="33" spans="2:7" hidden="1">
      <c r="B33" s="17" t="s">
        <v>11</v>
      </c>
      <c r="C33" s="30" t="s">
        <v>81</v>
      </c>
      <c r="D33" s="28"/>
      <c r="E33" s="28"/>
      <c r="F33" s="28"/>
      <c r="G33" s="22" t="e">
        <f t="shared" si="0"/>
        <v>#DIV/0!</v>
      </c>
    </row>
    <row r="34" spans="2:7" ht="25.5" hidden="1">
      <c r="B34" s="17" t="s">
        <v>12</v>
      </c>
      <c r="C34" s="30" t="s">
        <v>82</v>
      </c>
      <c r="D34" s="28"/>
      <c r="E34" s="28"/>
      <c r="F34" s="28"/>
      <c r="G34" s="22" t="e">
        <f t="shared" si="0"/>
        <v>#DIV/0!</v>
      </c>
    </row>
    <row r="35" spans="2:7" hidden="1">
      <c r="B35" s="17" t="s">
        <v>13</v>
      </c>
      <c r="C35" s="30" t="s">
        <v>83</v>
      </c>
      <c r="D35" s="28"/>
      <c r="E35" s="28"/>
      <c r="F35" s="28"/>
      <c r="G35" s="22" t="e">
        <f t="shared" si="0"/>
        <v>#DIV/0!</v>
      </c>
    </row>
    <row r="36" spans="2:7" hidden="1">
      <c r="B36" s="17" t="s">
        <v>307</v>
      </c>
      <c r="C36" s="30" t="s">
        <v>84</v>
      </c>
      <c r="D36" s="28">
        <f>D37+D40+D42+D45</f>
        <v>0</v>
      </c>
      <c r="E36" s="28">
        <f t="shared" ref="E36:F36" si="9">E37+E40+E42+E45</f>
        <v>0</v>
      </c>
      <c r="F36" s="28">
        <f t="shared" si="9"/>
        <v>0</v>
      </c>
      <c r="G36" s="22" t="e">
        <f t="shared" si="0"/>
        <v>#DIV/0!</v>
      </c>
    </row>
    <row r="37" spans="2:7" s="18" customFormat="1" hidden="1">
      <c r="B37" s="16" t="s">
        <v>308</v>
      </c>
      <c r="C37" s="29" t="s">
        <v>85</v>
      </c>
      <c r="D37" s="27">
        <f>D38+D39</f>
        <v>0</v>
      </c>
      <c r="E37" s="27">
        <f t="shared" ref="E37:F37" si="10">E38+E39</f>
        <v>0</v>
      </c>
      <c r="F37" s="27">
        <f t="shared" si="10"/>
        <v>0</v>
      </c>
      <c r="G37" s="20" t="e">
        <f t="shared" si="0"/>
        <v>#DIV/0!</v>
      </c>
    </row>
    <row r="38" spans="2:7" ht="42.75" hidden="1" customHeight="1">
      <c r="B38" s="17" t="s">
        <v>14</v>
      </c>
      <c r="C38" s="30" t="s">
        <v>86</v>
      </c>
      <c r="D38" s="28"/>
      <c r="E38" s="28"/>
      <c r="F38" s="28"/>
      <c r="G38" s="22" t="e">
        <f t="shared" si="0"/>
        <v>#DIV/0!</v>
      </c>
    </row>
    <row r="39" spans="2:7" ht="25.5" hidden="1">
      <c r="B39" s="17" t="s">
        <v>15</v>
      </c>
      <c r="C39" s="30" t="s">
        <v>87</v>
      </c>
      <c r="D39" s="28"/>
      <c r="E39" s="28"/>
      <c r="F39" s="28"/>
      <c r="G39" s="22" t="e">
        <f t="shared" si="0"/>
        <v>#DIV/0!</v>
      </c>
    </row>
    <row r="40" spans="2:7" s="18" customFormat="1" hidden="1">
      <c r="B40" s="16" t="s">
        <v>309</v>
      </c>
      <c r="C40" s="29" t="s">
        <v>88</v>
      </c>
      <c r="D40" s="27">
        <f>D41</f>
        <v>0</v>
      </c>
      <c r="E40" s="27">
        <f t="shared" ref="E40:F40" si="11">E41</f>
        <v>0</v>
      </c>
      <c r="F40" s="27">
        <f t="shared" si="11"/>
        <v>0</v>
      </c>
      <c r="G40" s="20" t="e">
        <f t="shared" si="0"/>
        <v>#DIV/0!</v>
      </c>
    </row>
    <row r="41" spans="2:7" hidden="1">
      <c r="B41" s="17" t="s">
        <v>16</v>
      </c>
      <c r="C41" s="30" t="s">
        <v>89</v>
      </c>
      <c r="D41" s="28"/>
      <c r="E41" s="28"/>
      <c r="F41" s="28"/>
      <c r="G41" s="22" t="e">
        <f t="shared" si="0"/>
        <v>#DIV/0!</v>
      </c>
    </row>
    <row r="42" spans="2:7" s="18" customFormat="1" hidden="1">
      <c r="B42" s="16" t="s">
        <v>310</v>
      </c>
      <c r="C42" s="29" t="s">
        <v>90</v>
      </c>
      <c r="D42" s="27">
        <f>D43+D44</f>
        <v>0</v>
      </c>
      <c r="E42" s="27">
        <f t="shared" ref="E42:F42" si="12">E43+E44</f>
        <v>0</v>
      </c>
      <c r="F42" s="27">
        <f t="shared" si="12"/>
        <v>0</v>
      </c>
      <c r="G42" s="20" t="e">
        <f t="shared" si="0"/>
        <v>#DIV/0!</v>
      </c>
    </row>
    <row r="43" spans="2:7" hidden="1">
      <c r="B43" s="17" t="s">
        <v>17</v>
      </c>
      <c r="C43" s="30" t="s">
        <v>91</v>
      </c>
      <c r="D43" s="28"/>
      <c r="E43" s="28"/>
      <c r="F43" s="28"/>
      <c r="G43" s="22" t="e">
        <f t="shared" si="0"/>
        <v>#DIV/0!</v>
      </c>
    </row>
    <row r="44" spans="2:7" hidden="1">
      <c r="B44" s="17" t="s">
        <v>18</v>
      </c>
      <c r="C44" s="30" t="s">
        <v>92</v>
      </c>
      <c r="D44" s="28"/>
      <c r="E44" s="28"/>
      <c r="F44" s="28"/>
      <c r="G44" s="22" t="e">
        <f t="shared" si="0"/>
        <v>#DIV/0!</v>
      </c>
    </row>
    <row r="45" spans="2:7" s="18" customFormat="1" ht="25.5" hidden="1">
      <c r="B45" s="16" t="s">
        <v>311</v>
      </c>
      <c r="C45" s="29" t="s">
        <v>93</v>
      </c>
      <c r="D45" s="27">
        <f>D46+D49+D50</f>
        <v>0</v>
      </c>
      <c r="E45" s="27">
        <f t="shared" ref="E45:F45" si="13">E46+E49+E50</f>
        <v>0</v>
      </c>
      <c r="F45" s="27">
        <f t="shared" si="13"/>
        <v>0</v>
      </c>
      <c r="G45" s="20" t="e">
        <f t="shared" si="0"/>
        <v>#DIV/0!</v>
      </c>
    </row>
    <row r="46" spans="2:7" hidden="1">
      <c r="B46" s="17" t="s">
        <v>312</v>
      </c>
      <c r="C46" s="30" t="s">
        <v>94</v>
      </c>
      <c r="D46" s="28">
        <f>D47+D48</f>
        <v>0</v>
      </c>
      <c r="E46" s="28">
        <f t="shared" ref="E46:F46" si="14">E47+E48</f>
        <v>0</v>
      </c>
      <c r="F46" s="28">
        <f t="shared" si="14"/>
        <v>0</v>
      </c>
      <c r="G46" s="22" t="e">
        <f t="shared" si="0"/>
        <v>#DIV/0!</v>
      </c>
    </row>
    <row r="47" spans="2:7" ht="25.5" hidden="1">
      <c r="B47" s="17" t="s">
        <v>19</v>
      </c>
      <c r="C47" s="30" t="s">
        <v>95</v>
      </c>
      <c r="D47" s="28"/>
      <c r="E47" s="28"/>
      <c r="F47" s="28"/>
      <c r="G47" s="22" t="e">
        <f t="shared" si="0"/>
        <v>#DIV/0!</v>
      </c>
    </row>
    <row r="48" spans="2:7" ht="25.5" hidden="1">
      <c r="B48" s="17" t="s">
        <v>20</v>
      </c>
      <c r="C48" s="30" t="s">
        <v>96</v>
      </c>
      <c r="D48" s="28"/>
      <c r="E48" s="28"/>
      <c r="F48" s="28"/>
      <c r="G48" s="22" t="e">
        <f t="shared" si="0"/>
        <v>#DIV/0!</v>
      </c>
    </row>
    <row r="49" spans="2:7" ht="25.5" hidden="1">
      <c r="B49" s="17" t="s">
        <v>21</v>
      </c>
      <c r="C49" s="30" t="s">
        <v>97</v>
      </c>
      <c r="D49" s="28"/>
      <c r="E49" s="28"/>
      <c r="F49" s="28"/>
      <c r="G49" s="22" t="e">
        <f t="shared" si="0"/>
        <v>#DIV/0!</v>
      </c>
    </row>
    <row r="50" spans="2:7" ht="25.5" hidden="1">
      <c r="B50" s="17" t="s">
        <v>22</v>
      </c>
      <c r="C50" s="30" t="s">
        <v>98</v>
      </c>
      <c r="D50" s="28"/>
      <c r="E50" s="28"/>
      <c r="F50" s="28"/>
      <c r="G50" s="22" t="e">
        <f t="shared" si="0"/>
        <v>#DIV/0!</v>
      </c>
    </row>
    <row r="51" spans="2:7" hidden="1">
      <c r="B51" s="17" t="s">
        <v>23</v>
      </c>
      <c r="C51" s="30" t="s">
        <v>99</v>
      </c>
      <c r="D51" s="28">
        <f>D52</f>
        <v>0</v>
      </c>
      <c r="E51" s="28">
        <f t="shared" ref="E51:F52" si="15">E52</f>
        <v>0</v>
      </c>
      <c r="F51" s="28">
        <f t="shared" si="15"/>
        <v>0</v>
      </c>
      <c r="G51" s="22" t="e">
        <f t="shared" si="0"/>
        <v>#DIV/0!</v>
      </c>
    </row>
    <row r="52" spans="2:7" s="18" customFormat="1" hidden="1">
      <c r="B52" s="16" t="s">
        <v>313</v>
      </c>
      <c r="C52" s="29" t="s">
        <v>100</v>
      </c>
      <c r="D52" s="27">
        <f>D53</f>
        <v>0</v>
      </c>
      <c r="E52" s="27">
        <f t="shared" si="15"/>
        <v>0</v>
      </c>
      <c r="F52" s="27">
        <f t="shared" si="15"/>
        <v>0</v>
      </c>
      <c r="G52" s="20" t="e">
        <f t="shared" si="0"/>
        <v>#DIV/0!</v>
      </c>
    </row>
    <row r="53" spans="2:7" hidden="1">
      <c r="B53" s="17" t="s">
        <v>24</v>
      </c>
      <c r="C53" s="30" t="s">
        <v>101</v>
      </c>
      <c r="D53" s="28"/>
      <c r="E53" s="28"/>
      <c r="F53" s="28"/>
      <c r="G53" s="22" t="e">
        <f t="shared" si="0"/>
        <v>#DIV/0!</v>
      </c>
    </row>
    <row r="54" spans="2:7">
      <c r="B54" s="17" t="s">
        <v>25</v>
      </c>
      <c r="C54" s="30" t="s">
        <v>102</v>
      </c>
      <c r="D54" s="28">
        <f>D56+D61+D67+D70+D74+D77</f>
        <v>14809000</v>
      </c>
      <c r="E54" s="28">
        <f t="shared" ref="E54:F54" si="16">E56+E61+E67+E70+E74+E77</f>
        <v>2809000</v>
      </c>
      <c r="F54" s="28">
        <f t="shared" si="16"/>
        <v>8390200</v>
      </c>
      <c r="G54" s="22">
        <f t="shared" si="0"/>
        <v>298.68992524029903</v>
      </c>
    </row>
    <row r="55" spans="2:7" hidden="1">
      <c r="B55" s="17" t="s">
        <v>314</v>
      </c>
      <c r="C55" s="30" t="s">
        <v>103</v>
      </c>
      <c r="D55" s="28">
        <f>D56</f>
        <v>0</v>
      </c>
      <c r="E55" s="28">
        <f t="shared" ref="E55:F55" si="17">E56</f>
        <v>0</v>
      </c>
      <c r="F55" s="28">
        <f t="shared" si="17"/>
        <v>0</v>
      </c>
      <c r="G55" s="22" t="e">
        <f t="shared" si="0"/>
        <v>#DIV/0!</v>
      </c>
    </row>
    <row r="56" spans="2:7" s="18" customFormat="1" hidden="1">
      <c r="B56" s="16" t="s">
        <v>277</v>
      </c>
      <c r="C56" s="29" t="s">
        <v>104</v>
      </c>
      <c r="D56" s="27">
        <f>D57+D58+D59</f>
        <v>0</v>
      </c>
      <c r="E56" s="27">
        <f t="shared" ref="E56:F56" si="18">E57+E58+E59</f>
        <v>0</v>
      </c>
      <c r="F56" s="27">
        <f t="shared" si="18"/>
        <v>0</v>
      </c>
      <c r="G56" s="20" t="e">
        <f t="shared" si="0"/>
        <v>#DIV/0!</v>
      </c>
    </row>
    <row r="57" spans="2:7" ht="25.5" hidden="1">
      <c r="B57" s="17" t="s">
        <v>26</v>
      </c>
      <c r="C57" s="30" t="s">
        <v>105</v>
      </c>
      <c r="D57" s="28"/>
      <c r="E57" s="28"/>
      <c r="F57" s="28"/>
      <c r="G57" s="22" t="e">
        <f t="shared" si="0"/>
        <v>#DIV/0!</v>
      </c>
    </row>
    <row r="58" spans="2:7" hidden="1">
      <c r="B58" s="17" t="s">
        <v>27</v>
      </c>
      <c r="C58" s="30" t="s">
        <v>106</v>
      </c>
      <c r="D58" s="28"/>
      <c r="E58" s="28"/>
      <c r="F58" s="28"/>
      <c r="G58" s="22" t="e">
        <f t="shared" si="0"/>
        <v>#DIV/0!</v>
      </c>
    </row>
    <row r="59" spans="2:7" hidden="1">
      <c r="B59" s="17" t="s">
        <v>28</v>
      </c>
      <c r="C59" s="30" t="s">
        <v>107</v>
      </c>
      <c r="D59" s="28"/>
      <c r="E59" s="28"/>
      <c r="F59" s="28"/>
      <c r="G59" s="22" t="e">
        <f t="shared" si="0"/>
        <v>#DIV/0!</v>
      </c>
    </row>
    <row r="60" spans="2:7">
      <c r="B60" s="17" t="s">
        <v>315</v>
      </c>
      <c r="C60" s="30" t="s">
        <v>108</v>
      </c>
      <c r="D60" s="28">
        <f>D61+D67+D70+D74+D77</f>
        <v>14809000</v>
      </c>
      <c r="E60" s="28">
        <f t="shared" ref="E60:F60" si="19">E61+E67+E70+E74+E77</f>
        <v>2809000</v>
      </c>
      <c r="F60" s="28">
        <f t="shared" si="19"/>
        <v>8390200</v>
      </c>
      <c r="G60" s="22">
        <f t="shared" si="0"/>
        <v>298.68992524029903</v>
      </c>
    </row>
    <row r="61" spans="2:7" s="18" customFormat="1" hidden="1">
      <c r="B61" s="16" t="s">
        <v>316</v>
      </c>
      <c r="C61" s="29" t="s">
        <v>109</v>
      </c>
      <c r="D61" s="27">
        <f>D62+D63+D64+D65+D66</f>
        <v>0</v>
      </c>
      <c r="E61" s="27">
        <f t="shared" ref="E61:F61" si="20">E62+E63+E64+E65+E66</f>
        <v>0</v>
      </c>
      <c r="F61" s="27">
        <f t="shared" si="20"/>
        <v>0</v>
      </c>
      <c r="G61" s="20" t="e">
        <f t="shared" si="0"/>
        <v>#DIV/0!</v>
      </c>
    </row>
    <row r="62" spans="2:7" hidden="1">
      <c r="B62" s="17" t="s">
        <v>29</v>
      </c>
      <c r="C62" s="30" t="s">
        <v>110</v>
      </c>
      <c r="D62" s="28"/>
      <c r="E62" s="28"/>
      <c r="F62" s="28"/>
      <c r="G62" s="22" t="e">
        <f t="shared" si="0"/>
        <v>#DIV/0!</v>
      </c>
    </row>
    <row r="63" spans="2:7" ht="25.5" hidden="1">
      <c r="B63" s="17" t="s">
        <v>30</v>
      </c>
      <c r="C63" s="30" t="s">
        <v>111</v>
      </c>
      <c r="D63" s="28"/>
      <c r="E63" s="28"/>
      <c r="F63" s="28"/>
      <c r="G63" s="22" t="e">
        <f t="shared" si="0"/>
        <v>#DIV/0!</v>
      </c>
    </row>
    <row r="64" spans="2:7" hidden="1">
      <c r="B64" s="17" t="s">
        <v>31</v>
      </c>
      <c r="C64" s="30" t="s">
        <v>112</v>
      </c>
      <c r="D64" s="28"/>
      <c r="E64" s="28"/>
      <c r="F64" s="28"/>
      <c r="G64" s="22" t="e">
        <f t="shared" si="0"/>
        <v>#DIV/0!</v>
      </c>
    </row>
    <row r="65" spans="2:7" ht="25.5" hidden="1">
      <c r="B65" s="17" t="s">
        <v>32</v>
      </c>
      <c r="C65" s="30" t="s">
        <v>113</v>
      </c>
      <c r="D65" s="28"/>
      <c r="E65" s="28"/>
      <c r="F65" s="28"/>
      <c r="G65" s="22" t="e">
        <f t="shared" si="0"/>
        <v>#DIV/0!</v>
      </c>
    </row>
    <row r="66" spans="2:7" hidden="1">
      <c r="B66" s="17" t="s">
        <v>33</v>
      </c>
      <c r="C66" s="30" t="s">
        <v>114</v>
      </c>
      <c r="D66" s="28"/>
      <c r="E66" s="28"/>
      <c r="F66" s="28"/>
      <c r="G66" s="22" t="e">
        <f t="shared" si="0"/>
        <v>#DIV/0!</v>
      </c>
    </row>
    <row r="67" spans="2:7" s="18" customFormat="1" hidden="1">
      <c r="B67" s="16" t="s">
        <v>317</v>
      </c>
      <c r="C67" s="29" t="s">
        <v>115</v>
      </c>
      <c r="D67" s="27">
        <f>D68+D69</f>
        <v>0</v>
      </c>
      <c r="E67" s="27">
        <f t="shared" ref="E67:F67" si="21">E68+E69</f>
        <v>0</v>
      </c>
      <c r="F67" s="27">
        <f t="shared" si="21"/>
        <v>0</v>
      </c>
      <c r="G67" s="20" t="e">
        <f t="shared" si="0"/>
        <v>#DIV/0!</v>
      </c>
    </row>
    <row r="68" spans="2:7" hidden="1">
      <c r="B68" s="17" t="s">
        <v>34</v>
      </c>
      <c r="C68" s="30" t="s">
        <v>116</v>
      </c>
      <c r="D68" s="28"/>
      <c r="E68" s="28"/>
      <c r="F68" s="28"/>
      <c r="G68" s="22" t="e">
        <f t="shared" si="0"/>
        <v>#DIV/0!</v>
      </c>
    </row>
    <row r="69" spans="2:7" hidden="1">
      <c r="B69" s="17" t="s">
        <v>35</v>
      </c>
      <c r="C69" s="30" t="s">
        <v>117</v>
      </c>
      <c r="D69" s="28"/>
      <c r="E69" s="28"/>
      <c r="F69" s="28"/>
      <c r="G69" s="22" t="e">
        <f t="shared" si="0"/>
        <v>#DIV/0!</v>
      </c>
    </row>
    <row r="70" spans="2:7" s="18" customFormat="1" hidden="1">
      <c r="B70" s="16" t="s">
        <v>318</v>
      </c>
      <c r="C70" s="29" t="s">
        <v>118</v>
      </c>
      <c r="D70" s="27">
        <f>D71+D72+D73</f>
        <v>0</v>
      </c>
      <c r="E70" s="27">
        <f t="shared" ref="E70:F70" si="22">E71+E72+E73</f>
        <v>0</v>
      </c>
      <c r="F70" s="27">
        <f t="shared" si="22"/>
        <v>0</v>
      </c>
      <c r="G70" s="20" t="e">
        <f t="shared" si="0"/>
        <v>#DIV/0!</v>
      </c>
    </row>
    <row r="71" spans="2:7" ht="25.5" hidden="1">
      <c r="B71" s="17" t="s">
        <v>36</v>
      </c>
      <c r="C71" s="30" t="s">
        <v>119</v>
      </c>
      <c r="D71" s="28"/>
      <c r="E71" s="28"/>
      <c r="F71" s="28"/>
      <c r="G71" s="22" t="e">
        <f t="shared" si="0"/>
        <v>#DIV/0!</v>
      </c>
    </row>
    <row r="72" spans="2:7" ht="25.5" hidden="1">
      <c r="B72" s="17" t="s">
        <v>37</v>
      </c>
      <c r="C72" s="30" t="s">
        <v>120</v>
      </c>
      <c r="D72" s="28"/>
      <c r="E72" s="28"/>
      <c r="F72" s="28"/>
      <c r="G72" s="22" t="e">
        <f t="shared" si="0"/>
        <v>#DIV/0!</v>
      </c>
    </row>
    <row r="73" spans="2:7" hidden="1">
      <c r="B73" s="17" t="s">
        <v>38</v>
      </c>
      <c r="C73" s="30" t="s">
        <v>121</v>
      </c>
      <c r="D73" s="28"/>
      <c r="E73" s="28"/>
      <c r="F73" s="28"/>
      <c r="G73" s="22" t="e">
        <f t="shared" si="0"/>
        <v>#DIV/0!</v>
      </c>
    </row>
    <row r="74" spans="2:7" s="18" customFormat="1" hidden="1">
      <c r="B74" s="16" t="s">
        <v>319</v>
      </c>
      <c r="C74" s="29" t="s">
        <v>122</v>
      </c>
      <c r="D74" s="27">
        <f>D75+D76</f>
        <v>0</v>
      </c>
      <c r="E74" s="27">
        <f t="shared" ref="E74:F74" si="23">E75+E76</f>
        <v>0</v>
      </c>
      <c r="F74" s="27">
        <f t="shared" si="23"/>
        <v>0</v>
      </c>
      <c r="G74" s="20" t="e">
        <f t="shared" si="0"/>
        <v>#DIV/0!</v>
      </c>
    </row>
    <row r="75" spans="2:7" hidden="1">
      <c r="B75" s="17" t="s">
        <v>59</v>
      </c>
      <c r="C75" s="30" t="s">
        <v>152</v>
      </c>
      <c r="D75" s="28"/>
      <c r="E75" s="28"/>
      <c r="F75" s="28"/>
      <c r="G75" s="22" t="e">
        <f t="shared" si="0"/>
        <v>#DIV/0!</v>
      </c>
    </row>
    <row r="76" spans="2:7" hidden="1">
      <c r="B76" s="17" t="s">
        <v>39</v>
      </c>
      <c r="C76" s="30" t="s">
        <v>123</v>
      </c>
      <c r="D76" s="28"/>
      <c r="E76" s="28"/>
      <c r="F76" s="28"/>
      <c r="G76" s="22" t="e">
        <f t="shared" si="0"/>
        <v>#DIV/0!</v>
      </c>
    </row>
    <row r="77" spans="2:7" s="18" customFormat="1">
      <c r="B77" s="16" t="s">
        <v>320</v>
      </c>
      <c r="C77" s="29" t="s">
        <v>124</v>
      </c>
      <c r="D77" s="27">
        <f>D78+D79+D80</f>
        <v>14809000</v>
      </c>
      <c r="E77" s="27">
        <f t="shared" ref="E77:F77" si="24">E78+E79+E80</f>
        <v>2809000</v>
      </c>
      <c r="F77" s="27">
        <f t="shared" si="24"/>
        <v>8390200</v>
      </c>
      <c r="G77" s="20">
        <f t="shared" si="0"/>
        <v>298.68992524029903</v>
      </c>
    </row>
    <row r="78" spans="2:7" hidden="1">
      <c r="B78" s="17" t="s">
        <v>40</v>
      </c>
      <c r="C78" s="30" t="s">
        <v>125</v>
      </c>
      <c r="D78" s="28"/>
      <c r="E78" s="28"/>
      <c r="F78" s="28"/>
      <c r="G78" s="22" t="e">
        <f t="shared" ref="G78:G142" si="25">F78/E78*100</f>
        <v>#DIV/0!</v>
      </c>
    </row>
    <row r="79" spans="2:7" ht="25.5" hidden="1">
      <c r="B79" s="17" t="s">
        <v>57</v>
      </c>
      <c r="C79" s="30" t="s">
        <v>150</v>
      </c>
      <c r="D79" s="28"/>
      <c r="E79" s="28"/>
      <c r="F79" s="28"/>
      <c r="G79" s="22" t="e">
        <f t="shared" si="25"/>
        <v>#DIV/0!</v>
      </c>
    </row>
    <row r="80" spans="2:7">
      <c r="B80" s="17" t="s">
        <v>58</v>
      </c>
      <c r="C80" s="30" t="s">
        <v>151</v>
      </c>
      <c r="D80" s="28">
        <v>14809000</v>
      </c>
      <c r="E80" s="28">
        <v>2809000</v>
      </c>
      <c r="F80" s="28">
        <v>8390200</v>
      </c>
      <c r="G80" s="22">
        <f t="shared" si="25"/>
        <v>298.68992524029903</v>
      </c>
    </row>
    <row r="81" spans="2:7">
      <c r="B81" s="17" t="s">
        <v>321</v>
      </c>
      <c r="C81" s="30" t="s">
        <v>126</v>
      </c>
      <c r="D81" s="28">
        <f>D82</f>
        <v>203000</v>
      </c>
      <c r="E81" s="28">
        <f t="shared" ref="E81" si="26">E82</f>
        <v>203000</v>
      </c>
      <c r="F81" s="28">
        <f>F82</f>
        <v>314038</v>
      </c>
      <c r="G81" s="22">
        <f t="shared" si="25"/>
        <v>154.69852216748768</v>
      </c>
    </row>
    <row r="82" spans="2:7" s="18" customFormat="1">
      <c r="B82" s="16" t="s">
        <v>322</v>
      </c>
      <c r="C82" s="29" t="s">
        <v>127</v>
      </c>
      <c r="D82" s="27">
        <f>D83+D84+D85+D86</f>
        <v>203000</v>
      </c>
      <c r="E82" s="27">
        <f t="shared" ref="E82" si="27">E83+E84+E85+E86</f>
        <v>203000</v>
      </c>
      <c r="F82" s="27">
        <f>F83+F84+F85+F86</f>
        <v>314038</v>
      </c>
      <c r="G82" s="20">
        <f t="shared" si="25"/>
        <v>154.69852216748768</v>
      </c>
    </row>
    <row r="83" spans="2:7" ht="18.75" customHeight="1">
      <c r="B83" s="17" t="s">
        <v>41</v>
      </c>
      <c r="C83" s="30" t="s">
        <v>128</v>
      </c>
      <c r="D83" s="28"/>
      <c r="E83" s="28"/>
      <c r="F83" s="28"/>
      <c r="G83" s="20"/>
    </row>
    <row r="84" spans="2:7" ht="25.5">
      <c r="B84" s="17" t="s">
        <v>42</v>
      </c>
      <c r="C84" s="30" t="s">
        <v>129</v>
      </c>
      <c r="D84" s="28"/>
      <c r="E84" s="28"/>
      <c r="F84" s="28"/>
      <c r="G84" s="20"/>
    </row>
    <row r="85" spans="2:7" ht="25.5">
      <c r="B85" s="17" t="s">
        <v>43</v>
      </c>
      <c r="C85" s="30" t="s">
        <v>130</v>
      </c>
      <c r="D85" s="28">
        <v>203000</v>
      </c>
      <c r="E85" s="28">
        <v>203000</v>
      </c>
      <c r="F85" s="28">
        <v>303312</v>
      </c>
      <c r="G85" s="22">
        <f t="shared" si="25"/>
        <v>149.41477832512317</v>
      </c>
    </row>
    <row r="86" spans="2:7">
      <c r="B86" s="17" t="s">
        <v>60</v>
      </c>
      <c r="C86" s="30" t="s">
        <v>153</v>
      </c>
      <c r="D86" s="28"/>
      <c r="E86" s="28"/>
      <c r="F86" s="28">
        <v>10726</v>
      </c>
      <c r="G86" s="22"/>
    </row>
    <row r="87" spans="2:7">
      <c r="B87" s="17" t="s">
        <v>44</v>
      </c>
      <c r="C87" s="30" t="s">
        <v>131</v>
      </c>
      <c r="D87" s="28">
        <f>D88</f>
        <v>37296000</v>
      </c>
      <c r="E87" s="28">
        <f t="shared" ref="E87:F87" si="28">E88</f>
        <v>329000</v>
      </c>
      <c r="F87" s="28">
        <f t="shared" si="28"/>
        <v>1748790</v>
      </c>
      <c r="G87" s="22">
        <f t="shared" si="25"/>
        <v>531.547112462006</v>
      </c>
    </row>
    <row r="88" spans="2:7" ht="25.5">
      <c r="B88" s="17" t="s">
        <v>323</v>
      </c>
      <c r="C88" s="30" t="s">
        <v>132</v>
      </c>
      <c r="D88" s="28">
        <f>D89+D95</f>
        <v>37296000</v>
      </c>
      <c r="E88" s="28">
        <f>E89+E95</f>
        <v>329000</v>
      </c>
      <c r="F88" s="28">
        <f>F89+F95</f>
        <v>1748790</v>
      </c>
      <c r="G88" s="22">
        <f t="shared" si="25"/>
        <v>531.547112462006</v>
      </c>
    </row>
    <row r="89" spans="2:7" s="18" customFormat="1">
      <c r="B89" s="16" t="s">
        <v>324</v>
      </c>
      <c r="C89" s="29" t="s">
        <v>133</v>
      </c>
      <c r="D89" s="27">
        <f>D90+D91+D92+D93+D94</f>
        <v>37296000</v>
      </c>
      <c r="E89" s="27">
        <f>E90+E91+E92+E93+E94</f>
        <v>329000</v>
      </c>
      <c r="F89" s="27">
        <f>F90+F91+F92+F93+F94</f>
        <v>1748790</v>
      </c>
      <c r="G89" s="20">
        <f t="shared" si="25"/>
        <v>531.547112462006</v>
      </c>
    </row>
    <row r="90" spans="2:7">
      <c r="B90" s="17" t="s">
        <v>45</v>
      </c>
      <c r="C90" s="30" t="s">
        <v>134</v>
      </c>
      <c r="D90" s="28">
        <v>0</v>
      </c>
      <c r="E90" s="28">
        <v>0</v>
      </c>
      <c r="F90" s="28"/>
      <c r="G90" s="22"/>
    </row>
    <row r="91" spans="2:7" ht="25.5">
      <c r="B91" s="17" t="s">
        <v>46</v>
      </c>
      <c r="C91" s="30" t="s">
        <v>135</v>
      </c>
      <c r="D91" s="28"/>
      <c r="E91" s="28"/>
      <c r="F91" s="28"/>
      <c r="G91" s="22"/>
    </row>
    <row r="92" spans="2:7" ht="38.25">
      <c r="B92" s="17" t="s">
        <v>47</v>
      </c>
      <c r="C92" s="30" t="s">
        <v>136</v>
      </c>
      <c r="D92" s="28">
        <v>37289000</v>
      </c>
      <c r="E92" s="28">
        <v>322000</v>
      </c>
      <c r="F92" s="28">
        <v>1748790</v>
      </c>
      <c r="G92" s="22">
        <f t="shared" si="25"/>
        <v>543.1024844720497</v>
      </c>
    </row>
    <row r="93" spans="2:7" ht="25.5">
      <c r="B93" s="17" t="s">
        <v>373</v>
      </c>
      <c r="C93" s="30" t="s">
        <v>374</v>
      </c>
      <c r="D93" s="28">
        <v>7000</v>
      </c>
      <c r="E93" s="28">
        <v>7000</v>
      </c>
      <c r="F93" s="28"/>
      <c r="G93" s="22">
        <f t="shared" si="25"/>
        <v>0</v>
      </c>
    </row>
    <row r="94" spans="2:7" hidden="1">
      <c r="B94" s="17" t="s">
        <v>49</v>
      </c>
      <c r="C94" s="30" t="s">
        <v>138</v>
      </c>
      <c r="D94" s="28"/>
      <c r="E94" s="28"/>
      <c r="F94" s="28"/>
      <c r="G94" s="22" t="e">
        <f t="shared" si="25"/>
        <v>#DIV/0!</v>
      </c>
    </row>
    <row r="95" spans="2:7" s="18" customFormat="1" hidden="1">
      <c r="B95" s="16" t="s">
        <v>325</v>
      </c>
      <c r="C95" s="29" t="s">
        <v>139</v>
      </c>
      <c r="D95" s="27">
        <f>D96</f>
        <v>0</v>
      </c>
      <c r="E95" s="27">
        <f t="shared" ref="E95:F95" si="29">E96</f>
        <v>0</v>
      </c>
      <c r="F95" s="27">
        <f t="shared" si="29"/>
        <v>0</v>
      </c>
      <c r="G95" s="20" t="e">
        <f t="shared" si="25"/>
        <v>#DIV/0!</v>
      </c>
    </row>
    <row r="96" spans="2:7" ht="51" hidden="1">
      <c r="B96" s="17" t="s">
        <v>50</v>
      </c>
      <c r="C96" s="30" t="s">
        <v>140</v>
      </c>
      <c r="D96" s="28"/>
      <c r="E96" s="28"/>
      <c r="F96" s="28"/>
      <c r="G96" s="22" t="e">
        <f t="shared" si="25"/>
        <v>#DIV/0!</v>
      </c>
    </row>
    <row r="97" spans="2:7" s="18" customFormat="1">
      <c r="B97" s="16" t="s">
        <v>326</v>
      </c>
      <c r="C97" s="29" t="s">
        <v>141</v>
      </c>
      <c r="D97" s="27">
        <f>D98+D102</f>
        <v>149975000</v>
      </c>
      <c r="E97" s="27">
        <f t="shared" ref="E97:F97" si="30">E98+E102</f>
        <v>38390000</v>
      </c>
      <c r="F97" s="27">
        <f t="shared" si="30"/>
        <v>2030041</v>
      </c>
      <c r="G97" s="20">
        <f t="shared" si="25"/>
        <v>5.2879421724407401</v>
      </c>
    </row>
    <row r="98" spans="2:7">
      <c r="B98" s="17" t="s">
        <v>51</v>
      </c>
      <c r="C98" s="30" t="s">
        <v>142</v>
      </c>
      <c r="D98" s="28">
        <f>D99+D100+D101</f>
        <v>149975000</v>
      </c>
      <c r="E98" s="28">
        <f t="shared" ref="E98:F98" si="31">E99+E100+E101</f>
        <v>38390000</v>
      </c>
      <c r="F98" s="28">
        <f t="shared" si="31"/>
        <v>1920714</v>
      </c>
      <c r="G98" s="22">
        <f t="shared" si="25"/>
        <v>5.0031622818442303</v>
      </c>
    </row>
    <row r="99" spans="2:7">
      <c r="B99" s="17" t="s">
        <v>52</v>
      </c>
      <c r="C99" s="30" t="s">
        <v>143</v>
      </c>
      <c r="D99" s="28">
        <v>135728000</v>
      </c>
      <c r="E99" s="28">
        <v>34829000</v>
      </c>
      <c r="F99" s="28"/>
      <c r="G99" s="22">
        <f t="shared" si="25"/>
        <v>0</v>
      </c>
    </row>
    <row r="100" spans="2:7">
      <c r="B100" s="17" t="s">
        <v>53</v>
      </c>
      <c r="C100" s="30" t="s">
        <v>144</v>
      </c>
      <c r="D100" s="28">
        <v>11957000</v>
      </c>
      <c r="E100" s="28">
        <v>2989000</v>
      </c>
      <c r="F100" s="28">
        <v>1920714</v>
      </c>
      <c r="G100" s="22">
        <f t="shared" si="25"/>
        <v>64.259417865506862</v>
      </c>
    </row>
    <row r="101" spans="2:7">
      <c r="B101" s="17" t="s">
        <v>54</v>
      </c>
      <c r="C101" s="30" t="s">
        <v>145</v>
      </c>
      <c r="D101" s="28">
        <v>2290000</v>
      </c>
      <c r="E101" s="28">
        <v>572000</v>
      </c>
      <c r="F101" s="28"/>
      <c r="G101" s="22">
        <f t="shared" si="25"/>
        <v>0</v>
      </c>
    </row>
    <row r="102" spans="2:7">
      <c r="B102" s="17" t="s">
        <v>55</v>
      </c>
      <c r="C102" s="30" t="s">
        <v>146</v>
      </c>
      <c r="D102" s="28">
        <f>D103+D104+D105</f>
        <v>0</v>
      </c>
      <c r="E102" s="28">
        <f t="shared" ref="E102:F102" si="32">E103+E104+E105</f>
        <v>0</v>
      </c>
      <c r="F102" s="28">
        <f t="shared" si="32"/>
        <v>109327</v>
      </c>
      <c r="G102" s="22"/>
    </row>
    <row r="103" spans="2:7">
      <c r="B103" s="17" t="s">
        <v>52</v>
      </c>
      <c r="C103" s="30" t="s">
        <v>147</v>
      </c>
      <c r="D103" s="28"/>
      <c r="E103" s="28"/>
      <c r="F103" s="28">
        <v>109327</v>
      </c>
      <c r="G103" s="22"/>
    </row>
    <row r="104" spans="2:7">
      <c r="B104" s="17" t="s">
        <v>53</v>
      </c>
      <c r="C104" s="30" t="s">
        <v>148</v>
      </c>
      <c r="D104" s="28"/>
      <c r="E104" s="28"/>
      <c r="F104" s="28"/>
      <c r="G104" s="22"/>
    </row>
    <row r="105" spans="2:7">
      <c r="B105" s="17" t="s">
        <v>56</v>
      </c>
      <c r="C105" s="30" t="s">
        <v>149</v>
      </c>
      <c r="D105" s="28"/>
      <c r="E105" s="28"/>
      <c r="F105" s="28"/>
      <c r="G105" s="22"/>
    </row>
    <row r="106" spans="2:7">
      <c r="B106" s="42"/>
      <c r="C106" s="43"/>
      <c r="D106" s="43"/>
      <c r="E106" s="43"/>
      <c r="F106" s="43"/>
      <c r="G106" s="44"/>
    </row>
    <row r="107" spans="2:7" s="18" customFormat="1">
      <c r="B107" s="11" t="s">
        <v>178</v>
      </c>
      <c r="C107" s="29" t="s">
        <v>179</v>
      </c>
      <c r="D107" s="31">
        <f t="shared" ref="D107:F108" si="33">D123+D131+D138+D142+D148+D158+D163+D172+D181+D190+D196+D201+D206</f>
        <v>202283000</v>
      </c>
      <c r="E107" s="31">
        <f t="shared" si="33"/>
        <v>41731000</v>
      </c>
      <c r="F107" s="31">
        <f t="shared" si="33"/>
        <v>12444075</v>
      </c>
      <c r="G107" s="20">
        <f t="shared" si="25"/>
        <v>29.8197383240277</v>
      </c>
    </row>
    <row r="108" spans="2:7">
      <c r="B108" s="12" t="s">
        <v>327</v>
      </c>
      <c r="C108" s="30" t="s">
        <v>154</v>
      </c>
      <c r="D108" s="32">
        <f t="shared" si="33"/>
        <v>156284000</v>
      </c>
      <c r="E108" s="32">
        <f t="shared" si="33"/>
        <v>29849000</v>
      </c>
      <c r="F108" s="32">
        <f t="shared" si="33"/>
        <v>5195283</v>
      </c>
      <c r="G108" s="22">
        <f t="shared" si="25"/>
        <v>17.405216255150926</v>
      </c>
    </row>
    <row r="109" spans="2:7" hidden="1">
      <c r="B109" s="12" t="s">
        <v>155</v>
      </c>
      <c r="C109" s="30" t="s">
        <v>156</v>
      </c>
      <c r="D109" s="32">
        <f>D125+D133+D144+D150+D160+D165+D174+D183</f>
        <v>0</v>
      </c>
      <c r="E109" s="32">
        <f>E125+E133+E144+E150+E160+E165+E174+E183</f>
        <v>0</v>
      </c>
      <c r="F109" s="32">
        <f>F125+F133+F144+F150+F160+F165+F174+F183</f>
        <v>0</v>
      </c>
      <c r="G109" s="22" t="e">
        <f t="shared" si="25"/>
        <v>#DIV/0!</v>
      </c>
    </row>
    <row r="110" spans="2:7" hidden="1">
      <c r="B110" s="12" t="s">
        <v>157</v>
      </c>
      <c r="C110" s="30" t="s">
        <v>158</v>
      </c>
      <c r="D110" s="32">
        <f>D126+D134+D145+D151+D161+D166+D175+D184+D192+D198+D208+D140</f>
        <v>0</v>
      </c>
      <c r="E110" s="32">
        <f>E126+E134+E145+E151+E161+E166+E175+E184+E192+E198+E208+E140</f>
        <v>0</v>
      </c>
      <c r="F110" s="32">
        <f>F126+F134+F145+F151+F161+F166+F175+F184+F192+F198+F208+F140</f>
        <v>0</v>
      </c>
      <c r="G110" s="22" t="e">
        <f t="shared" si="25"/>
        <v>#DIV/0!</v>
      </c>
    </row>
    <row r="111" spans="2:7" hidden="1">
      <c r="B111" s="12" t="s">
        <v>159</v>
      </c>
      <c r="C111" s="30" t="s">
        <v>160</v>
      </c>
      <c r="D111" s="32">
        <f>D141</f>
        <v>0</v>
      </c>
      <c r="E111" s="32">
        <f t="shared" ref="E111:F111" si="34">E141</f>
        <v>0</v>
      </c>
      <c r="F111" s="32">
        <f t="shared" si="34"/>
        <v>0</v>
      </c>
      <c r="G111" s="22" t="e">
        <f t="shared" si="25"/>
        <v>#DIV/0!</v>
      </c>
    </row>
    <row r="112" spans="2:7" hidden="1">
      <c r="B112" s="12" t="s">
        <v>161</v>
      </c>
      <c r="C112" s="30" t="s">
        <v>162</v>
      </c>
      <c r="D112" s="32">
        <f>D203+D209</f>
        <v>0</v>
      </c>
      <c r="E112" s="32">
        <f>E203+E209</f>
        <v>0</v>
      </c>
      <c r="F112" s="32">
        <f>F203+F209</f>
        <v>0</v>
      </c>
      <c r="G112" s="22" t="e">
        <f t="shared" si="25"/>
        <v>#DIV/0!</v>
      </c>
    </row>
    <row r="113" spans="2:7" hidden="1">
      <c r="B113" s="12" t="s">
        <v>163</v>
      </c>
      <c r="C113" s="30" t="s">
        <v>164</v>
      </c>
      <c r="D113" s="32">
        <f>D135</f>
        <v>0</v>
      </c>
      <c r="E113" s="32">
        <f t="shared" ref="E113:F113" si="35">E135</f>
        <v>0</v>
      </c>
      <c r="F113" s="32">
        <f t="shared" si="35"/>
        <v>0</v>
      </c>
      <c r="G113" s="22"/>
    </row>
    <row r="114" spans="2:7">
      <c r="B114" s="12" t="s">
        <v>328</v>
      </c>
      <c r="C114" s="30" t="s">
        <v>165</v>
      </c>
      <c r="D114" s="32">
        <f>D176+D185+D199+D210</f>
        <v>2523000</v>
      </c>
      <c r="E114" s="32">
        <f>E176+E185+E199+E210</f>
        <v>1000000</v>
      </c>
      <c r="F114" s="32">
        <f>F176+F185+F199+F210</f>
        <v>0</v>
      </c>
      <c r="G114" s="22">
        <f t="shared" si="25"/>
        <v>0</v>
      </c>
    </row>
    <row r="115" spans="2:7" ht="25.5">
      <c r="B115" s="12" t="s">
        <v>329</v>
      </c>
      <c r="C115" s="30" t="s">
        <v>166</v>
      </c>
      <c r="D115" s="32">
        <f>D127+D152+D177+D186+D193+D200+D211+D168</f>
        <v>153761000</v>
      </c>
      <c r="E115" s="32">
        <f>E127+E152+E177+E186+E193+E200+E211+E168</f>
        <v>28849000</v>
      </c>
      <c r="F115" s="32">
        <f>F127+F152+F177+F186+F193+F200+F211</f>
        <v>5195283</v>
      </c>
      <c r="G115" s="22">
        <f t="shared" si="25"/>
        <v>18.008537557627648</v>
      </c>
    </row>
    <row r="116" spans="2:7" hidden="1">
      <c r="B116" s="12" t="s">
        <v>167</v>
      </c>
      <c r="C116" s="30" t="s">
        <v>168</v>
      </c>
      <c r="D116" s="32">
        <f>D153+D162+D178</f>
        <v>0</v>
      </c>
      <c r="E116" s="32">
        <f>E153+E162+E178</f>
        <v>0</v>
      </c>
      <c r="F116" s="32">
        <f>F153+F162+F178</f>
        <v>0</v>
      </c>
      <c r="G116" s="22" t="e">
        <f t="shared" si="25"/>
        <v>#DIV/0!</v>
      </c>
    </row>
    <row r="117" spans="2:7" hidden="1">
      <c r="B117" s="12" t="s">
        <v>169</v>
      </c>
      <c r="C117" s="30" t="s">
        <v>170</v>
      </c>
      <c r="D117" s="32">
        <f>D154+D167</f>
        <v>0</v>
      </c>
      <c r="E117" s="32">
        <f>E154+E167</f>
        <v>0</v>
      </c>
      <c r="F117" s="32">
        <f>F154+F167</f>
        <v>0</v>
      </c>
      <c r="G117" s="22" t="e">
        <f t="shared" si="25"/>
        <v>#DIV/0!</v>
      </c>
    </row>
    <row r="118" spans="2:7">
      <c r="B118" s="12" t="s">
        <v>330</v>
      </c>
      <c r="C118" s="30" t="s">
        <v>171</v>
      </c>
      <c r="D118" s="32">
        <f t="shared" ref="D118:F119" si="36">D128+D136+D146+D155+D169+D179+D187+D194+D204+D212</f>
        <v>45999000</v>
      </c>
      <c r="E118" s="32">
        <f t="shared" si="36"/>
        <v>11882000</v>
      </c>
      <c r="F118" s="32">
        <f t="shared" si="36"/>
        <v>7595328</v>
      </c>
      <c r="G118" s="22">
        <f t="shared" si="25"/>
        <v>63.922975929978122</v>
      </c>
    </row>
    <row r="119" spans="2:7">
      <c r="B119" s="12" t="s">
        <v>331</v>
      </c>
      <c r="C119" s="30" t="s">
        <v>172</v>
      </c>
      <c r="D119" s="32">
        <f t="shared" si="36"/>
        <v>45999000</v>
      </c>
      <c r="E119" s="32">
        <f t="shared" si="36"/>
        <v>11882000</v>
      </c>
      <c r="F119" s="32">
        <f t="shared" si="36"/>
        <v>7595328</v>
      </c>
      <c r="G119" s="22">
        <f t="shared" si="25"/>
        <v>63.922975929978122</v>
      </c>
    </row>
    <row r="120" spans="2:7" hidden="1">
      <c r="B120" s="12" t="s">
        <v>332</v>
      </c>
      <c r="C120" s="30" t="s">
        <v>173</v>
      </c>
      <c r="D120" s="32">
        <f>D214</f>
        <v>0</v>
      </c>
      <c r="E120" s="32">
        <f t="shared" ref="E120:F121" si="37">E214</f>
        <v>0</v>
      </c>
      <c r="F120" s="32">
        <f t="shared" si="37"/>
        <v>0</v>
      </c>
      <c r="G120" s="22" t="e">
        <f t="shared" si="25"/>
        <v>#DIV/0!</v>
      </c>
    </row>
    <row r="121" spans="2:7" hidden="1">
      <c r="B121" s="12" t="s">
        <v>174</v>
      </c>
      <c r="C121" s="30" t="s">
        <v>175</v>
      </c>
      <c r="D121" s="32">
        <f>D215</f>
        <v>0</v>
      </c>
      <c r="E121" s="32">
        <f t="shared" si="37"/>
        <v>0</v>
      </c>
      <c r="F121" s="32">
        <f t="shared" si="37"/>
        <v>0</v>
      </c>
      <c r="G121" s="22" t="e">
        <f t="shared" si="25"/>
        <v>#DIV/0!</v>
      </c>
    </row>
    <row r="122" spans="2:7" ht="25.5">
      <c r="B122" s="12" t="s">
        <v>176</v>
      </c>
      <c r="C122" s="30" t="s">
        <v>177</v>
      </c>
      <c r="D122" s="32">
        <f>D130+D157+D171+D189</f>
        <v>0</v>
      </c>
      <c r="E122" s="32">
        <f>E130+E157+E171+E189</f>
        <v>0</v>
      </c>
      <c r="F122" s="32">
        <f>F130+F157+F171+F189</f>
        <v>-346536</v>
      </c>
      <c r="G122" s="22"/>
    </row>
    <row r="123" spans="2:7" s="18" customFormat="1">
      <c r="B123" s="11" t="s">
        <v>180</v>
      </c>
      <c r="C123" s="29" t="s">
        <v>181</v>
      </c>
      <c r="D123" s="31">
        <f>D124+D128+D130</f>
        <v>3761000</v>
      </c>
      <c r="E123" s="31">
        <f>E124+E128+E130</f>
        <v>940000</v>
      </c>
      <c r="F123" s="31">
        <f>F124+F128+F130</f>
        <v>190445</v>
      </c>
      <c r="G123" s="20">
        <f t="shared" si="25"/>
        <v>20.260106382978723</v>
      </c>
    </row>
    <row r="124" spans="2:7">
      <c r="B124" s="12" t="s">
        <v>333</v>
      </c>
      <c r="C124" s="30" t="s">
        <v>154</v>
      </c>
      <c r="D124" s="32">
        <f>D125+D126+D127</f>
        <v>228000</v>
      </c>
      <c r="E124" s="32">
        <f>E125+E126+E127</f>
        <v>57000</v>
      </c>
      <c r="F124" s="32">
        <f>F125+F126+F127</f>
        <v>57000</v>
      </c>
      <c r="G124" s="22">
        <f t="shared" si="25"/>
        <v>100</v>
      </c>
    </row>
    <row r="125" spans="2:7" hidden="1">
      <c r="B125" s="12" t="s">
        <v>155</v>
      </c>
      <c r="C125" s="30" t="s">
        <v>156</v>
      </c>
      <c r="D125" s="32"/>
      <c r="E125" s="32"/>
      <c r="F125" s="32"/>
      <c r="G125" s="22" t="e">
        <f t="shared" si="25"/>
        <v>#DIV/0!</v>
      </c>
    </row>
    <row r="126" spans="2:7" hidden="1">
      <c r="B126" s="12" t="s">
        <v>157</v>
      </c>
      <c r="C126" s="30" t="s">
        <v>158</v>
      </c>
      <c r="D126" s="32"/>
      <c r="E126" s="32"/>
      <c r="F126" s="32"/>
      <c r="G126" s="22" t="e">
        <f t="shared" si="25"/>
        <v>#DIV/0!</v>
      </c>
    </row>
    <row r="127" spans="2:7" ht="25.5">
      <c r="B127" s="12" t="s">
        <v>334</v>
      </c>
      <c r="C127" s="30" t="s">
        <v>166</v>
      </c>
      <c r="D127" s="32">
        <v>228000</v>
      </c>
      <c r="E127" s="32">
        <v>57000</v>
      </c>
      <c r="F127" s="32">
        <v>57000</v>
      </c>
      <c r="G127" s="22">
        <f t="shared" si="25"/>
        <v>100</v>
      </c>
    </row>
    <row r="128" spans="2:7">
      <c r="B128" s="12" t="s">
        <v>335</v>
      </c>
      <c r="C128" s="30" t="s">
        <v>171</v>
      </c>
      <c r="D128" s="32">
        <f>D129</f>
        <v>3533000</v>
      </c>
      <c r="E128" s="32">
        <f t="shared" ref="E128:F128" si="38">E129</f>
        <v>883000</v>
      </c>
      <c r="F128" s="32">
        <f t="shared" si="38"/>
        <v>133561</v>
      </c>
      <c r="G128" s="22">
        <f t="shared" si="25"/>
        <v>15.12582106455266</v>
      </c>
    </row>
    <row r="129" spans="2:7">
      <c r="B129" s="12" t="s">
        <v>290</v>
      </c>
      <c r="C129" s="30" t="s">
        <v>172</v>
      </c>
      <c r="D129" s="32">
        <v>3533000</v>
      </c>
      <c r="E129" s="32">
        <v>883000</v>
      </c>
      <c r="F129" s="32">
        <v>133561</v>
      </c>
      <c r="G129" s="22">
        <f t="shared" si="25"/>
        <v>15.12582106455266</v>
      </c>
    </row>
    <row r="130" spans="2:7" ht="25.5">
      <c r="B130" s="12" t="s">
        <v>176</v>
      </c>
      <c r="C130" s="30" t="s">
        <v>177</v>
      </c>
      <c r="D130" s="32"/>
      <c r="E130" s="32"/>
      <c r="F130" s="32">
        <v>-116</v>
      </c>
      <c r="G130" s="22"/>
    </row>
    <row r="131" spans="2:7" s="18" customFormat="1">
      <c r="B131" s="11" t="s">
        <v>182</v>
      </c>
      <c r="C131" s="29" t="s">
        <v>183</v>
      </c>
      <c r="D131" s="31">
        <f>D132+D136</f>
        <v>120000</v>
      </c>
      <c r="E131" s="31">
        <f t="shared" ref="E131:F131" si="39">E132+E136</f>
        <v>30000</v>
      </c>
      <c r="F131" s="31">
        <f t="shared" si="39"/>
        <v>0</v>
      </c>
      <c r="G131" s="20">
        <f t="shared" si="25"/>
        <v>0</v>
      </c>
    </row>
    <row r="132" spans="2:7" hidden="1">
      <c r="B132" s="12" t="s">
        <v>336</v>
      </c>
      <c r="C132" s="30" t="s">
        <v>154</v>
      </c>
      <c r="D132" s="32">
        <f>D133+D134+D135</f>
        <v>0</v>
      </c>
      <c r="E132" s="32">
        <f t="shared" ref="E132:F132" si="40">E133+E134+E135</f>
        <v>0</v>
      </c>
      <c r="F132" s="32">
        <f t="shared" si="40"/>
        <v>0</v>
      </c>
      <c r="G132" s="22" t="e">
        <f t="shared" si="25"/>
        <v>#DIV/0!</v>
      </c>
    </row>
    <row r="133" spans="2:7" hidden="1">
      <c r="B133" s="12" t="s">
        <v>155</v>
      </c>
      <c r="C133" s="30" t="s">
        <v>156</v>
      </c>
      <c r="D133" s="32"/>
      <c r="E133" s="32"/>
      <c r="F133" s="32"/>
      <c r="G133" s="22" t="e">
        <f t="shared" si="25"/>
        <v>#DIV/0!</v>
      </c>
    </row>
    <row r="134" spans="2:7" hidden="1">
      <c r="B134" s="12" t="s">
        <v>157</v>
      </c>
      <c r="C134" s="30" t="s">
        <v>158</v>
      </c>
      <c r="D134" s="32"/>
      <c r="E134" s="32"/>
      <c r="F134" s="32"/>
      <c r="G134" s="22" t="e">
        <f t="shared" si="25"/>
        <v>#DIV/0!</v>
      </c>
    </row>
    <row r="135" spans="2:7" hidden="1">
      <c r="B135" s="12" t="s">
        <v>163</v>
      </c>
      <c r="C135" s="30" t="s">
        <v>164</v>
      </c>
      <c r="D135" s="32"/>
      <c r="E135" s="32"/>
      <c r="F135" s="32"/>
      <c r="G135" s="22"/>
    </row>
    <row r="136" spans="2:7">
      <c r="B136" s="12" t="s">
        <v>335</v>
      </c>
      <c r="C136" s="30" t="s">
        <v>171</v>
      </c>
      <c r="D136" s="32">
        <f>D137</f>
        <v>120000</v>
      </c>
      <c r="E136" s="32">
        <f t="shared" ref="E136:F136" si="41">E137</f>
        <v>30000</v>
      </c>
      <c r="F136" s="32">
        <f t="shared" si="41"/>
        <v>0</v>
      </c>
      <c r="G136" s="22">
        <f t="shared" si="25"/>
        <v>0</v>
      </c>
    </row>
    <row r="137" spans="2:7">
      <c r="B137" s="12" t="s">
        <v>337</v>
      </c>
      <c r="C137" s="30" t="s">
        <v>172</v>
      </c>
      <c r="D137" s="32">
        <v>120000</v>
      </c>
      <c r="E137" s="32">
        <v>30000</v>
      </c>
      <c r="F137" s="32"/>
      <c r="G137" s="22">
        <f t="shared" si="25"/>
        <v>0</v>
      </c>
    </row>
    <row r="138" spans="2:7" ht="13.5" hidden="1" customHeight="1">
      <c r="B138" s="11" t="s">
        <v>358</v>
      </c>
      <c r="C138" s="29" t="s">
        <v>360</v>
      </c>
      <c r="D138" s="31">
        <f>D139</f>
        <v>0</v>
      </c>
      <c r="E138" s="31">
        <f t="shared" ref="E138:F138" si="42">E139</f>
        <v>0</v>
      </c>
      <c r="F138" s="31">
        <f t="shared" si="42"/>
        <v>0</v>
      </c>
      <c r="G138" s="20" t="e">
        <f t="shared" si="25"/>
        <v>#DIV/0!</v>
      </c>
    </row>
    <row r="139" spans="2:7" hidden="1">
      <c r="B139" s="12" t="s">
        <v>336</v>
      </c>
      <c r="C139" s="30" t="s">
        <v>361</v>
      </c>
      <c r="D139" s="32">
        <f>D140+D141</f>
        <v>0</v>
      </c>
      <c r="E139" s="32">
        <f t="shared" ref="E139:F139" si="43">E140+E141</f>
        <v>0</v>
      </c>
      <c r="F139" s="32">
        <f t="shared" si="43"/>
        <v>0</v>
      </c>
      <c r="G139" s="22" t="e">
        <f t="shared" si="25"/>
        <v>#DIV/0!</v>
      </c>
    </row>
    <row r="140" spans="2:7" hidden="1">
      <c r="B140" s="12" t="s">
        <v>157</v>
      </c>
      <c r="C140" s="30" t="s">
        <v>362</v>
      </c>
      <c r="D140" s="32"/>
      <c r="E140" s="32"/>
      <c r="F140" s="32"/>
      <c r="G140" s="22" t="e">
        <f t="shared" si="25"/>
        <v>#DIV/0!</v>
      </c>
    </row>
    <row r="141" spans="2:7" hidden="1">
      <c r="B141" s="12" t="s">
        <v>359</v>
      </c>
      <c r="C141" s="30" t="s">
        <v>363</v>
      </c>
      <c r="D141" s="32"/>
      <c r="E141" s="32"/>
      <c r="F141" s="32"/>
      <c r="G141" s="22" t="e">
        <f t="shared" si="25"/>
        <v>#DIV/0!</v>
      </c>
    </row>
    <row r="142" spans="2:7" s="18" customFormat="1">
      <c r="B142" s="11" t="s">
        <v>184</v>
      </c>
      <c r="C142" s="29" t="s">
        <v>185</v>
      </c>
      <c r="D142" s="31">
        <f>D143+D146</f>
        <v>756000</v>
      </c>
      <c r="E142" s="31">
        <f t="shared" ref="E142:F142" si="44">E143+E146</f>
        <v>367000</v>
      </c>
      <c r="F142" s="31">
        <f t="shared" si="44"/>
        <v>164145</v>
      </c>
      <c r="G142" s="20">
        <f t="shared" si="25"/>
        <v>44.72615803814714</v>
      </c>
    </row>
    <row r="143" spans="2:7" hidden="1">
      <c r="B143" s="12" t="s">
        <v>268</v>
      </c>
      <c r="C143" s="30" t="s">
        <v>154</v>
      </c>
      <c r="D143" s="32">
        <f>D144+D145</f>
        <v>0</v>
      </c>
      <c r="E143" s="32">
        <f>E144+E145</f>
        <v>0</v>
      </c>
      <c r="F143" s="32">
        <f>F144+F145</f>
        <v>0</v>
      </c>
      <c r="G143" s="22" t="e">
        <f t="shared" ref="G143:G207" si="45">F143/E143*100</f>
        <v>#DIV/0!</v>
      </c>
    </row>
    <row r="144" spans="2:7" hidden="1">
      <c r="B144" s="12" t="s">
        <v>155</v>
      </c>
      <c r="C144" s="30" t="s">
        <v>156</v>
      </c>
      <c r="D144" s="32"/>
      <c r="E144" s="32"/>
      <c r="F144" s="32"/>
      <c r="G144" s="22" t="e">
        <f t="shared" si="45"/>
        <v>#DIV/0!</v>
      </c>
    </row>
    <row r="145" spans="2:7" hidden="1">
      <c r="B145" s="12" t="s">
        <v>157</v>
      </c>
      <c r="C145" s="30" t="s">
        <v>158</v>
      </c>
      <c r="D145" s="32"/>
      <c r="E145" s="32"/>
      <c r="F145" s="32"/>
      <c r="G145" s="22" t="e">
        <f t="shared" si="45"/>
        <v>#DIV/0!</v>
      </c>
    </row>
    <row r="146" spans="2:7">
      <c r="B146" s="12" t="s">
        <v>270</v>
      </c>
      <c r="C146" s="30" t="s">
        <v>171</v>
      </c>
      <c r="D146" s="32">
        <f>D147</f>
        <v>756000</v>
      </c>
      <c r="E146" s="32">
        <f t="shared" ref="E146:F146" si="46">E147</f>
        <v>367000</v>
      </c>
      <c r="F146" s="32">
        <f t="shared" si="46"/>
        <v>164145</v>
      </c>
      <c r="G146" s="22">
        <f t="shared" si="45"/>
        <v>44.72615803814714</v>
      </c>
    </row>
    <row r="147" spans="2:7">
      <c r="B147" s="12" t="s">
        <v>338</v>
      </c>
      <c r="C147" s="30" t="s">
        <v>172</v>
      </c>
      <c r="D147" s="32">
        <v>756000</v>
      </c>
      <c r="E147" s="32">
        <v>367000</v>
      </c>
      <c r="F147" s="32">
        <v>164145</v>
      </c>
      <c r="G147" s="22">
        <f t="shared" si="45"/>
        <v>44.72615803814714</v>
      </c>
    </row>
    <row r="148" spans="2:7" s="18" customFormat="1">
      <c r="B148" s="11" t="s">
        <v>186</v>
      </c>
      <c r="C148" s="29" t="s">
        <v>187</v>
      </c>
      <c r="D148" s="31">
        <f>D149+D155+D157</f>
        <v>2784000</v>
      </c>
      <c r="E148" s="31">
        <f t="shared" ref="E148:F148" si="47">E149+E155+E157</f>
        <v>1682000</v>
      </c>
      <c r="F148" s="31">
        <f t="shared" si="47"/>
        <v>1073436</v>
      </c>
      <c r="G148" s="20">
        <f t="shared" si="45"/>
        <v>63.819024970273489</v>
      </c>
    </row>
    <row r="149" spans="2:7">
      <c r="B149" s="12" t="s">
        <v>339</v>
      </c>
      <c r="C149" s="30" t="s">
        <v>154</v>
      </c>
      <c r="D149" s="32">
        <f>D150+D151+D152+D153+D154</f>
        <v>618000</v>
      </c>
      <c r="E149" s="32">
        <f>E150+E151+E152+E153+E154</f>
        <v>100000</v>
      </c>
      <c r="F149" s="32">
        <f>F150+F151+F152+F153+F154</f>
        <v>0</v>
      </c>
      <c r="G149" s="22">
        <f t="shared" si="45"/>
        <v>0</v>
      </c>
    </row>
    <row r="150" spans="2:7" hidden="1">
      <c r="B150" s="12" t="s">
        <v>155</v>
      </c>
      <c r="C150" s="30" t="s">
        <v>156</v>
      </c>
      <c r="D150" s="32"/>
      <c r="E150" s="32"/>
      <c r="F150" s="32"/>
      <c r="G150" s="22" t="e">
        <f t="shared" si="45"/>
        <v>#DIV/0!</v>
      </c>
    </row>
    <row r="151" spans="2:7" hidden="1">
      <c r="B151" s="12" t="s">
        <v>157</v>
      </c>
      <c r="C151" s="30" t="s">
        <v>158</v>
      </c>
      <c r="D151" s="32"/>
      <c r="E151" s="32"/>
      <c r="F151" s="32"/>
      <c r="G151" s="22" t="e">
        <f t="shared" si="45"/>
        <v>#DIV/0!</v>
      </c>
    </row>
    <row r="152" spans="2:7" ht="25.5">
      <c r="B152" s="12" t="s">
        <v>272</v>
      </c>
      <c r="C152" s="30" t="s">
        <v>166</v>
      </c>
      <c r="D152" s="32">
        <v>618000</v>
      </c>
      <c r="E152" s="32">
        <v>100000</v>
      </c>
      <c r="F152" s="32"/>
      <c r="G152" s="22">
        <f t="shared" si="45"/>
        <v>0</v>
      </c>
    </row>
    <row r="153" spans="2:7" hidden="1">
      <c r="B153" s="12" t="s">
        <v>167</v>
      </c>
      <c r="C153" s="30" t="s">
        <v>168</v>
      </c>
      <c r="D153" s="32"/>
      <c r="E153" s="32"/>
      <c r="F153" s="32"/>
      <c r="G153" s="22" t="e">
        <f t="shared" si="45"/>
        <v>#DIV/0!</v>
      </c>
    </row>
    <row r="154" spans="2:7" hidden="1">
      <c r="B154" s="12" t="s">
        <v>169</v>
      </c>
      <c r="C154" s="30" t="s">
        <v>170</v>
      </c>
      <c r="D154" s="32"/>
      <c r="E154" s="32"/>
      <c r="F154" s="32"/>
      <c r="G154" s="22" t="e">
        <f t="shared" si="45"/>
        <v>#DIV/0!</v>
      </c>
    </row>
    <row r="155" spans="2:7">
      <c r="B155" s="12" t="s">
        <v>273</v>
      </c>
      <c r="C155" s="30" t="s">
        <v>171</v>
      </c>
      <c r="D155" s="32">
        <f>D156</f>
        <v>2166000</v>
      </c>
      <c r="E155" s="32">
        <f t="shared" ref="E155:F155" si="48">E156</f>
        <v>1582000</v>
      </c>
      <c r="F155" s="32">
        <f t="shared" si="48"/>
        <v>1073436</v>
      </c>
      <c r="G155" s="22">
        <f t="shared" si="45"/>
        <v>67.853097345132738</v>
      </c>
    </row>
    <row r="156" spans="2:7">
      <c r="B156" s="12" t="s">
        <v>340</v>
      </c>
      <c r="C156" s="30" t="s">
        <v>172</v>
      </c>
      <c r="D156" s="32">
        <v>2166000</v>
      </c>
      <c r="E156" s="32">
        <v>1582000</v>
      </c>
      <c r="F156" s="32">
        <v>1073436</v>
      </c>
      <c r="G156" s="22">
        <f t="shared" si="45"/>
        <v>67.853097345132738</v>
      </c>
    </row>
    <row r="157" spans="2:7" ht="25.5" hidden="1">
      <c r="B157" s="12" t="s">
        <v>176</v>
      </c>
      <c r="C157" s="30" t="s">
        <v>177</v>
      </c>
      <c r="D157" s="32"/>
      <c r="E157" s="32"/>
      <c r="F157" s="32"/>
      <c r="G157" s="22"/>
    </row>
    <row r="158" spans="2:7" s="18" customFormat="1" hidden="1">
      <c r="B158" s="11" t="s">
        <v>188</v>
      </c>
      <c r="C158" s="29" t="s">
        <v>189</v>
      </c>
      <c r="D158" s="31">
        <f>D159</f>
        <v>0</v>
      </c>
      <c r="E158" s="31">
        <f t="shared" ref="E158:F158" si="49">E159</f>
        <v>0</v>
      </c>
      <c r="F158" s="31">
        <f t="shared" si="49"/>
        <v>0</v>
      </c>
      <c r="G158" s="20" t="e">
        <f t="shared" si="45"/>
        <v>#DIV/0!</v>
      </c>
    </row>
    <row r="159" spans="2:7" hidden="1">
      <c r="B159" s="12" t="s">
        <v>267</v>
      </c>
      <c r="C159" s="30" t="s">
        <v>154</v>
      </c>
      <c r="D159" s="32">
        <f>D160+D161+D162</f>
        <v>0</v>
      </c>
      <c r="E159" s="32">
        <f>E160+E161+E162</f>
        <v>0</v>
      </c>
      <c r="F159" s="32">
        <f>F160+F161+F162</f>
        <v>0</v>
      </c>
      <c r="G159" s="22" t="e">
        <f t="shared" si="45"/>
        <v>#DIV/0!</v>
      </c>
    </row>
    <row r="160" spans="2:7" hidden="1">
      <c r="B160" s="12" t="s">
        <v>155</v>
      </c>
      <c r="C160" s="30" t="s">
        <v>156</v>
      </c>
      <c r="D160" s="32"/>
      <c r="E160" s="32"/>
      <c r="F160" s="32"/>
      <c r="G160" s="22" t="e">
        <f t="shared" si="45"/>
        <v>#DIV/0!</v>
      </c>
    </row>
    <row r="161" spans="2:7" hidden="1">
      <c r="B161" s="12" t="s">
        <v>157</v>
      </c>
      <c r="C161" s="30" t="s">
        <v>158</v>
      </c>
      <c r="D161" s="32"/>
      <c r="E161" s="32"/>
      <c r="F161" s="32"/>
      <c r="G161" s="22" t="e">
        <f t="shared" si="45"/>
        <v>#DIV/0!</v>
      </c>
    </row>
    <row r="162" spans="2:7" hidden="1">
      <c r="B162" s="12" t="s">
        <v>167</v>
      </c>
      <c r="C162" s="30" t="s">
        <v>168</v>
      </c>
      <c r="D162" s="32"/>
      <c r="E162" s="32"/>
      <c r="F162" s="32"/>
      <c r="G162" s="22" t="e">
        <f t="shared" si="45"/>
        <v>#DIV/0!</v>
      </c>
    </row>
    <row r="163" spans="2:7" s="18" customFormat="1">
      <c r="B163" s="11" t="s">
        <v>190</v>
      </c>
      <c r="C163" s="29" t="s">
        <v>191</v>
      </c>
      <c r="D163" s="31">
        <f>D164+D169+D171</f>
        <v>10214000</v>
      </c>
      <c r="E163" s="31">
        <f>E164+E169+E171</f>
        <v>4654000</v>
      </c>
      <c r="F163" s="31">
        <f>F164+F169+F171</f>
        <v>35692</v>
      </c>
      <c r="G163" s="20">
        <f t="shared" si="45"/>
        <v>0.76691018478727968</v>
      </c>
    </row>
    <row r="164" spans="2:7">
      <c r="B164" s="12" t="s">
        <v>333</v>
      </c>
      <c r="C164" s="30" t="s">
        <v>154</v>
      </c>
      <c r="D164" s="32">
        <f>D165+D166+D167+D168</f>
        <v>7092000</v>
      </c>
      <c r="E164" s="32">
        <f t="shared" ref="E164:F164" si="50">E165+E166+E167+E168</f>
        <v>4000000</v>
      </c>
      <c r="F164" s="32">
        <f t="shared" si="50"/>
        <v>0</v>
      </c>
      <c r="G164" s="22">
        <f t="shared" si="45"/>
        <v>0</v>
      </c>
    </row>
    <row r="165" spans="2:7" hidden="1">
      <c r="B165" s="12" t="s">
        <v>155</v>
      </c>
      <c r="C165" s="30" t="s">
        <v>156</v>
      </c>
      <c r="D165" s="32"/>
      <c r="E165" s="32"/>
      <c r="F165" s="32"/>
      <c r="G165" s="22" t="e">
        <f t="shared" si="45"/>
        <v>#DIV/0!</v>
      </c>
    </row>
    <row r="166" spans="2:7" hidden="1">
      <c r="B166" s="12" t="s">
        <v>157</v>
      </c>
      <c r="C166" s="30" t="s">
        <v>158</v>
      </c>
      <c r="D166" s="32"/>
      <c r="E166" s="32"/>
      <c r="F166" s="32"/>
      <c r="G166" s="22" t="e">
        <f t="shared" si="45"/>
        <v>#DIV/0!</v>
      </c>
    </row>
    <row r="167" spans="2:7" hidden="1">
      <c r="B167" s="12" t="s">
        <v>169</v>
      </c>
      <c r="C167" s="30" t="s">
        <v>170</v>
      </c>
      <c r="D167" s="32"/>
      <c r="E167" s="32"/>
      <c r="F167" s="32"/>
      <c r="G167" s="22" t="e">
        <f t="shared" si="45"/>
        <v>#DIV/0!</v>
      </c>
    </row>
    <row r="168" spans="2:7" ht="25.5">
      <c r="B168" s="12" t="s">
        <v>349</v>
      </c>
      <c r="C168" s="30" t="s">
        <v>375</v>
      </c>
      <c r="D168" s="32">
        <v>7092000</v>
      </c>
      <c r="E168" s="32">
        <v>4000000</v>
      </c>
      <c r="F168" s="32"/>
      <c r="G168" s="22">
        <f>F168/E168*100</f>
        <v>0</v>
      </c>
    </row>
    <row r="169" spans="2:7">
      <c r="B169" s="12" t="s">
        <v>341</v>
      </c>
      <c r="C169" s="30" t="s">
        <v>171</v>
      </c>
      <c r="D169" s="32">
        <f>D170</f>
        <v>3122000</v>
      </c>
      <c r="E169" s="32">
        <f t="shared" ref="E169:F169" si="51">E170</f>
        <v>654000</v>
      </c>
      <c r="F169" s="32">
        <f t="shared" si="51"/>
        <v>35692</v>
      </c>
      <c r="G169" s="22">
        <f t="shared" si="45"/>
        <v>5.4574923547400607</v>
      </c>
    </row>
    <row r="170" spans="2:7">
      <c r="B170" s="12" t="s">
        <v>269</v>
      </c>
      <c r="C170" s="30" t="s">
        <v>172</v>
      </c>
      <c r="D170" s="32">
        <v>3122000</v>
      </c>
      <c r="E170" s="32">
        <v>654000</v>
      </c>
      <c r="F170" s="32">
        <v>35692</v>
      </c>
      <c r="G170" s="22">
        <f t="shared" si="45"/>
        <v>5.4574923547400607</v>
      </c>
    </row>
    <row r="171" spans="2:7" ht="25.5" hidden="1">
      <c r="B171" s="12" t="s">
        <v>176</v>
      </c>
      <c r="C171" s="30" t="s">
        <v>177</v>
      </c>
      <c r="D171" s="32"/>
      <c r="E171" s="32"/>
      <c r="F171" s="32"/>
      <c r="G171" s="22"/>
    </row>
    <row r="172" spans="2:7" s="18" customFormat="1">
      <c r="B172" s="11" t="s">
        <v>192</v>
      </c>
      <c r="C172" s="29" t="s">
        <v>193</v>
      </c>
      <c r="D172" s="31">
        <f>D173+D179</f>
        <v>623000</v>
      </c>
      <c r="E172" s="31">
        <f>E173+E179</f>
        <v>375000</v>
      </c>
      <c r="F172" s="31">
        <f>F173+F179</f>
        <v>0</v>
      </c>
      <c r="G172" s="20">
        <f t="shared" si="45"/>
        <v>0</v>
      </c>
    </row>
    <row r="173" spans="2:7" hidden="1">
      <c r="B173" s="12" t="s">
        <v>342</v>
      </c>
      <c r="C173" s="30" t="s">
        <v>154</v>
      </c>
      <c r="D173" s="32">
        <f>D174+D175+D176+D177+D178</f>
        <v>0</v>
      </c>
      <c r="E173" s="32">
        <f>E174+E175+E176+E177+E178</f>
        <v>0</v>
      </c>
      <c r="F173" s="32">
        <f>F174+F175+F176+F177+F178</f>
        <v>0</v>
      </c>
      <c r="G173" s="22" t="e">
        <f t="shared" si="45"/>
        <v>#DIV/0!</v>
      </c>
    </row>
    <row r="174" spans="2:7" hidden="1">
      <c r="B174" s="12" t="s">
        <v>155</v>
      </c>
      <c r="C174" s="30" t="s">
        <v>156</v>
      </c>
      <c r="D174" s="32"/>
      <c r="E174" s="32"/>
      <c r="F174" s="32"/>
      <c r="G174" s="22" t="e">
        <f t="shared" si="45"/>
        <v>#DIV/0!</v>
      </c>
    </row>
    <row r="175" spans="2:7" hidden="1">
      <c r="B175" s="12" t="s">
        <v>157</v>
      </c>
      <c r="C175" s="30" t="s">
        <v>158</v>
      </c>
      <c r="D175" s="32"/>
      <c r="E175" s="32"/>
      <c r="F175" s="32"/>
      <c r="G175" s="22" t="e">
        <f t="shared" si="45"/>
        <v>#DIV/0!</v>
      </c>
    </row>
    <row r="176" spans="2:7" hidden="1">
      <c r="B176" s="12" t="s">
        <v>343</v>
      </c>
      <c r="C176" s="30" t="s">
        <v>165</v>
      </c>
      <c r="D176" s="32"/>
      <c r="E176" s="32"/>
      <c r="F176" s="32"/>
      <c r="G176" s="22" t="e">
        <f t="shared" si="45"/>
        <v>#DIV/0!</v>
      </c>
    </row>
    <row r="177" spans="2:7" ht="25.5" hidden="1">
      <c r="B177" s="12" t="s">
        <v>344</v>
      </c>
      <c r="C177" s="30" t="s">
        <v>166</v>
      </c>
      <c r="D177" s="32"/>
      <c r="E177" s="32"/>
      <c r="F177" s="32"/>
      <c r="G177" s="22" t="e">
        <f t="shared" si="45"/>
        <v>#DIV/0!</v>
      </c>
    </row>
    <row r="178" spans="2:7" hidden="1">
      <c r="B178" s="12" t="s">
        <v>167</v>
      </c>
      <c r="C178" s="30" t="s">
        <v>168</v>
      </c>
      <c r="D178" s="32"/>
      <c r="E178" s="32"/>
      <c r="F178" s="32"/>
      <c r="G178" s="22" t="e">
        <f t="shared" si="45"/>
        <v>#DIV/0!</v>
      </c>
    </row>
    <row r="179" spans="2:7">
      <c r="B179" s="12" t="s">
        <v>345</v>
      </c>
      <c r="C179" s="30" t="s">
        <v>171</v>
      </c>
      <c r="D179" s="32">
        <f>D180</f>
        <v>623000</v>
      </c>
      <c r="E179" s="32">
        <f t="shared" ref="E179:F179" si="52">E180</f>
        <v>375000</v>
      </c>
      <c r="F179" s="32">
        <f t="shared" si="52"/>
        <v>0</v>
      </c>
      <c r="G179" s="22">
        <f t="shared" si="45"/>
        <v>0</v>
      </c>
    </row>
    <row r="180" spans="2:7">
      <c r="B180" s="12" t="s">
        <v>346</v>
      </c>
      <c r="C180" s="30" t="s">
        <v>172</v>
      </c>
      <c r="D180" s="32">
        <v>623000</v>
      </c>
      <c r="E180" s="32">
        <v>375000</v>
      </c>
      <c r="F180" s="32"/>
      <c r="G180" s="22">
        <f t="shared" si="45"/>
        <v>0</v>
      </c>
    </row>
    <row r="181" spans="2:7" s="18" customFormat="1">
      <c r="B181" s="11" t="s">
        <v>194</v>
      </c>
      <c r="C181" s="29" t="s">
        <v>195</v>
      </c>
      <c r="D181" s="31">
        <f>D182+D187+D189</f>
        <v>48110000</v>
      </c>
      <c r="E181" s="31">
        <f t="shared" ref="E181:F181" si="53">E182+E187+E189</f>
        <v>13195000</v>
      </c>
      <c r="F181" s="31">
        <f t="shared" si="53"/>
        <v>4806529</v>
      </c>
      <c r="G181" s="20">
        <f t="shared" si="45"/>
        <v>36.426896551724134</v>
      </c>
    </row>
    <row r="182" spans="2:7">
      <c r="B182" s="12" t="s">
        <v>347</v>
      </c>
      <c r="C182" s="30" t="s">
        <v>154</v>
      </c>
      <c r="D182" s="32">
        <f>D183+D184+D185+D186</f>
        <v>32281000</v>
      </c>
      <c r="E182" s="32">
        <f>E183+E184+E185+E186</f>
        <v>9092000</v>
      </c>
      <c r="F182" s="32">
        <f>F183+F184+F185+F186</f>
        <v>1163058</v>
      </c>
      <c r="G182" s="22">
        <f t="shared" si="45"/>
        <v>12.792102947646283</v>
      </c>
    </row>
    <row r="183" spans="2:7" hidden="1">
      <c r="B183" s="12" t="s">
        <v>155</v>
      </c>
      <c r="C183" s="30" t="s">
        <v>156</v>
      </c>
      <c r="D183" s="32"/>
      <c r="E183" s="32"/>
      <c r="F183" s="32"/>
      <c r="G183" s="22" t="e">
        <f t="shared" si="45"/>
        <v>#DIV/0!</v>
      </c>
    </row>
    <row r="184" spans="2:7" hidden="1">
      <c r="B184" s="12" t="s">
        <v>157</v>
      </c>
      <c r="C184" s="30" t="s">
        <v>158</v>
      </c>
      <c r="D184" s="32"/>
      <c r="E184" s="32"/>
      <c r="F184" s="32"/>
      <c r="G184" s="22" t="e">
        <f t="shared" si="45"/>
        <v>#DIV/0!</v>
      </c>
    </row>
    <row r="185" spans="2:7">
      <c r="B185" s="12" t="s">
        <v>348</v>
      </c>
      <c r="C185" s="30" t="s">
        <v>165</v>
      </c>
      <c r="D185" s="32">
        <v>2523000</v>
      </c>
      <c r="E185" s="32">
        <v>1000000</v>
      </c>
      <c r="F185" s="32"/>
      <c r="G185" s="22">
        <f t="shared" si="45"/>
        <v>0</v>
      </c>
    </row>
    <row r="186" spans="2:7" ht="25.5">
      <c r="B186" s="12" t="s">
        <v>349</v>
      </c>
      <c r="C186" s="30" t="s">
        <v>166</v>
      </c>
      <c r="D186" s="32">
        <v>29758000</v>
      </c>
      <c r="E186" s="32">
        <v>8092000</v>
      </c>
      <c r="F186" s="32">
        <v>1163058</v>
      </c>
      <c r="G186" s="22">
        <f t="shared" si="45"/>
        <v>14.372936233316855</v>
      </c>
    </row>
    <row r="187" spans="2:7">
      <c r="B187" s="12" t="s">
        <v>350</v>
      </c>
      <c r="C187" s="30" t="s">
        <v>171</v>
      </c>
      <c r="D187" s="32">
        <f>D188</f>
        <v>15829000</v>
      </c>
      <c r="E187" s="32">
        <f t="shared" ref="E187:F187" si="54">E188</f>
        <v>4103000</v>
      </c>
      <c r="F187" s="32">
        <f t="shared" si="54"/>
        <v>3989891</v>
      </c>
      <c r="G187" s="22">
        <f t="shared" si="45"/>
        <v>97.243261028515718</v>
      </c>
    </row>
    <row r="188" spans="2:7">
      <c r="B188" s="12" t="s">
        <v>340</v>
      </c>
      <c r="C188" s="30" t="s">
        <v>172</v>
      </c>
      <c r="D188" s="32">
        <v>15829000</v>
      </c>
      <c r="E188" s="32">
        <v>4103000</v>
      </c>
      <c r="F188" s="32">
        <v>3989891</v>
      </c>
      <c r="G188" s="22">
        <f t="shared" si="45"/>
        <v>97.243261028515718</v>
      </c>
    </row>
    <row r="189" spans="2:7" ht="25.5">
      <c r="B189" s="12" t="s">
        <v>176</v>
      </c>
      <c r="C189" s="30" t="s">
        <v>177</v>
      </c>
      <c r="D189" s="32"/>
      <c r="E189" s="32"/>
      <c r="F189" s="32">
        <v>-346420</v>
      </c>
      <c r="G189" s="22"/>
    </row>
    <row r="190" spans="2:7" s="18" customFormat="1">
      <c r="B190" s="11" t="s">
        <v>196</v>
      </c>
      <c r="C190" s="29" t="s">
        <v>197</v>
      </c>
      <c r="D190" s="31">
        <f>D191+D194</f>
        <v>69179000</v>
      </c>
      <c r="E190" s="31">
        <f t="shared" ref="E190:F190" si="55">E191+E194</f>
        <v>1500000</v>
      </c>
      <c r="F190" s="31">
        <f t="shared" si="55"/>
        <v>140175</v>
      </c>
      <c r="G190" s="20">
        <f t="shared" si="45"/>
        <v>9.3450000000000006</v>
      </c>
    </row>
    <row r="191" spans="2:7">
      <c r="B191" s="12" t="s">
        <v>327</v>
      </c>
      <c r="C191" s="30" t="s">
        <v>154</v>
      </c>
      <c r="D191" s="32">
        <f>D192+D193</f>
        <v>67709000</v>
      </c>
      <c r="E191" s="32">
        <f t="shared" ref="E191:F191" si="56">E192+E193</f>
        <v>1000000</v>
      </c>
      <c r="F191" s="32">
        <f t="shared" si="56"/>
        <v>74604</v>
      </c>
      <c r="G191" s="22">
        <f t="shared" si="45"/>
        <v>7.4603999999999999</v>
      </c>
    </row>
    <row r="192" spans="2:7" hidden="1">
      <c r="B192" s="12" t="s">
        <v>157</v>
      </c>
      <c r="C192" s="30" t="s">
        <v>158</v>
      </c>
      <c r="D192" s="32"/>
      <c r="E192" s="32"/>
      <c r="F192" s="32"/>
      <c r="G192" s="22" t="e">
        <f t="shared" si="45"/>
        <v>#DIV/0!</v>
      </c>
    </row>
    <row r="193" spans="2:7" ht="25.5">
      <c r="B193" s="12" t="s">
        <v>351</v>
      </c>
      <c r="C193" s="30" t="s">
        <v>166</v>
      </c>
      <c r="D193" s="32">
        <v>67709000</v>
      </c>
      <c r="E193" s="32">
        <v>1000000</v>
      </c>
      <c r="F193" s="32">
        <v>74604</v>
      </c>
      <c r="G193" s="22">
        <f t="shared" si="45"/>
        <v>7.4603999999999999</v>
      </c>
    </row>
    <row r="194" spans="2:7">
      <c r="B194" s="12" t="s">
        <v>291</v>
      </c>
      <c r="C194" s="30" t="s">
        <v>171</v>
      </c>
      <c r="D194" s="32">
        <f>D195</f>
        <v>1470000</v>
      </c>
      <c r="E194" s="32">
        <f t="shared" ref="E194:F194" si="57">E195</f>
        <v>500000</v>
      </c>
      <c r="F194" s="32">
        <f t="shared" si="57"/>
        <v>65571</v>
      </c>
      <c r="G194" s="22">
        <f t="shared" si="45"/>
        <v>13.1142</v>
      </c>
    </row>
    <row r="195" spans="2:7">
      <c r="B195" s="12" t="s">
        <v>352</v>
      </c>
      <c r="C195" s="30" t="s">
        <v>172</v>
      </c>
      <c r="D195" s="32">
        <v>1470000</v>
      </c>
      <c r="E195" s="32">
        <v>500000</v>
      </c>
      <c r="F195" s="32">
        <v>65571</v>
      </c>
      <c r="G195" s="22">
        <f t="shared" si="45"/>
        <v>13.1142</v>
      </c>
    </row>
    <row r="196" spans="2:7" s="18" customFormat="1" ht="25.5">
      <c r="B196" s="11" t="s">
        <v>198</v>
      </c>
      <c r="C196" s="29" t="s">
        <v>199</v>
      </c>
      <c r="D196" s="31">
        <f>D197</f>
        <v>5128000</v>
      </c>
      <c r="E196" s="31">
        <f t="shared" ref="E196:F196" si="58">E197</f>
        <v>500000</v>
      </c>
      <c r="F196" s="31">
        <f t="shared" si="58"/>
        <v>0</v>
      </c>
      <c r="G196" s="20">
        <f t="shared" si="45"/>
        <v>0</v>
      </c>
    </row>
    <row r="197" spans="2:7">
      <c r="B197" s="12" t="s">
        <v>271</v>
      </c>
      <c r="C197" s="30" t="s">
        <v>154</v>
      </c>
      <c r="D197" s="32">
        <f>D198+D199+D200</f>
        <v>5128000</v>
      </c>
      <c r="E197" s="32">
        <f>E198+E199+E200</f>
        <v>500000</v>
      </c>
      <c r="F197" s="32">
        <f>F198+F199+F200</f>
        <v>0</v>
      </c>
      <c r="G197" s="22">
        <f t="shared" si="45"/>
        <v>0</v>
      </c>
    </row>
    <row r="198" spans="2:7" hidden="1">
      <c r="B198" s="12" t="s">
        <v>157</v>
      </c>
      <c r="C198" s="30" t="s">
        <v>158</v>
      </c>
      <c r="D198" s="32"/>
      <c r="E198" s="32"/>
      <c r="F198" s="32"/>
      <c r="G198" s="22" t="e">
        <f t="shared" si="45"/>
        <v>#DIV/0!</v>
      </c>
    </row>
    <row r="199" spans="2:7" hidden="1">
      <c r="B199" s="12" t="s">
        <v>353</v>
      </c>
      <c r="C199" s="30" t="s">
        <v>165</v>
      </c>
      <c r="D199" s="32"/>
      <c r="E199" s="32"/>
      <c r="F199" s="32"/>
      <c r="G199" s="22" t="e">
        <f t="shared" si="45"/>
        <v>#DIV/0!</v>
      </c>
    </row>
    <row r="200" spans="2:7" ht="25.5">
      <c r="B200" s="12" t="s">
        <v>344</v>
      </c>
      <c r="C200" s="30" t="s">
        <v>166</v>
      </c>
      <c r="D200" s="32">
        <v>5128000</v>
      </c>
      <c r="E200" s="32">
        <v>500000</v>
      </c>
      <c r="F200" s="32"/>
      <c r="G200" s="22">
        <f t="shared" si="45"/>
        <v>0</v>
      </c>
    </row>
    <row r="201" spans="2:7" s="18" customFormat="1" hidden="1">
      <c r="B201" s="11" t="s">
        <v>200</v>
      </c>
      <c r="C201" s="29" t="s">
        <v>201</v>
      </c>
      <c r="D201" s="31">
        <f>D202+D204</f>
        <v>0</v>
      </c>
      <c r="E201" s="31">
        <f t="shared" ref="E201:F201" si="59">E202+E204</f>
        <v>0</v>
      </c>
      <c r="F201" s="31">
        <f t="shared" si="59"/>
        <v>0</v>
      </c>
      <c r="G201" s="20" t="e">
        <f t="shared" si="45"/>
        <v>#DIV/0!</v>
      </c>
    </row>
    <row r="202" spans="2:7" hidden="1">
      <c r="B202" s="12" t="s">
        <v>354</v>
      </c>
      <c r="C202" s="30" t="s">
        <v>154</v>
      </c>
      <c r="D202" s="32">
        <f>D203</f>
        <v>0</v>
      </c>
      <c r="E202" s="32">
        <f t="shared" ref="E202:F202" si="60">E203</f>
        <v>0</v>
      </c>
      <c r="F202" s="32">
        <f t="shared" si="60"/>
        <v>0</v>
      </c>
      <c r="G202" s="22" t="e">
        <f t="shared" si="45"/>
        <v>#DIV/0!</v>
      </c>
    </row>
    <row r="203" spans="2:7" hidden="1">
      <c r="B203" s="12" t="s">
        <v>161</v>
      </c>
      <c r="C203" s="30" t="s">
        <v>162</v>
      </c>
      <c r="D203" s="32"/>
      <c r="E203" s="32"/>
      <c r="F203" s="32"/>
      <c r="G203" s="22" t="e">
        <f t="shared" si="45"/>
        <v>#DIV/0!</v>
      </c>
    </row>
    <row r="204" spans="2:7" hidden="1">
      <c r="B204" s="12" t="s">
        <v>350</v>
      </c>
      <c r="C204" s="30" t="s">
        <v>171</v>
      </c>
      <c r="D204" s="32">
        <f>D205</f>
        <v>0</v>
      </c>
      <c r="E204" s="32">
        <f t="shared" ref="E204:F204" si="61">E205</f>
        <v>0</v>
      </c>
      <c r="F204" s="32">
        <f t="shared" si="61"/>
        <v>0</v>
      </c>
      <c r="G204" s="22" t="e">
        <f t="shared" si="45"/>
        <v>#DIV/0!</v>
      </c>
    </row>
    <row r="205" spans="2:7" hidden="1">
      <c r="B205" s="12" t="s">
        <v>355</v>
      </c>
      <c r="C205" s="30" t="s">
        <v>172</v>
      </c>
      <c r="D205" s="32"/>
      <c r="E205" s="32"/>
      <c r="F205" s="32"/>
      <c r="G205" s="22" t="e">
        <f t="shared" si="45"/>
        <v>#DIV/0!</v>
      </c>
    </row>
    <row r="206" spans="2:7" s="18" customFormat="1">
      <c r="B206" s="11" t="s">
        <v>202</v>
      </c>
      <c r="C206" s="29" t="s">
        <v>203</v>
      </c>
      <c r="D206" s="31">
        <f>D207+D212+D214</f>
        <v>61608000</v>
      </c>
      <c r="E206" s="31">
        <f t="shared" ref="E206:F206" si="62">E207+E212+E214</f>
        <v>18488000</v>
      </c>
      <c r="F206" s="31">
        <f t="shared" si="62"/>
        <v>6033653</v>
      </c>
      <c r="G206" s="20">
        <f t="shared" si="45"/>
        <v>32.635509519688448</v>
      </c>
    </row>
    <row r="207" spans="2:7">
      <c r="B207" s="12" t="s">
        <v>271</v>
      </c>
      <c r="C207" s="30" t="s">
        <v>154</v>
      </c>
      <c r="D207" s="32">
        <f>D208+D209+D210+D211</f>
        <v>43228000</v>
      </c>
      <c r="E207" s="32">
        <f t="shared" ref="E207:F207" si="63">E208+E209+E210+E211</f>
        <v>15100000</v>
      </c>
      <c r="F207" s="32">
        <f t="shared" si="63"/>
        <v>3900621</v>
      </c>
      <c r="G207" s="22">
        <f t="shared" si="45"/>
        <v>25.831927152317881</v>
      </c>
    </row>
    <row r="208" spans="2:7" hidden="1">
      <c r="B208" s="12" t="s">
        <v>157</v>
      </c>
      <c r="C208" s="30" t="s">
        <v>158</v>
      </c>
      <c r="D208" s="32"/>
      <c r="E208" s="32"/>
      <c r="F208" s="32"/>
      <c r="G208" s="22" t="e">
        <f t="shared" ref="G208:G215" si="64">F208/E208*100</f>
        <v>#DIV/0!</v>
      </c>
    </row>
    <row r="209" spans="2:7" hidden="1">
      <c r="B209" s="12" t="s">
        <v>161</v>
      </c>
      <c r="C209" s="30" t="s">
        <v>162</v>
      </c>
      <c r="D209" s="32"/>
      <c r="E209" s="32"/>
      <c r="F209" s="32"/>
      <c r="G209" s="22" t="e">
        <f t="shared" si="64"/>
        <v>#DIV/0!</v>
      </c>
    </row>
    <row r="210" spans="2:7" hidden="1">
      <c r="B210" s="12" t="s">
        <v>348</v>
      </c>
      <c r="C210" s="30" t="s">
        <v>165</v>
      </c>
      <c r="D210" s="32"/>
      <c r="E210" s="32"/>
      <c r="F210" s="32"/>
      <c r="G210" s="22" t="e">
        <f t="shared" si="64"/>
        <v>#DIV/0!</v>
      </c>
    </row>
    <row r="211" spans="2:7" ht="25.5">
      <c r="B211" s="12" t="s">
        <v>356</v>
      </c>
      <c r="C211" s="30" t="s">
        <v>166</v>
      </c>
      <c r="D211" s="32">
        <v>43228000</v>
      </c>
      <c r="E211" s="32">
        <v>15100000</v>
      </c>
      <c r="F211" s="32">
        <v>3900621</v>
      </c>
      <c r="G211" s="22">
        <f t="shared" si="64"/>
        <v>25.831927152317881</v>
      </c>
    </row>
    <row r="212" spans="2:7">
      <c r="B212" s="12" t="s">
        <v>291</v>
      </c>
      <c r="C212" s="30" t="s">
        <v>171</v>
      </c>
      <c r="D212" s="32">
        <f>D213</f>
        <v>18380000</v>
      </c>
      <c r="E212" s="32">
        <f t="shared" ref="E212:F212" si="65">E213</f>
        <v>3388000</v>
      </c>
      <c r="F212" s="32">
        <f t="shared" si="65"/>
        <v>2133032</v>
      </c>
      <c r="G212" s="22">
        <f t="shared" si="64"/>
        <v>62.958441558441557</v>
      </c>
    </row>
    <row r="213" spans="2:7">
      <c r="B213" s="12" t="s">
        <v>331</v>
      </c>
      <c r="C213" s="30" t="s">
        <v>172</v>
      </c>
      <c r="D213" s="32">
        <v>18380000</v>
      </c>
      <c r="E213" s="32">
        <v>3388000</v>
      </c>
      <c r="F213" s="32">
        <v>2133032</v>
      </c>
      <c r="G213" s="22">
        <f t="shared" si="64"/>
        <v>62.958441558441557</v>
      </c>
    </row>
    <row r="214" spans="2:7" hidden="1">
      <c r="B214" s="12" t="s">
        <v>357</v>
      </c>
      <c r="C214" s="30" t="s">
        <v>173</v>
      </c>
      <c r="D214" s="32">
        <f>D215</f>
        <v>0</v>
      </c>
      <c r="E214" s="32">
        <f t="shared" ref="E214:F214" si="66">E215</f>
        <v>0</v>
      </c>
      <c r="F214" s="32">
        <f t="shared" si="66"/>
        <v>0</v>
      </c>
      <c r="G214" s="22" t="e">
        <f t="shared" si="64"/>
        <v>#DIV/0!</v>
      </c>
    </row>
    <row r="215" spans="2:7" hidden="1">
      <c r="B215" s="12" t="s">
        <v>174</v>
      </c>
      <c r="C215" s="30" t="s">
        <v>175</v>
      </c>
      <c r="D215" s="32"/>
      <c r="E215" s="32"/>
      <c r="F215" s="32"/>
      <c r="G215" s="22" t="e">
        <f t="shared" si="64"/>
        <v>#DIV/0!</v>
      </c>
    </row>
    <row r="216" spans="2:7">
      <c r="B216" s="26" t="s">
        <v>364</v>
      </c>
      <c r="C216" s="33" t="s">
        <v>365</v>
      </c>
      <c r="D216" s="31">
        <f>D13-D107</f>
        <v>0</v>
      </c>
      <c r="E216" s="31">
        <f>E13-E107</f>
        <v>0</v>
      </c>
      <c r="F216" s="31">
        <f>F13-F107</f>
        <v>38994</v>
      </c>
      <c r="G216" s="34"/>
    </row>
  </sheetData>
  <mergeCells count="10">
    <mergeCell ref="B106:G106"/>
    <mergeCell ref="F1:G1"/>
    <mergeCell ref="B5:G5"/>
    <mergeCell ref="B6:F6"/>
    <mergeCell ref="B10:B11"/>
    <mergeCell ref="C10:C11"/>
    <mergeCell ref="D10:D11"/>
    <mergeCell ref="E10:E11"/>
    <mergeCell ref="F10:F11"/>
    <mergeCell ref="G10:G11"/>
  </mergeCells>
  <pageMargins left="0.70866141732283472" right="0.70866141732283472" top="0.42" bottom="0.54" header="0.31496062992125984" footer="0.3"/>
  <pageSetup paperSize="9" orientation="landscape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B1:G73"/>
  <sheetViews>
    <sheetView tabSelected="1" topLeftCell="A16" workbookViewId="0">
      <selection activeCell="F35" sqref="F35"/>
    </sheetView>
  </sheetViews>
  <sheetFormatPr defaultRowHeight="12.75"/>
  <cols>
    <col min="1" max="1" width="4" style="1" customWidth="1"/>
    <col min="2" max="2" width="51" style="1" customWidth="1"/>
    <col min="3" max="3" width="13.7109375" style="2" customWidth="1"/>
    <col min="4" max="4" width="16.85546875" style="3" customWidth="1"/>
    <col min="5" max="5" width="16.5703125" style="3" customWidth="1"/>
    <col min="6" max="6" width="15.85546875" style="3" customWidth="1"/>
    <col min="7" max="7" width="11.140625" style="1" customWidth="1"/>
    <col min="8" max="16384" width="9.140625" style="1"/>
  </cols>
  <sheetData>
    <row r="1" spans="2:7" ht="15.75">
      <c r="B1" s="5" t="s">
        <v>261</v>
      </c>
      <c r="F1" s="41" t="s">
        <v>264</v>
      </c>
      <c r="G1" s="41"/>
    </row>
    <row r="2" spans="2:7" ht="15.75">
      <c r="B2" s="5" t="s">
        <v>262</v>
      </c>
    </row>
    <row r="3" spans="2:7" ht="15.75">
      <c r="B3" s="5" t="s">
        <v>263</v>
      </c>
    </row>
    <row r="6" spans="2:7" ht="33.75" customHeight="1">
      <c r="B6" s="45" t="s">
        <v>378</v>
      </c>
      <c r="C6" s="45"/>
      <c r="D6" s="45"/>
      <c r="E6" s="45"/>
      <c r="F6" s="45"/>
      <c r="G6" s="40"/>
    </row>
    <row r="7" spans="2:7" ht="15.75">
      <c r="B7" s="46" t="s">
        <v>371</v>
      </c>
      <c r="C7" s="46"/>
      <c r="D7" s="46"/>
      <c r="E7" s="46"/>
      <c r="F7" s="46"/>
      <c r="G7" s="4"/>
    </row>
    <row r="9" spans="2:7">
      <c r="F9" s="55" t="s">
        <v>265</v>
      </c>
      <c r="G9" s="55"/>
    </row>
    <row r="10" spans="2:7" ht="25.5" customHeight="1">
      <c r="B10" s="47" t="s">
        <v>266</v>
      </c>
      <c r="C10" s="48" t="s">
        <v>259</v>
      </c>
      <c r="D10" s="49" t="s">
        <v>275</v>
      </c>
      <c r="E10" s="50" t="s">
        <v>260</v>
      </c>
      <c r="F10" s="52" t="s">
        <v>372</v>
      </c>
      <c r="G10" s="54" t="s">
        <v>285</v>
      </c>
    </row>
    <row r="11" spans="2:7">
      <c r="B11" s="47"/>
      <c r="C11" s="48"/>
      <c r="D11" s="49"/>
      <c r="E11" s="51"/>
      <c r="F11" s="53"/>
      <c r="G11" s="54"/>
    </row>
    <row r="12" spans="2:7">
      <c r="B12" s="6"/>
      <c r="C12" s="7"/>
      <c r="D12" s="8">
        <v>1</v>
      </c>
      <c r="E12" s="9">
        <v>2</v>
      </c>
      <c r="F12" s="10">
        <v>3</v>
      </c>
      <c r="G12" s="8">
        <v>4</v>
      </c>
    </row>
    <row r="13" spans="2:7" s="15" customFormat="1" ht="13.5">
      <c r="B13" s="16" t="s">
        <v>1</v>
      </c>
      <c r="C13" s="13" t="s">
        <v>204</v>
      </c>
      <c r="D13" s="19">
        <f>D16+D21+D29+D31+D37+D40</f>
        <v>19754000</v>
      </c>
      <c r="E13" s="19">
        <f t="shared" ref="E13:F13" si="0">E16+E21+E29+E31+E37+E40</f>
        <v>5046000</v>
      </c>
      <c r="F13" s="19">
        <f t="shared" si="0"/>
        <v>3378275</v>
      </c>
      <c r="G13" s="20">
        <f>F13/E13*100</f>
        <v>66.949564011097891</v>
      </c>
    </row>
    <row r="14" spans="2:7" s="15" customFormat="1" ht="13.5">
      <c r="B14" s="16" t="s">
        <v>205</v>
      </c>
      <c r="C14" s="13" t="s">
        <v>206</v>
      </c>
      <c r="D14" s="19">
        <f>D16+D21+D29+D31+D37</f>
        <v>19354000</v>
      </c>
      <c r="E14" s="19">
        <f t="shared" ref="E14:F14" si="1">E16+E21+E29+E31+E37</f>
        <v>4946000</v>
      </c>
      <c r="F14" s="19">
        <f t="shared" si="1"/>
        <v>3331475</v>
      </c>
      <c r="G14" s="20">
        <f t="shared" ref="G14:G41" si="2">F14/E14*100</f>
        <v>67.356955115244645</v>
      </c>
    </row>
    <row r="15" spans="2:7" s="15" customFormat="1" ht="13.5">
      <c r="B15" s="16" t="s">
        <v>276</v>
      </c>
      <c r="C15" s="13" t="s">
        <v>207</v>
      </c>
      <c r="D15" s="19">
        <f>D16</f>
        <v>1800000</v>
      </c>
      <c r="E15" s="19">
        <f t="shared" ref="E15:F15" si="3">E16</f>
        <v>450000</v>
      </c>
      <c r="F15" s="19">
        <f t="shared" si="3"/>
        <v>333882</v>
      </c>
      <c r="G15" s="20">
        <f t="shared" si="2"/>
        <v>74.195999999999998</v>
      </c>
    </row>
    <row r="16" spans="2:7" s="15" customFormat="1" ht="13.5">
      <c r="B16" s="16" t="s">
        <v>277</v>
      </c>
      <c r="C16" s="13" t="s">
        <v>208</v>
      </c>
      <c r="D16" s="19">
        <f>D17+D18+D19</f>
        <v>1800000</v>
      </c>
      <c r="E16" s="19">
        <f t="shared" ref="E16:F16" si="4">E17+E18+E19</f>
        <v>450000</v>
      </c>
      <c r="F16" s="19">
        <f t="shared" si="4"/>
        <v>333882</v>
      </c>
      <c r="G16" s="20">
        <f t="shared" si="2"/>
        <v>74.195999999999998</v>
      </c>
    </row>
    <row r="17" spans="2:7" s="15" customFormat="1" ht="25.5">
      <c r="B17" s="17" t="s">
        <v>379</v>
      </c>
      <c r="C17" s="14" t="s">
        <v>380</v>
      </c>
      <c r="D17" s="21"/>
      <c r="E17" s="21"/>
      <c r="F17" s="21">
        <v>23031</v>
      </c>
      <c r="G17" s="22"/>
    </row>
    <row r="18" spans="2:7">
      <c r="B18" s="17" t="s">
        <v>209</v>
      </c>
      <c r="C18" s="14" t="s">
        <v>210</v>
      </c>
      <c r="D18" s="21">
        <v>1000000</v>
      </c>
      <c r="E18" s="21">
        <v>250000</v>
      </c>
      <c r="F18" s="21">
        <v>246034</v>
      </c>
      <c r="G18" s="22">
        <f t="shared" si="2"/>
        <v>98.413600000000002</v>
      </c>
    </row>
    <row r="19" spans="2:7">
      <c r="B19" s="17" t="s">
        <v>211</v>
      </c>
      <c r="C19" s="14" t="s">
        <v>212</v>
      </c>
      <c r="D19" s="21">
        <v>800000</v>
      </c>
      <c r="E19" s="21">
        <v>200000</v>
      </c>
      <c r="F19" s="21">
        <v>64817</v>
      </c>
      <c r="G19" s="22">
        <f t="shared" si="2"/>
        <v>32.408500000000004</v>
      </c>
    </row>
    <row r="20" spans="2:7" ht="12.75" customHeight="1">
      <c r="B20" s="17" t="s">
        <v>278</v>
      </c>
      <c r="C20" s="14" t="s">
        <v>213</v>
      </c>
      <c r="D20" s="21">
        <f>D21</f>
        <v>16954000</v>
      </c>
      <c r="E20" s="21">
        <f t="shared" ref="E20:F20" si="5">E21</f>
        <v>4346000</v>
      </c>
      <c r="F20" s="21">
        <f t="shared" si="5"/>
        <v>2900938</v>
      </c>
      <c r="G20" s="22">
        <f t="shared" si="2"/>
        <v>66.749608835711001</v>
      </c>
    </row>
    <row r="21" spans="2:7" s="15" customFormat="1" ht="12.75" customHeight="1">
      <c r="B21" s="16" t="s">
        <v>279</v>
      </c>
      <c r="C21" s="13" t="s">
        <v>214</v>
      </c>
      <c r="D21" s="19">
        <f>SUM(D22:D28)</f>
        <v>16954000</v>
      </c>
      <c r="E21" s="19">
        <f t="shared" ref="E21:F21" si="6">SUM(E22:E28)</f>
        <v>4346000</v>
      </c>
      <c r="F21" s="19">
        <f t="shared" si="6"/>
        <v>2900938</v>
      </c>
      <c r="G21" s="20">
        <f t="shared" si="2"/>
        <v>66.749608835711001</v>
      </c>
    </row>
    <row r="22" spans="2:7">
      <c r="B22" s="17" t="s">
        <v>215</v>
      </c>
      <c r="C22" s="14" t="s">
        <v>216</v>
      </c>
      <c r="D22" s="21">
        <v>2000000</v>
      </c>
      <c r="E22" s="21">
        <v>500000</v>
      </c>
      <c r="F22" s="21">
        <v>338278</v>
      </c>
      <c r="G22" s="22">
        <f t="shared" si="2"/>
        <v>67.655600000000007</v>
      </c>
    </row>
    <row r="23" spans="2:7">
      <c r="B23" s="17" t="s">
        <v>217</v>
      </c>
      <c r="C23" s="14" t="s">
        <v>218</v>
      </c>
      <c r="D23" s="21">
        <v>1000000</v>
      </c>
      <c r="E23" s="21">
        <v>250000</v>
      </c>
      <c r="F23" s="21">
        <v>12998</v>
      </c>
      <c r="G23" s="22">
        <f t="shared" si="2"/>
        <v>5.1991999999999994</v>
      </c>
    </row>
    <row r="24" spans="2:7">
      <c r="B24" s="17" t="s">
        <v>219</v>
      </c>
      <c r="C24" s="14" t="s">
        <v>220</v>
      </c>
      <c r="D24" s="21">
        <v>765000</v>
      </c>
      <c r="E24" s="21">
        <v>191000</v>
      </c>
      <c r="F24" s="21">
        <v>73915</v>
      </c>
      <c r="G24" s="22">
        <f t="shared" si="2"/>
        <v>38.698952879581149</v>
      </c>
    </row>
    <row r="25" spans="2:7" ht="25.5" customHeight="1">
      <c r="B25" s="17" t="s">
        <v>221</v>
      </c>
      <c r="C25" s="14" t="s">
        <v>222</v>
      </c>
      <c r="D25" s="21">
        <v>6000000</v>
      </c>
      <c r="E25" s="21">
        <v>1500000</v>
      </c>
      <c r="F25" s="21">
        <v>1546513</v>
      </c>
      <c r="G25" s="22">
        <f t="shared" si="2"/>
        <v>103.10086666666666</v>
      </c>
    </row>
    <row r="26" spans="2:7" ht="24.75" customHeight="1">
      <c r="B26" s="17" t="s">
        <v>223</v>
      </c>
      <c r="C26" s="14" t="s">
        <v>224</v>
      </c>
      <c r="D26" s="21">
        <v>120000</v>
      </c>
      <c r="E26" s="21">
        <v>30000</v>
      </c>
      <c r="F26" s="21">
        <v>20276</v>
      </c>
      <c r="G26" s="22">
        <f t="shared" si="2"/>
        <v>67.586666666666659</v>
      </c>
    </row>
    <row r="27" spans="2:7" ht="26.25" customHeight="1">
      <c r="B27" s="17" t="s">
        <v>225</v>
      </c>
      <c r="C27" s="14" t="s">
        <v>226</v>
      </c>
      <c r="D27" s="21">
        <v>302000</v>
      </c>
      <c r="E27" s="21">
        <v>75000</v>
      </c>
      <c r="F27" s="21">
        <v>10855</v>
      </c>
      <c r="G27" s="22">
        <f t="shared" si="2"/>
        <v>14.473333333333333</v>
      </c>
    </row>
    <row r="28" spans="2:7">
      <c r="B28" s="17" t="s">
        <v>227</v>
      </c>
      <c r="C28" s="14" t="s">
        <v>228</v>
      </c>
      <c r="D28" s="21">
        <v>6767000</v>
      </c>
      <c r="E28" s="21">
        <v>1800000</v>
      </c>
      <c r="F28" s="21">
        <v>898103</v>
      </c>
      <c r="G28" s="22">
        <f t="shared" si="2"/>
        <v>49.894611111111111</v>
      </c>
    </row>
    <row r="29" spans="2:7" s="18" customFormat="1">
      <c r="B29" s="16" t="s">
        <v>280</v>
      </c>
      <c r="C29" s="13" t="s">
        <v>229</v>
      </c>
      <c r="D29" s="19">
        <f>D30</f>
        <v>600000</v>
      </c>
      <c r="E29" s="19">
        <f t="shared" ref="E29:F29" si="7">E30</f>
        <v>150000</v>
      </c>
      <c r="F29" s="19">
        <f t="shared" si="7"/>
        <v>22016</v>
      </c>
      <c r="G29" s="20">
        <f t="shared" si="2"/>
        <v>14.677333333333333</v>
      </c>
    </row>
    <row r="30" spans="2:7">
      <c r="B30" s="17" t="s">
        <v>230</v>
      </c>
      <c r="C30" s="14" t="s">
        <v>231</v>
      </c>
      <c r="D30" s="21">
        <v>600000</v>
      </c>
      <c r="E30" s="21">
        <v>150000</v>
      </c>
      <c r="F30" s="21">
        <v>22016</v>
      </c>
      <c r="G30" s="22">
        <f t="shared" si="2"/>
        <v>14.677333333333333</v>
      </c>
    </row>
    <row r="31" spans="2:7" s="18" customFormat="1" ht="12.75" customHeight="1">
      <c r="B31" s="16" t="s">
        <v>281</v>
      </c>
      <c r="C31" s="13" t="s">
        <v>232</v>
      </c>
      <c r="D31" s="19">
        <f>D32+D33+D34+D35</f>
        <v>0</v>
      </c>
      <c r="E31" s="19">
        <f t="shared" ref="E31:F31" si="8">E32+E33+E34+E35</f>
        <v>0</v>
      </c>
      <c r="F31" s="19">
        <f t="shared" si="8"/>
        <v>74625</v>
      </c>
      <c r="G31" s="20"/>
    </row>
    <row r="32" spans="2:7">
      <c r="B32" s="17" t="s">
        <v>233</v>
      </c>
      <c r="C32" s="14" t="s">
        <v>234</v>
      </c>
      <c r="D32" s="21"/>
      <c r="E32" s="21"/>
      <c r="F32" s="21">
        <v>33088</v>
      </c>
      <c r="G32" s="22"/>
    </row>
    <row r="33" spans="2:7" ht="25.5">
      <c r="B33" s="17" t="s">
        <v>245</v>
      </c>
      <c r="C33" s="14" t="s">
        <v>246</v>
      </c>
      <c r="D33" s="21">
        <v>-1225000</v>
      </c>
      <c r="E33" s="21">
        <v>-365000</v>
      </c>
      <c r="F33" s="21">
        <v>-6310</v>
      </c>
      <c r="G33" s="22">
        <f t="shared" si="2"/>
        <v>1.7287671232876711</v>
      </c>
    </row>
    <row r="34" spans="2:7">
      <c r="B34" s="17" t="s">
        <v>247</v>
      </c>
      <c r="C34" s="14" t="s">
        <v>248</v>
      </c>
      <c r="D34" s="21">
        <v>1225000</v>
      </c>
      <c r="E34" s="21">
        <v>365000</v>
      </c>
      <c r="F34" s="21">
        <v>6310</v>
      </c>
      <c r="G34" s="22">
        <f t="shared" si="2"/>
        <v>1.7287671232876711</v>
      </c>
    </row>
    <row r="35" spans="2:7">
      <c r="B35" s="17" t="s">
        <v>235</v>
      </c>
      <c r="C35" s="14" t="s">
        <v>236</v>
      </c>
      <c r="D35" s="21"/>
      <c r="E35" s="21"/>
      <c r="F35" s="21">
        <v>41537</v>
      </c>
      <c r="G35" s="22"/>
    </row>
    <row r="36" spans="2:7">
      <c r="B36" s="17" t="s">
        <v>282</v>
      </c>
      <c r="C36" s="14" t="s">
        <v>237</v>
      </c>
      <c r="D36" s="21">
        <f>D37</f>
        <v>0</v>
      </c>
      <c r="E36" s="21">
        <f t="shared" ref="E36:F36" si="9">E37</f>
        <v>0</v>
      </c>
      <c r="F36" s="21">
        <f t="shared" si="9"/>
        <v>14</v>
      </c>
      <c r="G36" s="22"/>
    </row>
    <row r="37" spans="2:7" s="18" customFormat="1">
      <c r="B37" s="16" t="s">
        <v>283</v>
      </c>
      <c r="C37" s="13" t="s">
        <v>238</v>
      </c>
      <c r="D37" s="19">
        <f>D38</f>
        <v>0</v>
      </c>
      <c r="E37" s="19">
        <f t="shared" ref="E37:F37" si="10">E38</f>
        <v>0</v>
      </c>
      <c r="F37" s="19">
        <f t="shared" si="10"/>
        <v>14</v>
      </c>
      <c r="G37" s="22"/>
    </row>
    <row r="38" spans="2:7" ht="12.75" customHeight="1">
      <c r="B38" s="17" t="s">
        <v>239</v>
      </c>
      <c r="C38" s="14" t="s">
        <v>240</v>
      </c>
      <c r="D38" s="21"/>
      <c r="E38" s="21"/>
      <c r="F38" s="21">
        <v>14</v>
      </c>
      <c r="G38" s="22"/>
    </row>
    <row r="39" spans="2:7">
      <c r="B39" s="17" t="s">
        <v>44</v>
      </c>
      <c r="C39" s="14" t="s">
        <v>241</v>
      </c>
      <c r="D39" s="21">
        <f>D40</f>
        <v>400000</v>
      </c>
      <c r="E39" s="21">
        <f t="shared" ref="E39:F39" si="11">E40</f>
        <v>100000</v>
      </c>
      <c r="F39" s="21">
        <f t="shared" si="11"/>
        <v>46800</v>
      </c>
      <c r="G39" s="22">
        <f t="shared" si="2"/>
        <v>46.800000000000004</v>
      </c>
    </row>
    <row r="40" spans="2:7" s="18" customFormat="1" ht="12.75" customHeight="1">
      <c r="B40" s="16" t="s">
        <v>284</v>
      </c>
      <c r="C40" s="13" t="s">
        <v>242</v>
      </c>
      <c r="D40" s="19">
        <f>D41</f>
        <v>400000</v>
      </c>
      <c r="E40" s="19">
        <f t="shared" ref="E40:F40" si="12">E41</f>
        <v>100000</v>
      </c>
      <c r="F40" s="19">
        <f t="shared" si="12"/>
        <v>46800</v>
      </c>
      <c r="G40" s="20">
        <f t="shared" si="2"/>
        <v>46.800000000000004</v>
      </c>
    </row>
    <row r="41" spans="2:7">
      <c r="B41" s="17" t="s">
        <v>243</v>
      </c>
      <c r="C41" s="14" t="s">
        <v>244</v>
      </c>
      <c r="D41" s="21">
        <v>400000</v>
      </c>
      <c r="E41" s="21">
        <v>100000</v>
      </c>
      <c r="F41" s="21">
        <v>46800</v>
      </c>
      <c r="G41" s="22">
        <f t="shared" si="2"/>
        <v>46.800000000000004</v>
      </c>
    </row>
    <row r="42" spans="2:7">
      <c r="B42" s="42"/>
      <c r="C42" s="43"/>
      <c r="D42" s="43"/>
      <c r="E42" s="43"/>
      <c r="F42" s="43"/>
      <c r="G42" s="44"/>
    </row>
    <row r="43" spans="2:7">
      <c r="B43" s="11" t="s">
        <v>249</v>
      </c>
      <c r="C43" s="13" t="s">
        <v>250</v>
      </c>
      <c r="D43" s="23">
        <f>D50+D57+D63+D68</f>
        <v>19754000</v>
      </c>
      <c r="E43" s="23">
        <f t="shared" ref="E43:F43" si="13">E50+E57+E63+E68</f>
        <v>5046000</v>
      </c>
      <c r="F43" s="23">
        <f t="shared" si="13"/>
        <v>3373052</v>
      </c>
      <c r="G43" s="20">
        <f>F43/E43*100</f>
        <v>66.846056282203719</v>
      </c>
    </row>
    <row r="44" spans="2:7">
      <c r="B44" s="12" t="s">
        <v>292</v>
      </c>
      <c r="C44" s="14" t="s">
        <v>154</v>
      </c>
      <c r="D44" s="24">
        <f>D51+D58+D64+D69</f>
        <v>18529000</v>
      </c>
      <c r="E44" s="24">
        <f t="shared" ref="E44:F44" si="14">E51+E58+E64+E69</f>
        <v>4681000</v>
      </c>
      <c r="F44" s="24">
        <f t="shared" si="14"/>
        <v>3366728</v>
      </c>
      <c r="G44" s="22">
        <f t="shared" ref="G44:G73" si="15">F44/E44*100</f>
        <v>71.923264259773561</v>
      </c>
    </row>
    <row r="45" spans="2:7">
      <c r="B45" s="12" t="s">
        <v>155</v>
      </c>
      <c r="C45" s="14" t="s">
        <v>156</v>
      </c>
      <c r="D45" s="24">
        <f>D52+D59+D70</f>
        <v>2235000</v>
      </c>
      <c r="E45" s="24">
        <f t="shared" ref="E45:F45" si="16">E52+E59+E70</f>
        <v>575000</v>
      </c>
      <c r="F45" s="24">
        <f t="shared" si="16"/>
        <v>353524</v>
      </c>
      <c r="G45" s="22">
        <f t="shared" si="15"/>
        <v>61.482434782608699</v>
      </c>
    </row>
    <row r="46" spans="2:7">
      <c r="B46" s="12" t="s">
        <v>157</v>
      </c>
      <c r="C46" s="14" t="s">
        <v>158</v>
      </c>
      <c r="D46" s="24">
        <f>D53+D60+D65+D71</f>
        <v>16244000</v>
      </c>
      <c r="E46" s="24">
        <f t="shared" ref="E46:F46" si="17">E53+E60+E65+E71</f>
        <v>4092000</v>
      </c>
      <c r="F46" s="24">
        <f t="shared" si="17"/>
        <v>3013204</v>
      </c>
      <c r="G46" s="22">
        <f t="shared" si="15"/>
        <v>73.636461388074295</v>
      </c>
    </row>
    <row r="47" spans="2:7">
      <c r="B47" s="12" t="s">
        <v>167</v>
      </c>
      <c r="C47" s="14" t="s">
        <v>168</v>
      </c>
      <c r="D47" s="24">
        <f>D54</f>
        <v>50000</v>
      </c>
      <c r="E47" s="24">
        <f t="shared" ref="E47:F47" si="18">E54</f>
        <v>14000</v>
      </c>
      <c r="F47" s="24">
        <f t="shared" si="18"/>
        <v>0</v>
      </c>
      <c r="G47" s="22">
        <f t="shared" si="15"/>
        <v>0</v>
      </c>
    </row>
    <row r="48" spans="2:7">
      <c r="B48" s="12" t="s">
        <v>286</v>
      </c>
      <c r="C48" s="14" t="s">
        <v>171</v>
      </c>
      <c r="D48" s="24">
        <f>D49</f>
        <v>1225000</v>
      </c>
      <c r="E48" s="24">
        <f t="shared" ref="E48:F48" si="19">E49</f>
        <v>365000</v>
      </c>
      <c r="F48" s="24">
        <f t="shared" si="19"/>
        <v>6324</v>
      </c>
      <c r="G48" s="22">
        <f t="shared" si="15"/>
        <v>1.7326027397260275</v>
      </c>
    </row>
    <row r="49" spans="2:7">
      <c r="B49" s="12" t="s">
        <v>287</v>
      </c>
      <c r="C49" s="14" t="s">
        <v>172</v>
      </c>
      <c r="D49" s="24">
        <f>D56+D62+D67+D73</f>
        <v>1225000</v>
      </c>
      <c r="E49" s="24">
        <f t="shared" ref="E49:F49" si="20">E56+E62+E67+E73</f>
        <v>365000</v>
      </c>
      <c r="F49" s="24">
        <f t="shared" si="20"/>
        <v>6324</v>
      </c>
      <c r="G49" s="22">
        <f t="shared" si="15"/>
        <v>1.7326027397260275</v>
      </c>
    </row>
    <row r="50" spans="2:7">
      <c r="B50" s="11" t="s">
        <v>251</v>
      </c>
      <c r="C50" s="13" t="s">
        <v>252</v>
      </c>
      <c r="D50" s="23">
        <f>D51+D55</f>
        <v>12550000</v>
      </c>
      <c r="E50" s="23">
        <f t="shared" ref="E50:F50" si="21">E51+E55</f>
        <v>3146000</v>
      </c>
      <c r="F50" s="23">
        <f t="shared" si="21"/>
        <v>2379750</v>
      </c>
      <c r="G50" s="20">
        <f t="shared" si="15"/>
        <v>75.643674507310877</v>
      </c>
    </row>
    <row r="51" spans="2:7">
      <c r="B51" s="12" t="s">
        <v>293</v>
      </c>
      <c r="C51" s="14" t="s">
        <v>154</v>
      </c>
      <c r="D51" s="24">
        <f>D52+D53+D54</f>
        <v>12050000</v>
      </c>
      <c r="E51" s="24">
        <f>E52+E53+E54</f>
        <v>3021000</v>
      </c>
      <c r="F51" s="24">
        <f>F52+F53+F54</f>
        <v>2373426</v>
      </c>
      <c r="G51" s="22">
        <f t="shared" si="15"/>
        <v>78.564250248262169</v>
      </c>
    </row>
    <row r="52" spans="2:7">
      <c r="B52" s="12" t="s">
        <v>155</v>
      </c>
      <c r="C52" s="14" t="s">
        <v>156</v>
      </c>
      <c r="D52" s="24">
        <v>1500000</v>
      </c>
      <c r="E52" s="24">
        <v>380000</v>
      </c>
      <c r="F52" s="24">
        <v>241454</v>
      </c>
      <c r="G52" s="22">
        <f t="shared" si="15"/>
        <v>63.540526315789471</v>
      </c>
    </row>
    <row r="53" spans="2:7">
      <c r="B53" s="12" t="s">
        <v>157</v>
      </c>
      <c r="C53" s="14" t="s">
        <v>158</v>
      </c>
      <c r="D53" s="24">
        <v>10500000</v>
      </c>
      <c r="E53" s="24">
        <v>2627000</v>
      </c>
      <c r="F53" s="24">
        <v>2131972</v>
      </c>
      <c r="G53" s="22">
        <f t="shared" si="15"/>
        <v>81.156147696992761</v>
      </c>
    </row>
    <row r="54" spans="2:7">
      <c r="B54" s="12" t="s">
        <v>167</v>
      </c>
      <c r="C54" s="14" t="s">
        <v>168</v>
      </c>
      <c r="D54" s="24">
        <v>50000</v>
      </c>
      <c r="E54" s="24">
        <v>14000</v>
      </c>
      <c r="F54" s="24"/>
      <c r="G54" s="22">
        <f t="shared" si="15"/>
        <v>0</v>
      </c>
    </row>
    <row r="55" spans="2:7">
      <c r="B55" s="12" t="s">
        <v>288</v>
      </c>
      <c r="C55" s="14" t="s">
        <v>171</v>
      </c>
      <c r="D55" s="24">
        <f>D56</f>
        <v>500000</v>
      </c>
      <c r="E55" s="24">
        <f>E56</f>
        <v>125000</v>
      </c>
      <c r="F55" s="24">
        <f>F56</f>
        <v>6324</v>
      </c>
      <c r="G55" s="22">
        <f t="shared" si="15"/>
        <v>5.0591999999999997</v>
      </c>
    </row>
    <row r="56" spans="2:7">
      <c r="B56" s="12" t="s">
        <v>289</v>
      </c>
      <c r="C56" s="14" t="s">
        <v>172</v>
      </c>
      <c r="D56" s="24">
        <v>500000</v>
      </c>
      <c r="E56" s="24">
        <v>125000</v>
      </c>
      <c r="F56" s="24">
        <v>6324</v>
      </c>
      <c r="G56" s="22">
        <f t="shared" si="15"/>
        <v>5.0591999999999997</v>
      </c>
    </row>
    <row r="57" spans="2:7">
      <c r="B57" s="11" t="s">
        <v>253</v>
      </c>
      <c r="C57" s="13" t="s">
        <v>254</v>
      </c>
      <c r="D57" s="23">
        <f>D58+D61</f>
        <v>4627000</v>
      </c>
      <c r="E57" s="23">
        <f t="shared" ref="E57:F57" si="22">E58+E61</f>
        <v>1176000</v>
      </c>
      <c r="F57" s="23">
        <f t="shared" si="22"/>
        <v>707400</v>
      </c>
      <c r="G57" s="20">
        <f t="shared" si="15"/>
        <v>60.153061224489804</v>
      </c>
    </row>
    <row r="58" spans="2:7">
      <c r="B58" s="12" t="s">
        <v>294</v>
      </c>
      <c r="C58" s="14" t="s">
        <v>154</v>
      </c>
      <c r="D58" s="24">
        <f>D59+D60</f>
        <v>4277000</v>
      </c>
      <c r="E58" s="24">
        <f t="shared" ref="E58:F58" si="23">E59+E60</f>
        <v>1086000</v>
      </c>
      <c r="F58" s="24">
        <f t="shared" si="23"/>
        <v>707400</v>
      </c>
      <c r="G58" s="22">
        <f t="shared" si="15"/>
        <v>65.138121546961329</v>
      </c>
    </row>
    <row r="59" spans="2:7">
      <c r="B59" s="12" t="s">
        <v>155</v>
      </c>
      <c r="C59" s="14" t="s">
        <v>156</v>
      </c>
      <c r="D59" s="24">
        <v>470000</v>
      </c>
      <c r="E59" s="24">
        <v>122000</v>
      </c>
      <c r="F59" s="24">
        <v>67162</v>
      </c>
      <c r="G59" s="22">
        <f t="shared" si="15"/>
        <v>55.050819672131148</v>
      </c>
    </row>
    <row r="60" spans="2:7">
      <c r="B60" s="12" t="s">
        <v>157</v>
      </c>
      <c r="C60" s="14" t="s">
        <v>158</v>
      </c>
      <c r="D60" s="24">
        <v>3807000</v>
      </c>
      <c r="E60" s="24">
        <v>964000</v>
      </c>
      <c r="F60" s="24">
        <v>640238</v>
      </c>
      <c r="G60" s="22">
        <f t="shared" si="15"/>
        <v>66.414730290456433</v>
      </c>
    </row>
    <row r="61" spans="2:7">
      <c r="B61" s="12" t="s">
        <v>270</v>
      </c>
      <c r="C61" s="14" t="s">
        <v>171</v>
      </c>
      <c r="D61" s="24">
        <f>D62</f>
        <v>350000</v>
      </c>
      <c r="E61" s="24">
        <f t="shared" ref="E61:F61" si="24">E62</f>
        <v>90000</v>
      </c>
      <c r="F61" s="24">
        <f t="shared" si="24"/>
        <v>0</v>
      </c>
      <c r="G61" s="22">
        <f t="shared" si="15"/>
        <v>0</v>
      </c>
    </row>
    <row r="62" spans="2:7">
      <c r="B62" s="12" t="s">
        <v>290</v>
      </c>
      <c r="C62" s="14" t="s">
        <v>172</v>
      </c>
      <c r="D62" s="24">
        <v>350000</v>
      </c>
      <c r="E62" s="24">
        <v>90000</v>
      </c>
      <c r="F62" s="24"/>
      <c r="G62" s="22">
        <f t="shared" si="15"/>
        <v>0</v>
      </c>
    </row>
    <row r="63" spans="2:7">
      <c r="B63" s="11" t="s">
        <v>255</v>
      </c>
      <c r="C63" s="13" t="s">
        <v>256</v>
      </c>
      <c r="D63" s="23">
        <f>D64+D66</f>
        <v>459000</v>
      </c>
      <c r="E63" s="23">
        <f t="shared" ref="E63:F63" si="25">E64+E66</f>
        <v>200000</v>
      </c>
      <c r="F63" s="23">
        <f t="shared" si="25"/>
        <v>75965</v>
      </c>
      <c r="G63" s="22">
        <f t="shared" si="15"/>
        <v>37.982500000000002</v>
      </c>
    </row>
    <row r="64" spans="2:7">
      <c r="B64" s="12" t="s">
        <v>295</v>
      </c>
      <c r="C64" s="14" t="s">
        <v>154</v>
      </c>
      <c r="D64" s="24">
        <f>D65</f>
        <v>384000</v>
      </c>
      <c r="E64" s="24">
        <f t="shared" ref="E64:F64" si="26">E65</f>
        <v>125000</v>
      </c>
      <c r="F64" s="24">
        <f t="shared" si="26"/>
        <v>75965</v>
      </c>
      <c r="G64" s="22">
        <f t="shared" si="15"/>
        <v>60.772000000000006</v>
      </c>
    </row>
    <row r="65" spans="2:7">
      <c r="B65" s="12" t="s">
        <v>157</v>
      </c>
      <c r="C65" s="14" t="s">
        <v>158</v>
      </c>
      <c r="D65" s="24">
        <v>384000</v>
      </c>
      <c r="E65" s="24">
        <v>125000</v>
      </c>
      <c r="F65" s="24">
        <v>75965</v>
      </c>
      <c r="G65" s="22">
        <f t="shared" si="15"/>
        <v>60.772000000000006</v>
      </c>
    </row>
    <row r="66" spans="2:7">
      <c r="B66" s="12" t="s">
        <v>288</v>
      </c>
      <c r="C66" s="14" t="s">
        <v>171</v>
      </c>
      <c r="D66" s="24">
        <f>D67</f>
        <v>75000</v>
      </c>
      <c r="E66" s="24">
        <f t="shared" ref="E66:F66" si="27">E67</f>
        <v>75000</v>
      </c>
      <c r="F66" s="24">
        <f t="shared" si="27"/>
        <v>0</v>
      </c>
      <c r="G66" s="22">
        <f t="shared" ref="G66:G67" si="28">F66/E66*100</f>
        <v>0</v>
      </c>
    </row>
    <row r="67" spans="2:7">
      <c r="B67" s="12" t="s">
        <v>289</v>
      </c>
      <c r="C67" s="14" t="s">
        <v>172</v>
      </c>
      <c r="D67" s="24">
        <v>75000</v>
      </c>
      <c r="E67" s="24">
        <v>75000</v>
      </c>
      <c r="F67" s="24"/>
      <c r="G67" s="22">
        <f t="shared" si="28"/>
        <v>0</v>
      </c>
    </row>
    <row r="68" spans="2:7" ht="25.5">
      <c r="B68" s="11" t="s">
        <v>257</v>
      </c>
      <c r="C68" s="13" t="s">
        <v>258</v>
      </c>
      <c r="D68" s="23">
        <f>D69+D72</f>
        <v>2118000</v>
      </c>
      <c r="E68" s="23">
        <f t="shared" ref="E68:F68" si="29">E69+E72</f>
        <v>524000</v>
      </c>
      <c r="F68" s="23">
        <f t="shared" si="29"/>
        <v>209937</v>
      </c>
      <c r="G68" s="20">
        <f t="shared" si="15"/>
        <v>40.064312977099235</v>
      </c>
    </row>
    <row r="69" spans="2:7">
      <c r="B69" s="12" t="s">
        <v>296</v>
      </c>
      <c r="C69" s="14" t="s">
        <v>154</v>
      </c>
      <c r="D69" s="24">
        <f>D70+D71</f>
        <v>1818000</v>
      </c>
      <c r="E69" s="24">
        <f t="shared" ref="E69:F69" si="30">E70+E71</f>
        <v>449000</v>
      </c>
      <c r="F69" s="24">
        <f t="shared" si="30"/>
        <v>209937</v>
      </c>
      <c r="G69" s="22">
        <f t="shared" si="15"/>
        <v>46.756570155902004</v>
      </c>
    </row>
    <row r="70" spans="2:7">
      <c r="B70" s="12" t="s">
        <v>155</v>
      </c>
      <c r="C70" s="14" t="s">
        <v>156</v>
      </c>
      <c r="D70" s="24">
        <v>265000</v>
      </c>
      <c r="E70" s="24">
        <v>73000</v>
      </c>
      <c r="F70" s="24">
        <v>44908</v>
      </c>
      <c r="G70" s="22">
        <f t="shared" si="15"/>
        <v>61.517808219178086</v>
      </c>
    </row>
    <row r="71" spans="2:7">
      <c r="B71" s="12" t="s">
        <v>157</v>
      </c>
      <c r="C71" s="14" t="s">
        <v>158</v>
      </c>
      <c r="D71" s="24">
        <v>1553000</v>
      </c>
      <c r="E71" s="24">
        <v>376000</v>
      </c>
      <c r="F71" s="24">
        <v>165029</v>
      </c>
      <c r="G71" s="22">
        <f t="shared" si="15"/>
        <v>43.8906914893617</v>
      </c>
    </row>
    <row r="72" spans="2:7">
      <c r="B72" s="12" t="s">
        <v>291</v>
      </c>
      <c r="C72" s="14" t="s">
        <v>171</v>
      </c>
      <c r="D72" s="24">
        <f>D73</f>
        <v>300000</v>
      </c>
      <c r="E72" s="24">
        <f t="shared" ref="E72:F72" si="31">E73</f>
        <v>75000</v>
      </c>
      <c r="F72" s="24">
        <f t="shared" si="31"/>
        <v>0</v>
      </c>
      <c r="G72" s="22">
        <f t="shared" si="15"/>
        <v>0</v>
      </c>
    </row>
    <row r="73" spans="2:7">
      <c r="B73" s="12" t="s">
        <v>274</v>
      </c>
      <c r="C73" s="14" t="s">
        <v>172</v>
      </c>
      <c r="D73" s="24">
        <v>300000</v>
      </c>
      <c r="E73" s="24">
        <v>75000</v>
      </c>
      <c r="F73" s="24"/>
      <c r="G73" s="22">
        <f t="shared" si="15"/>
        <v>0</v>
      </c>
    </row>
  </sheetData>
  <mergeCells count="11">
    <mergeCell ref="B42:G42"/>
    <mergeCell ref="F1:G1"/>
    <mergeCell ref="F9:G9"/>
    <mergeCell ref="B7:F7"/>
    <mergeCell ref="G10:G11"/>
    <mergeCell ref="B10:B11"/>
    <mergeCell ref="C10:C11"/>
    <mergeCell ref="F10:F11"/>
    <mergeCell ref="D10:D11"/>
    <mergeCell ref="E10:E11"/>
    <mergeCell ref="B6:F6"/>
  </mergeCells>
  <pageMargins left="0.70866141732283472" right="0.35" top="0.41" bottom="0.38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Anexa 1</vt:lpstr>
      <vt:lpstr>Anexa 1-1</vt:lpstr>
      <vt:lpstr>Anexa 1-2</vt:lpstr>
      <vt:lpstr>Anexa 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</dc:creator>
  <cp:lastModifiedBy>ANI</cp:lastModifiedBy>
  <cp:lastPrinted>2014-04-01T05:39:35Z</cp:lastPrinted>
  <dcterms:created xsi:type="dcterms:W3CDTF">2013-11-13T08:47:41Z</dcterms:created>
  <dcterms:modified xsi:type="dcterms:W3CDTF">2014-04-08T07:52:07Z</dcterms:modified>
</cp:coreProperties>
</file>