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320" windowHeight="2205" activeTab="3"/>
  </bookViews>
  <sheets>
    <sheet name="Anexa 1" sheetId="1" r:id="rId1"/>
    <sheet name="Anexa 1-1" sheetId="2" r:id="rId2"/>
    <sheet name="Anexa 1-2" sheetId="3" r:id="rId3"/>
    <sheet name="Anexa 2" sheetId="4" r:id="rId4"/>
  </sheets>
  <definedNames/>
  <calcPr fullCalcOnLoad="1"/>
</workbook>
</file>

<file path=xl/sharedStrings.xml><?xml version="1.0" encoding="utf-8"?>
<sst xmlns="http://schemas.openxmlformats.org/spreadsheetml/2006/main" count="1410" uniqueCount="388">
  <si>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</si>
  <si>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</si>
  <si>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</si>
  <si>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</si>
  <si>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</si>
  <si>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</si>
  <si>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</si>
  <si>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</si>
  <si>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</si>
  <si>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</si>
  <si>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</si>
  <si>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</si>
  <si>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</si>
  <si>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</si>
  <si>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</si>
  <si>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</si>
  <si>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</si>
  <si>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</si>
  <si>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</si>
  <si>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</si>
  <si>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</si>
  <si>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</si>
  <si>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</si>
  <si>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</si>
  <si>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</si>
  <si>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</si>
  <si>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</si>
  <si>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</si>
  <si>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</si>
  <si>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</si>
  <si>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</si>
  <si>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Taxe din activitati cadastrale si agricultura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</si>
  <si>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</si>
  <si>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</si>
  <si>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</si>
  <si>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</si>
  <si>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</si>
  <si>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</si>
  <si>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</si>
  <si>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</si>
  <si>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</si>
  <si>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</si>
  <si>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</si>
  <si>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</si>
  <si>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</si>
  <si>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Subventii pentru reabilitarea termica a cladirilor de locuit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</si>
  <si>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</si>
  <si>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</si>
  <si>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</si>
  <si>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</si>
  <si>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</si>
  <si>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</si>
  <si>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</si>
  <si>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</si>
  <si>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</si>
  <si>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</si>
  <si>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</si>
  <si>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</si>
  <si>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</si>
  <si>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</si>
  <si>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</si>
  <si>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</si>
  <si>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</si>
  <si>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</si>
  <si>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</si>
  <si>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</si>
  <si>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</si>
  <si>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</si>
  <si>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</si>
  <si>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</si>
  <si>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</si>
  <si>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</si>
  <si>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</si>
  <si>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</si>
  <si>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</si>
  <si>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</si>
  <si>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</si>
  <si>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</si>
  <si>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</si>
  <si>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</si>
  <si>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</si>
  <si>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</si>
  <si>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</si>
  <si>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</si>
  <si>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</si>
  <si>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</si>
  <si>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</si>
  <si>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</si>
  <si>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</si>
  <si>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</si>
  <si>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</si>
  <si>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</si>
  <si>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</si>
  <si>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</si>
  <si>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</si>
  <si>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</si>
  <si>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</si>
  <si>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</si>
  <si>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</si>
  <si>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</si>
  <si>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</si>
  <si>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</si>
  <si>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</si>
  <si>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</si>
  <si>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</si>
  <si>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</si>
  <si>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</si>
  <si>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</si>
  <si>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</si>
  <si>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</si>
  <si>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</si>
  <si>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</si>
  <si>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330224</t>
  </si>
  <si>
    <t>330228</t>
  </si>
  <si>
    <t>330250</t>
  </si>
  <si>
    <t>3402</t>
  </si>
  <si>
    <t>340202</t>
  </si>
  <si>
    <t>340250</t>
  </si>
  <si>
    <t>3502</t>
  </si>
  <si>
    <t>350201</t>
  </si>
  <si>
    <t>350202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</si>
  <si>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</si>
  <si>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</si>
  <si>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</si>
  <si>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</si>
  <si>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</si>
  <si>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</si>
  <si>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</si>
  <si>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</si>
  <si>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</si>
  <si>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</si>
  <si>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</si>
  <si>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</si>
  <si>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</si>
  <si>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</si>
  <si>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</si>
  <si>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</si>
  <si>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</si>
  <si>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</si>
  <si>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</si>
  <si>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</si>
  <si>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</si>
  <si>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</si>
  <si>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</si>
  <si>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</si>
  <si>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</si>
  <si>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</si>
  <si>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</si>
  <si>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</si>
  <si>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</si>
  <si>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</si>
  <si>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</si>
  <si>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</si>
  <si>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</si>
  <si>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</si>
  <si>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</si>
  <si>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</si>
  <si>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</si>
  <si>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</si>
  <si>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</si>
  <si>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</si>
  <si>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</si>
  <si>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</si>
  <si>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</si>
  <si>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</si>
  <si>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</si>
  <si>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</si>
  <si>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</si>
  <si>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</si>
  <si>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</si>
  <si>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</si>
  <si>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</si>
  <si>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</si>
  <si>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</si>
  <si>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TITLUL XVI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</si>
  <si>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</si>
  <si>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</si>
  <si>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</si>
  <si>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</si>
  <si>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</si>
  <si>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</si>
  <si>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</si>
  <si>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</si>
  <si>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</si>
  <si>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</si>
  <si>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</si>
  <si>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</si>
  <si>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</si>
  <si>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</si>
  <si>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</si>
  <si>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</si>
  <si>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</si>
  <si>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</si>
  <si>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</si>
  <si>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</si>
  <si>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</si>
  <si>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</si>
  <si>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</si>
  <si>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</si>
  <si>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</si>
  <si>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</si>
  <si>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</si>
  <si>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</si>
  <si>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</si>
  <si>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</si>
  <si>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</si>
  <si>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</si>
  <si>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</si>
  <si>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</si>
  <si>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</si>
  <si>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</si>
  <si>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</si>
  <si>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</si>
  <si>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</si>
  <si>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</si>
  <si>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</si>
  <si>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</si>
  <si>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</si>
  <si>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</si>
  <si>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</si>
  <si>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</si>
  <si>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</si>
  <si>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</si>
  <si>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</si>
  <si>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</si>
  <si>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</si>
  <si>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</si>
  <si>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</si>
  <si>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</si>
  <si>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</si>
  <si>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</si>
  <si>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</si>
  <si>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</si>
  <si>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</si>
  <si>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</si>
  <si>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</si>
  <si>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</si>
  <si>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</si>
  <si>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</si>
  <si>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</si>
  <si>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</si>
  <si>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</si>
  <si>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4310</t>
  </si>
  <si>
    <t>Subventii pentru institutii publice</t>
  </si>
  <si>
    <t>431009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</si>
  <si>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</si>
  <si>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</si>
  <si>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</si>
  <si>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</si>
  <si>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</si>
  <si>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</si>
  <si>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</si>
  <si>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</si>
  <si>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</si>
  <si>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</si>
  <si>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</si>
  <si>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</si>
  <si>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</si>
  <si>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</si>
  <si>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</si>
  <si>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Prevederi trimestriale</t>
  </si>
  <si>
    <t>ROMÂNIA</t>
  </si>
  <si>
    <t>JUDEȚUL MUREȘ</t>
  </si>
  <si>
    <t>U.A.T. A MUNICIPIULUI TG.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</si>
  <si>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</si>
  <si>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</si>
  <si>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</si>
  <si>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</si>
  <si>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</si>
  <si>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</si>
  <si>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</si>
  <si>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</si>
  <si>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</si>
  <si>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</si>
  <si>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</t>
  </si>
  <si>
    <t>Prevederi        anuale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</si>
  <si>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</si>
  <si>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</si>
  <si>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</si>
  <si>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</si>
  <si>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</si>
  <si>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</si>
  <si>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</si>
  <si>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</si>
  <si>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   SUBVENTII DE LA ALTE ADMINISTRATII    </t>
  </si>
  <si>
    <t>%   col.3/col.2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</si>
  <si>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</si>
  <si>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</si>
  <si>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</si>
  <si>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</t>
  </si>
  <si>
    <t xml:space="preserve">TITLUL XII  ACTIVE NEFINANCIARE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</si>
  <si>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</si>
  <si>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</si>
  <si>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</si>
  <si>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</si>
  <si>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</si>
  <si>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</si>
  <si>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</si>
  <si>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</si>
  <si>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</si>
  <si>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</si>
  <si>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</si>
  <si>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</si>
  <si>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</si>
  <si>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</si>
  <si>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</si>
  <si>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</si>
  <si>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</si>
  <si>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</si>
  <si>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</si>
  <si>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</si>
  <si>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</si>
  <si>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</si>
  <si>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</si>
  <si>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</si>
  <si>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</si>
  <si>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</si>
  <si>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</si>
  <si>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</si>
  <si>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</si>
  <si>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</si>
  <si>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</si>
  <si>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</si>
  <si>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</si>
  <si>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</si>
  <si>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</si>
  <si>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</si>
  <si>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</si>
  <si>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</si>
  <si>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</si>
  <si>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</si>
  <si>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</si>
  <si>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</si>
  <si>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</si>
  <si>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</si>
  <si>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</si>
  <si>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</si>
  <si>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TITLUL XII  ACTIVE NEFINANCIARE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</si>
  <si>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</si>
  <si>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</si>
  <si>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</si>
  <si>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</si>
  <si>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</si>
  <si>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</si>
  <si>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</si>
  <si>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</si>
  <si>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</si>
  <si>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</si>
  <si>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</si>
  <si>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Titlul VIII Proiecte cu finantare din  Fonduri externe nerambursabile (FEN) postaderare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</si>
  <si>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</si>
  <si>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</si>
  <si>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</si>
  <si>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</si>
  <si>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</si>
  <si>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</si>
  <si>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</si>
  <si>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</si>
  <si>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</si>
  <si>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</si>
  <si>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</si>
  <si>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</si>
  <si>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</si>
  <si>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</si>
  <si>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</si>
  <si>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</si>
  <si>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</si>
  <si>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Anexa nr. 1/1</t>
  </si>
  <si>
    <t>Anexa nr. 1/2</t>
  </si>
  <si>
    <t>CONTUL DE EXECUȚIE AL  BUGETULUI LOCAL - SECȚIUNEA DE DEZVOLTARE</t>
  </si>
  <si>
    <t>CONTUL DE EXECUȚIE AL  BUGETULUI LOCAL  - SECȚIUNEA DE FUNCTIONARE</t>
  </si>
  <si>
    <t>Sume alocate din bugetul de stat aferente corectiilor financiare</t>
  </si>
  <si>
    <t>420262</t>
  </si>
  <si>
    <t>56</t>
  </si>
  <si>
    <t>Alte subventii primite de la administratia centrala pentru finantarea unor activitati</t>
  </si>
  <si>
    <t>430220</t>
  </si>
  <si>
    <t xml:space="preserve">                  CONTUL DE EXECUȚIE AL INSTITUȚIILOR PUBLICE FINANȚATE DIN VENITURI PROPRII ȘI SUBVENȚII DIN BUGETUL LOCAL</t>
  </si>
  <si>
    <t>Restituiri din fonduri din finanțarea bugetara a anilor precedenți</t>
  </si>
  <si>
    <t>301003</t>
  </si>
  <si>
    <t>370250</t>
  </si>
  <si>
    <t>Alte transferuri voluntare</t>
  </si>
  <si>
    <t>84</t>
  </si>
  <si>
    <t xml:space="preserve"> </t>
  </si>
  <si>
    <t>70</t>
  </si>
  <si>
    <t>Excedent</t>
  </si>
  <si>
    <t>40</t>
  </si>
  <si>
    <t>TITLUL IV. SUBVENTII</t>
  </si>
  <si>
    <t>Execuție la 30.09.2014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</si>
</sst>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5" fillId="4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0" borderId="3" applyNumberFormat="0" applyAlignment="0" applyProtection="0"/>
    <xf numFmtId="0" fontId="18" fillId="7" borderId="1" applyNumberFormat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9" fillId="0" borderId="10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" fontId="9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5"/>
  <sheetViews>
    <sheetView view="pageLayout" workbookViewId="0" topLeftCell="A1">
      <selection activeCell="F12" sqref="F12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00390625" style="3" customWidth="1"/>
    <col min="6" max="6" width="15.421875" style="3" customWidth="1"/>
    <col min="7" max="7" width="0.13671875" style="1" customWidth="1"/>
    <col min="8" max="16384" width="9.140625" style="1" customWidth="1"/>
  </cols>
  <sheetData>
    <row r="1" spans="2:8" ht="15.75">
      <c r="B1" s="5" t="s">
        <v>261</v>
      </c>
      <c r="F1" s="39" t="s">
        <v>366</v>
      </c>
      <c r="G1" s="39"/>
      <c r="H1" s="25"/>
    </row>
    <row r="2" ht="15.75">
      <c r="B2" s="5" t="s">
        <v>262</v>
      </c>
    </row>
    <row r="3" ht="15.75">
      <c r="B3" s="5" t="s">
        <v>263</v>
      </c>
    </row>
    <row r="5" spans="2:7" ht="15">
      <c r="B5" s="43" t="s">
        <v>297</v>
      </c>
      <c r="C5" s="43"/>
      <c r="D5" s="43"/>
      <c r="E5" s="43"/>
      <c r="F5" s="43"/>
      <c r="G5" s="43"/>
    </row>
    <row r="6" spans="2:7" ht="15.75">
      <c r="B6" s="44">
        <v>41912</v>
      </c>
      <c r="C6" s="45"/>
      <c r="D6" s="45"/>
      <c r="E6" s="45"/>
      <c r="F6" s="45"/>
      <c r="G6" s="4"/>
    </row>
    <row r="10" spans="2:7" ht="12.75">
      <c r="B10" s="46" t="s">
        <v>266</v>
      </c>
      <c r="C10" s="47" t="s">
        <v>259</v>
      </c>
      <c r="D10" s="48" t="s">
        <v>275</v>
      </c>
      <c r="E10" s="49" t="s">
        <v>260</v>
      </c>
      <c r="F10" s="51" t="s">
        <v>387</v>
      </c>
      <c r="G10" s="53" t="s">
        <v>285</v>
      </c>
    </row>
    <row r="11" spans="2:7" ht="12.75">
      <c r="B11" s="46"/>
      <c r="C11" s="47"/>
      <c r="D11" s="48"/>
      <c r="E11" s="50"/>
      <c r="F11" s="52"/>
      <c r="G11" s="53"/>
    </row>
    <row r="12" spans="2:7" ht="12.75">
      <c r="B12" s="6"/>
      <c r="C12" s="7"/>
      <c r="D12" s="8">
        <v>1</v>
      </c>
      <c r="E12" s="9">
        <v>2</v>
      </c>
      <c r="F12" s="10">
        <v>3</v>
      </c>
      <c r="G12" s="8">
        <v>4</v>
      </c>
    </row>
    <row r="13" spans="2:7" s="18" customFormat="1" ht="12.75">
      <c r="B13" s="16" t="s">
        <v>0</v>
      </c>
      <c r="C13" s="29" t="s">
        <v>61</v>
      </c>
      <c r="D13" s="27">
        <f>D14+D88+D83+D100</f>
        <v>539437000</v>
      </c>
      <c r="E13" s="27">
        <f>E14+E88+E83+E100</f>
        <v>440260000</v>
      </c>
      <c r="F13" s="27">
        <f>F14+F88+F83+F100</f>
        <v>252044340</v>
      </c>
      <c r="G13" s="20">
        <f>F13/E13*100</f>
        <v>57.24897560532413</v>
      </c>
    </row>
    <row r="14" spans="2:7" s="18" customFormat="1" ht="12.75">
      <c r="B14" s="16" t="s">
        <v>1</v>
      </c>
      <c r="C14" s="29" t="s">
        <v>62</v>
      </c>
      <c r="D14" s="27">
        <f>D15+D54</f>
        <v>351327000</v>
      </c>
      <c r="E14" s="27">
        <f>E15+E54</f>
        <v>301155000</v>
      </c>
      <c r="F14" s="27">
        <f>F15+F54</f>
        <v>232413123</v>
      </c>
      <c r="G14" s="20">
        <f aca="true" t="shared" si="0" ref="G14:G76">F14/E14*100</f>
        <v>77.17392140259999</v>
      </c>
    </row>
    <row r="15" spans="2:7" s="18" customFormat="1" ht="12.75">
      <c r="B15" s="16" t="s">
        <v>2</v>
      </c>
      <c r="C15" s="29" t="s">
        <v>63</v>
      </c>
      <c r="D15" s="27">
        <f>D17+D19+D23+D26+D37+D40+D42+D45+D52</f>
        <v>318973000</v>
      </c>
      <c r="E15" s="27">
        <f>E17+E19+E23+E26+E37+E40+E42+E45+E52</f>
        <v>268910000</v>
      </c>
      <c r="F15" s="27">
        <f>F17+F19+F23+F26+F37+F40+F42+F45+F52</f>
        <v>213265626</v>
      </c>
      <c r="G15" s="20">
        <f t="shared" si="0"/>
        <v>79.30743594511175</v>
      </c>
    </row>
    <row r="16" spans="2:7" ht="25.5">
      <c r="B16" s="17" t="s">
        <v>298</v>
      </c>
      <c r="C16" s="30" t="s">
        <v>64</v>
      </c>
      <c r="D16" s="28">
        <f>D17+D19+D23</f>
        <v>114172000</v>
      </c>
      <c r="E16" s="28">
        <f>E17+E19+E23</f>
        <v>95491000</v>
      </c>
      <c r="F16" s="28">
        <v>83815963</v>
      </c>
      <c r="G16" s="22">
        <f t="shared" si="0"/>
        <v>87.77367814767884</v>
      </c>
    </row>
    <row r="17" spans="2:7" s="18" customFormat="1" ht="12.75">
      <c r="B17" s="16" t="s">
        <v>299</v>
      </c>
      <c r="C17" s="29" t="s">
        <v>65</v>
      </c>
      <c r="D17" s="27">
        <f>D18</f>
        <v>2520000</v>
      </c>
      <c r="E17" s="27">
        <f>E18</f>
        <v>2520000</v>
      </c>
      <c r="F17" s="27">
        <f>F18</f>
        <v>1845658</v>
      </c>
      <c r="G17" s="20">
        <f t="shared" si="0"/>
        <v>73.24039682539683</v>
      </c>
    </row>
    <row r="18" spans="2:7" ht="25.5">
      <c r="B18" s="17" t="s">
        <v>3</v>
      </c>
      <c r="C18" s="30" t="s">
        <v>66</v>
      </c>
      <c r="D18" s="28">
        <v>2520000</v>
      </c>
      <c r="E18" s="28">
        <v>2520000</v>
      </c>
      <c r="F18" s="28">
        <v>1845658</v>
      </c>
      <c r="G18" s="22">
        <f t="shared" si="0"/>
        <v>73.24039682539683</v>
      </c>
    </row>
    <row r="19" spans="2:7" s="18" customFormat="1" ht="12.75">
      <c r="B19" s="16" t="s">
        <v>300</v>
      </c>
      <c r="C19" s="29" t="s">
        <v>67</v>
      </c>
      <c r="D19" s="27">
        <f>D20+D21</f>
        <v>111617000</v>
      </c>
      <c r="E19" s="27">
        <f>E20+E21</f>
        <v>92944000</v>
      </c>
      <c r="F19" s="27">
        <f>F20+F21</f>
        <v>81970305</v>
      </c>
      <c r="G19" s="20">
        <f t="shared" si="0"/>
        <v>88.19321849715958</v>
      </c>
    </row>
    <row r="20" spans="2:7" ht="12.75">
      <c r="B20" s="17" t="s">
        <v>4</v>
      </c>
      <c r="C20" s="30" t="s">
        <v>68</v>
      </c>
      <c r="D20" s="28">
        <v>110738000</v>
      </c>
      <c r="E20" s="28">
        <v>92284000</v>
      </c>
      <c r="F20" s="28">
        <v>81337352</v>
      </c>
      <c r="G20" s="22">
        <f t="shared" si="0"/>
        <v>88.13808677560574</v>
      </c>
    </row>
    <row r="21" spans="2:7" ht="25.5">
      <c r="B21" s="17" t="s">
        <v>5</v>
      </c>
      <c r="C21" s="30" t="s">
        <v>69</v>
      </c>
      <c r="D21" s="28">
        <v>879000</v>
      </c>
      <c r="E21" s="28">
        <v>660000</v>
      </c>
      <c r="F21" s="28">
        <v>632953</v>
      </c>
      <c r="G21" s="22">
        <f t="shared" si="0"/>
        <v>95.9019696969697</v>
      </c>
    </row>
    <row r="22" spans="2:7" ht="25.5">
      <c r="B22" s="17" t="s">
        <v>301</v>
      </c>
      <c r="C22" s="30" t="s">
        <v>70</v>
      </c>
      <c r="D22" s="28">
        <v>250000</v>
      </c>
      <c r="E22" s="28">
        <v>250000</v>
      </c>
      <c r="F22" s="28">
        <v>0</v>
      </c>
      <c r="G22" s="22">
        <f t="shared" si="0"/>
        <v>0</v>
      </c>
    </row>
    <row r="23" spans="2:7" s="18" customFormat="1" ht="25.5">
      <c r="B23" s="16" t="s">
        <v>302</v>
      </c>
      <c r="C23" s="29" t="s">
        <v>71</v>
      </c>
      <c r="D23" s="27">
        <f>D24</f>
        <v>35000</v>
      </c>
      <c r="E23" s="27">
        <f>E24</f>
        <v>27000</v>
      </c>
      <c r="F23" s="27">
        <f>F24</f>
        <v>0</v>
      </c>
      <c r="G23" s="20">
        <f t="shared" si="0"/>
        <v>0</v>
      </c>
    </row>
    <row r="24" spans="2:7" ht="12.75">
      <c r="B24" s="17" t="s">
        <v>6</v>
      </c>
      <c r="C24" s="30" t="s">
        <v>72</v>
      </c>
      <c r="D24" s="28">
        <v>35000</v>
      </c>
      <c r="E24" s="28">
        <v>27000</v>
      </c>
      <c r="F24" s="28">
        <v>0</v>
      </c>
      <c r="G24" s="22">
        <f t="shared" si="0"/>
        <v>0</v>
      </c>
    </row>
    <row r="25" spans="2:7" ht="12.75">
      <c r="B25" s="17" t="s">
        <v>303</v>
      </c>
      <c r="C25" s="30" t="s">
        <v>73</v>
      </c>
      <c r="D25" s="28">
        <f>D26</f>
        <v>83858000</v>
      </c>
      <c r="E25" s="28">
        <f>E26</f>
        <v>74643000</v>
      </c>
      <c r="F25" s="28">
        <f>F26</f>
        <v>42576167</v>
      </c>
      <c r="G25" s="22">
        <f t="shared" si="0"/>
        <v>57.039731789987</v>
      </c>
    </row>
    <row r="26" spans="2:7" s="18" customFormat="1" ht="12.75">
      <c r="B26" s="16" t="s">
        <v>304</v>
      </c>
      <c r="C26" s="29" t="s">
        <v>74</v>
      </c>
      <c r="D26" s="27">
        <f>D27+D30+D34+D35</f>
        <v>83858000</v>
      </c>
      <c r="E26" s="27">
        <f>E27+E30+E34+E35</f>
        <v>74643000</v>
      </c>
      <c r="F26" s="27">
        <f>F27+F30+F34+F35</f>
        <v>42576167</v>
      </c>
      <c r="G26" s="20">
        <f t="shared" si="0"/>
        <v>57.039731789987</v>
      </c>
    </row>
    <row r="27" spans="2:7" ht="12.75">
      <c r="B27" s="17" t="s">
        <v>305</v>
      </c>
      <c r="C27" s="30" t="s">
        <v>75</v>
      </c>
      <c r="D27" s="28">
        <v>73456000</v>
      </c>
      <c r="E27" s="28">
        <v>66050000</v>
      </c>
      <c r="F27" s="28">
        <v>37355349</v>
      </c>
      <c r="G27" s="22">
        <f t="shared" si="0"/>
        <v>56.55616805450416</v>
      </c>
    </row>
    <row r="28" spans="2:7" ht="12.75">
      <c r="B28" s="17" t="s">
        <v>7</v>
      </c>
      <c r="C28" s="30" t="s">
        <v>76</v>
      </c>
      <c r="D28" s="28">
        <v>12615000</v>
      </c>
      <c r="E28" s="28">
        <v>10561000</v>
      </c>
      <c r="F28" s="28">
        <v>8136996</v>
      </c>
      <c r="G28" s="22">
        <f t="shared" si="0"/>
        <v>77.0475901903229</v>
      </c>
    </row>
    <row r="29" spans="2:7" ht="12.75">
      <c r="B29" s="17" t="s">
        <v>8</v>
      </c>
      <c r="C29" s="30" t="s">
        <v>77</v>
      </c>
      <c r="D29" s="28">
        <v>60841000</v>
      </c>
      <c r="E29" s="28">
        <v>55489000</v>
      </c>
      <c r="F29" s="28">
        <v>29218353</v>
      </c>
      <c r="G29" s="22">
        <f t="shared" si="0"/>
        <v>52.65611742867956</v>
      </c>
    </row>
    <row r="30" spans="2:7" ht="12.75">
      <c r="B30" s="17" t="s">
        <v>306</v>
      </c>
      <c r="C30" s="30" t="s">
        <v>78</v>
      </c>
      <c r="D30" s="28">
        <f>D31+D32+D33</f>
        <v>6325000</v>
      </c>
      <c r="E30" s="28">
        <f>E31+E32+E33</f>
        <v>5524000</v>
      </c>
      <c r="F30" s="28">
        <f>F31+F32+F33</f>
        <v>3700507</v>
      </c>
      <c r="G30" s="22">
        <f t="shared" si="0"/>
        <v>66.98962708182476</v>
      </c>
    </row>
    <row r="31" spans="2:7" ht="12.75">
      <c r="B31" s="17" t="s">
        <v>9</v>
      </c>
      <c r="C31" s="30" t="s">
        <v>79</v>
      </c>
      <c r="D31" s="28">
        <v>3371000</v>
      </c>
      <c r="E31" s="28">
        <v>2915000</v>
      </c>
      <c r="F31" s="28">
        <v>1853124</v>
      </c>
      <c r="G31" s="22">
        <f t="shared" si="0"/>
        <v>63.57200686106347</v>
      </c>
    </row>
    <row r="32" spans="2:7" ht="12.75">
      <c r="B32" s="17" t="s">
        <v>10</v>
      </c>
      <c r="C32" s="30" t="s">
        <v>80</v>
      </c>
      <c r="D32" s="28">
        <v>2874000</v>
      </c>
      <c r="E32" s="28">
        <v>2543000</v>
      </c>
      <c r="F32" s="28">
        <v>1798617</v>
      </c>
      <c r="G32" s="22">
        <f t="shared" si="0"/>
        <v>70.72815572158866</v>
      </c>
    </row>
    <row r="33" spans="2:7" ht="12.75">
      <c r="B33" s="17" t="s">
        <v>11</v>
      </c>
      <c r="C33" s="30" t="s">
        <v>81</v>
      </c>
      <c r="D33" s="28">
        <v>80000</v>
      </c>
      <c r="E33" s="28">
        <v>66000</v>
      </c>
      <c r="F33" s="28">
        <v>48766</v>
      </c>
      <c r="G33" s="22">
        <f t="shared" si="0"/>
        <v>73.88787878787879</v>
      </c>
    </row>
    <row r="34" spans="2:7" ht="25.5">
      <c r="B34" s="17" t="s">
        <v>12</v>
      </c>
      <c r="C34" s="30" t="s">
        <v>82</v>
      </c>
      <c r="D34" s="28">
        <v>3880000</v>
      </c>
      <c r="E34" s="28">
        <v>2910000</v>
      </c>
      <c r="F34" s="28">
        <v>1392217</v>
      </c>
      <c r="G34" s="22">
        <f t="shared" si="0"/>
        <v>47.84250859106529</v>
      </c>
    </row>
    <row r="35" spans="2:7" ht="12.75">
      <c r="B35" s="17" t="s">
        <v>13</v>
      </c>
      <c r="C35" s="30" t="s">
        <v>83</v>
      </c>
      <c r="D35" s="28">
        <v>197000</v>
      </c>
      <c r="E35" s="28">
        <v>159000</v>
      </c>
      <c r="F35" s="28">
        <v>128094</v>
      </c>
      <c r="G35" s="22">
        <f t="shared" si="0"/>
        <v>80.56226415094339</v>
      </c>
    </row>
    <row r="36" spans="2:7" ht="12.75">
      <c r="B36" s="17" t="s">
        <v>307</v>
      </c>
      <c r="C36" s="30" t="s">
        <v>84</v>
      </c>
      <c r="D36" s="28">
        <v>120914000</v>
      </c>
      <c r="E36" s="28">
        <v>98754000</v>
      </c>
      <c r="F36" s="28">
        <v>86847978</v>
      </c>
      <c r="G36" s="22">
        <f t="shared" si="0"/>
        <v>87.94375721489762</v>
      </c>
    </row>
    <row r="37" spans="2:7" s="18" customFormat="1" ht="12.75">
      <c r="B37" s="16" t="s">
        <v>308</v>
      </c>
      <c r="C37" s="29" t="s">
        <v>85</v>
      </c>
      <c r="D37" s="27">
        <f>D38+D39</f>
        <v>96514000</v>
      </c>
      <c r="E37" s="27">
        <f>E38+E39</f>
        <v>75957000</v>
      </c>
      <c r="F37" s="27">
        <f>F38+F39</f>
        <v>75957000</v>
      </c>
      <c r="G37" s="20">
        <f t="shared" si="0"/>
        <v>100</v>
      </c>
    </row>
    <row r="38" spans="2:7" ht="42.75" customHeight="1">
      <c r="B38" s="17" t="s">
        <v>14</v>
      </c>
      <c r="C38" s="30" t="s">
        <v>86</v>
      </c>
      <c r="D38" s="28">
        <v>96072000</v>
      </c>
      <c r="E38" s="28">
        <v>75624000</v>
      </c>
      <c r="F38" s="28">
        <v>75624000</v>
      </c>
      <c r="G38" s="22">
        <f t="shared" si="0"/>
        <v>100</v>
      </c>
    </row>
    <row r="39" spans="2:7" ht="25.5">
      <c r="B39" s="17" t="s">
        <v>15</v>
      </c>
      <c r="C39" s="30" t="s">
        <v>87</v>
      </c>
      <c r="D39" s="28">
        <v>442000</v>
      </c>
      <c r="E39" s="28">
        <v>333000</v>
      </c>
      <c r="F39" s="28">
        <v>333000</v>
      </c>
      <c r="G39" s="22">
        <f t="shared" si="0"/>
        <v>100</v>
      </c>
    </row>
    <row r="40" spans="2:7" s="18" customFormat="1" ht="12.75">
      <c r="B40" s="16" t="s">
        <v>309</v>
      </c>
      <c r="C40" s="29" t="s">
        <v>88</v>
      </c>
      <c r="D40" s="27">
        <f>D41</f>
        <v>213000</v>
      </c>
      <c r="E40" s="27">
        <f>E41</f>
        <v>159000</v>
      </c>
      <c r="F40" s="27">
        <f>F41</f>
        <v>197549</v>
      </c>
      <c r="G40" s="20">
        <f t="shared" si="0"/>
        <v>124.24465408805032</v>
      </c>
    </row>
    <row r="41" spans="2:7" ht="12.75">
      <c r="B41" s="17" t="s">
        <v>16</v>
      </c>
      <c r="C41" s="30" t="s">
        <v>89</v>
      </c>
      <c r="D41" s="28">
        <v>213000</v>
      </c>
      <c r="E41" s="28">
        <v>159000</v>
      </c>
      <c r="F41" s="28">
        <v>197549</v>
      </c>
      <c r="G41" s="22">
        <f t="shared" si="0"/>
        <v>124.24465408805032</v>
      </c>
    </row>
    <row r="42" spans="2:7" s="18" customFormat="1" ht="12.75">
      <c r="B42" s="16" t="s">
        <v>310</v>
      </c>
      <c r="C42" s="29" t="s">
        <v>90</v>
      </c>
      <c r="D42" s="27">
        <f>D43+D44</f>
        <v>2187000</v>
      </c>
      <c r="E42" s="27">
        <f>E43+E44</f>
        <v>1676000</v>
      </c>
      <c r="F42" s="27">
        <f>F43+F44</f>
        <v>1980798</v>
      </c>
      <c r="G42" s="20">
        <f t="shared" si="0"/>
        <v>118.18603818615752</v>
      </c>
    </row>
    <row r="43" spans="2:7" ht="12.75">
      <c r="B43" s="17" t="s">
        <v>17</v>
      </c>
      <c r="C43" s="30" t="s">
        <v>91</v>
      </c>
      <c r="D43" s="28">
        <v>163000</v>
      </c>
      <c r="E43" s="28">
        <v>123000</v>
      </c>
      <c r="F43" s="28">
        <v>98377</v>
      </c>
      <c r="G43" s="22">
        <f t="shared" si="0"/>
        <v>79.98130081300813</v>
      </c>
    </row>
    <row r="44" spans="2:7" ht="12.75">
      <c r="B44" s="17" t="s">
        <v>18</v>
      </c>
      <c r="C44" s="30" t="s">
        <v>92</v>
      </c>
      <c r="D44" s="28">
        <v>2024000</v>
      </c>
      <c r="E44" s="28">
        <v>1553000</v>
      </c>
      <c r="F44" s="28">
        <v>1882421</v>
      </c>
      <c r="G44" s="22">
        <f t="shared" si="0"/>
        <v>121.21191242755955</v>
      </c>
    </row>
    <row r="45" spans="2:7" s="18" customFormat="1" ht="25.5">
      <c r="B45" s="16" t="s">
        <v>311</v>
      </c>
      <c r="C45" s="29" t="s">
        <v>93</v>
      </c>
      <c r="D45" s="27">
        <f>D46+D49+D50</f>
        <v>22000000</v>
      </c>
      <c r="E45" s="27">
        <f>E46+E49+E50</f>
        <v>20962000</v>
      </c>
      <c r="F45" s="27">
        <f>F46+F49+F50</f>
        <v>8712631</v>
      </c>
      <c r="G45" s="20">
        <f t="shared" si="0"/>
        <v>41.56392996851446</v>
      </c>
    </row>
    <row r="46" spans="2:7" ht="12.75">
      <c r="B46" s="17" t="s">
        <v>312</v>
      </c>
      <c r="C46" s="30" t="s">
        <v>94</v>
      </c>
      <c r="D46" s="28">
        <v>20576000</v>
      </c>
      <c r="E46" s="28">
        <v>19538000</v>
      </c>
      <c r="F46" s="28">
        <v>7325309</v>
      </c>
      <c r="G46" s="22">
        <f t="shared" si="0"/>
        <v>37.49262462892825</v>
      </c>
    </row>
    <row r="47" spans="2:7" ht="25.5">
      <c r="B47" s="17" t="s">
        <v>19</v>
      </c>
      <c r="C47" s="30" t="s">
        <v>95</v>
      </c>
      <c r="D47" s="28">
        <v>10763000</v>
      </c>
      <c r="E47" s="28">
        <v>9725000</v>
      </c>
      <c r="F47" s="28">
        <v>4825665</v>
      </c>
      <c r="G47" s="22">
        <f t="shared" si="0"/>
        <v>49.62123393316195</v>
      </c>
    </row>
    <row r="48" spans="2:7" ht="25.5">
      <c r="B48" s="17" t="s">
        <v>20</v>
      </c>
      <c r="C48" s="30" t="s">
        <v>96</v>
      </c>
      <c r="D48" s="28">
        <v>9813000</v>
      </c>
      <c r="E48" s="28">
        <v>9813000</v>
      </c>
      <c r="F48" s="28">
        <v>2499644</v>
      </c>
      <c r="G48" s="22">
        <f t="shared" si="0"/>
        <v>25.472781004789564</v>
      </c>
    </row>
    <row r="49" spans="2:7" ht="25.5">
      <c r="B49" s="17" t="s">
        <v>21</v>
      </c>
      <c r="C49" s="30" t="s">
        <v>97</v>
      </c>
      <c r="D49" s="28">
        <v>1085000</v>
      </c>
      <c r="E49" s="28">
        <v>1085000</v>
      </c>
      <c r="F49" s="28">
        <v>1074930</v>
      </c>
      <c r="G49" s="22">
        <f t="shared" si="0"/>
        <v>99.07188940092166</v>
      </c>
    </row>
    <row r="50" spans="2:7" ht="25.5">
      <c r="B50" s="17" t="s">
        <v>22</v>
      </c>
      <c r="C50" s="30" t="s">
        <v>98</v>
      </c>
      <c r="D50" s="28">
        <v>339000</v>
      </c>
      <c r="E50" s="28">
        <v>339000</v>
      </c>
      <c r="F50" s="28">
        <v>312392</v>
      </c>
      <c r="G50" s="22">
        <f t="shared" si="0"/>
        <v>92.15103244837758</v>
      </c>
    </row>
    <row r="51" spans="2:7" ht="12.75">
      <c r="B51" s="17" t="s">
        <v>23</v>
      </c>
      <c r="C51" s="30" t="s">
        <v>99</v>
      </c>
      <c r="D51" s="28">
        <f aca="true" t="shared" si="1" ref="D51:F52">D52</f>
        <v>29000</v>
      </c>
      <c r="E51" s="28">
        <v>22000</v>
      </c>
      <c r="F51" s="28">
        <v>25518</v>
      </c>
      <c r="G51" s="22">
        <f t="shared" si="0"/>
        <v>115.9909090909091</v>
      </c>
    </row>
    <row r="52" spans="2:7" s="18" customFormat="1" ht="12.75">
      <c r="B52" s="16" t="s">
        <v>313</v>
      </c>
      <c r="C52" s="29" t="s">
        <v>100</v>
      </c>
      <c r="D52" s="27">
        <f t="shared" si="1"/>
        <v>29000</v>
      </c>
      <c r="E52" s="27">
        <f t="shared" si="1"/>
        <v>22000</v>
      </c>
      <c r="F52" s="27">
        <f t="shared" si="1"/>
        <v>25518</v>
      </c>
      <c r="G52" s="20">
        <f t="shared" si="0"/>
        <v>115.9909090909091</v>
      </c>
    </row>
    <row r="53" spans="2:7" ht="12.75">
      <c r="B53" s="17" t="s">
        <v>24</v>
      </c>
      <c r="C53" s="30" t="s">
        <v>101</v>
      </c>
      <c r="D53" s="28">
        <v>29000</v>
      </c>
      <c r="E53" s="28">
        <v>22000</v>
      </c>
      <c r="F53" s="28">
        <v>25518</v>
      </c>
      <c r="G53" s="22">
        <f t="shared" si="0"/>
        <v>115.9909090909091</v>
      </c>
    </row>
    <row r="54" spans="2:7" ht="12.75">
      <c r="B54" s="17" t="s">
        <v>25</v>
      </c>
      <c r="C54" s="30" t="s">
        <v>102</v>
      </c>
      <c r="D54" s="28">
        <v>32354000</v>
      </c>
      <c r="E54" s="28">
        <v>32245000</v>
      </c>
      <c r="F54" s="28">
        <v>19147497</v>
      </c>
      <c r="G54" s="22">
        <f t="shared" si="0"/>
        <v>59.38129012249961</v>
      </c>
    </row>
    <row r="55" spans="2:7" ht="12.75">
      <c r="B55" s="17" t="s">
        <v>314</v>
      </c>
      <c r="C55" s="30" t="s">
        <v>103</v>
      </c>
      <c r="D55" s="28">
        <f>D56</f>
        <v>3142000</v>
      </c>
      <c r="E55" s="28">
        <f>E56</f>
        <v>3142000</v>
      </c>
      <c r="F55" s="28">
        <f>F56</f>
        <v>1780259</v>
      </c>
      <c r="G55" s="22">
        <f t="shared" si="0"/>
        <v>56.660057288351375</v>
      </c>
    </row>
    <row r="56" spans="2:7" s="18" customFormat="1" ht="12.75">
      <c r="B56" s="16" t="s">
        <v>277</v>
      </c>
      <c r="C56" s="29" t="s">
        <v>104</v>
      </c>
      <c r="D56" s="27">
        <f>D57+D58+D59</f>
        <v>3142000</v>
      </c>
      <c r="E56" s="27">
        <f>E57+E58+E59</f>
        <v>3142000</v>
      </c>
      <c r="F56" s="27">
        <f>F57+F58+F59</f>
        <v>1780259</v>
      </c>
      <c r="G56" s="20">
        <f t="shared" si="0"/>
        <v>56.660057288351375</v>
      </c>
    </row>
    <row r="57" spans="2:7" ht="25.5">
      <c r="B57" s="17" t="s">
        <v>26</v>
      </c>
      <c r="C57" s="30" t="s">
        <v>105</v>
      </c>
      <c r="D57" s="28">
        <v>103000</v>
      </c>
      <c r="E57" s="28">
        <v>103000</v>
      </c>
      <c r="F57" s="28">
        <v>101000</v>
      </c>
      <c r="G57" s="22">
        <f t="shared" si="0"/>
        <v>98.05825242718447</v>
      </c>
    </row>
    <row r="58" spans="2:7" ht="12.75">
      <c r="B58" s="17" t="s">
        <v>27</v>
      </c>
      <c r="C58" s="30" t="s">
        <v>106</v>
      </c>
      <c r="D58" s="28">
        <v>2748000</v>
      </c>
      <c r="E58" s="28">
        <v>2748000</v>
      </c>
      <c r="F58" s="28">
        <v>1419060</v>
      </c>
      <c r="G58" s="22">
        <f t="shared" si="0"/>
        <v>51.63973799126638</v>
      </c>
    </row>
    <row r="59" spans="2:7" ht="12.75">
      <c r="B59" s="17" t="s">
        <v>28</v>
      </c>
      <c r="C59" s="30" t="s">
        <v>107</v>
      </c>
      <c r="D59" s="28">
        <v>291000</v>
      </c>
      <c r="E59" s="28">
        <v>291000</v>
      </c>
      <c r="F59" s="28">
        <v>260199</v>
      </c>
      <c r="G59" s="22">
        <f t="shared" si="0"/>
        <v>89.41546391752577</v>
      </c>
    </row>
    <row r="60" spans="2:7" ht="12.75">
      <c r="B60" s="17" t="s">
        <v>315</v>
      </c>
      <c r="C60" s="30" t="s">
        <v>108</v>
      </c>
      <c r="D60" s="28">
        <v>29212000</v>
      </c>
      <c r="E60" s="28">
        <v>29103000</v>
      </c>
      <c r="F60" s="28">
        <v>17367238</v>
      </c>
      <c r="G60" s="22">
        <f t="shared" si="0"/>
        <v>59.67507817063533</v>
      </c>
    </row>
    <row r="61" spans="2:7" s="18" customFormat="1" ht="12.75">
      <c r="B61" s="16" t="s">
        <v>316</v>
      </c>
      <c r="C61" s="29" t="s">
        <v>109</v>
      </c>
      <c r="D61" s="27">
        <f>D62+D63+D64+D65+D66</f>
        <v>12013000</v>
      </c>
      <c r="E61" s="27">
        <f>E62+E63+E64+E65+E66</f>
        <v>11938000</v>
      </c>
      <c r="F61" s="27">
        <f>F62+F63+F64+F65+F66</f>
        <v>3907967</v>
      </c>
      <c r="G61" s="20">
        <f t="shared" si="0"/>
        <v>32.735525213603616</v>
      </c>
    </row>
    <row r="62" spans="2:7" ht="12.75">
      <c r="B62" s="17" t="s">
        <v>29</v>
      </c>
      <c r="C62" s="30" t="s">
        <v>110</v>
      </c>
      <c r="D62" s="28">
        <v>3485000</v>
      </c>
      <c r="E62" s="28">
        <v>3485000</v>
      </c>
      <c r="F62" s="28">
        <v>2529159</v>
      </c>
      <c r="G62" s="22">
        <f t="shared" si="0"/>
        <v>72.57271162123385</v>
      </c>
    </row>
    <row r="63" spans="2:7" ht="25.5">
      <c r="B63" s="17" t="s">
        <v>30</v>
      </c>
      <c r="C63" s="30" t="s">
        <v>111</v>
      </c>
      <c r="D63" s="28">
        <v>313000</v>
      </c>
      <c r="E63" s="28">
        <v>238000</v>
      </c>
      <c r="F63" s="28">
        <v>242182</v>
      </c>
      <c r="G63" s="22">
        <f t="shared" si="0"/>
        <v>101.75714285714285</v>
      </c>
    </row>
    <row r="64" spans="2:7" ht="12.75">
      <c r="B64" s="17" t="s">
        <v>31</v>
      </c>
      <c r="C64" s="30" t="s">
        <v>112</v>
      </c>
      <c r="D64" s="28">
        <v>1000</v>
      </c>
      <c r="E64" s="28">
        <v>1000</v>
      </c>
      <c r="F64" s="28"/>
      <c r="G64" s="22"/>
    </row>
    <row r="65" spans="2:7" ht="25.5">
      <c r="B65" s="17" t="s">
        <v>32</v>
      </c>
      <c r="C65" s="30" t="s">
        <v>113</v>
      </c>
      <c r="D65" s="28">
        <v>7060000</v>
      </c>
      <c r="E65" s="28">
        <v>7060000</v>
      </c>
      <c r="F65" s="28">
        <v>1061</v>
      </c>
      <c r="G65" s="22"/>
    </row>
    <row r="66" spans="2:7" ht="12.75">
      <c r="B66" s="17" t="s">
        <v>33</v>
      </c>
      <c r="C66" s="30" t="s">
        <v>114</v>
      </c>
      <c r="D66" s="28">
        <v>1154000</v>
      </c>
      <c r="E66" s="28">
        <v>1154000</v>
      </c>
      <c r="F66" s="28">
        <v>1135565</v>
      </c>
      <c r="G66" s="22">
        <f t="shared" si="0"/>
        <v>98.4025129982669</v>
      </c>
    </row>
    <row r="67" spans="2:7" s="18" customFormat="1" ht="12.75">
      <c r="B67" s="16" t="s">
        <v>317</v>
      </c>
      <c r="C67" s="29" t="s">
        <v>115</v>
      </c>
      <c r="D67" s="27">
        <f>D68+D69</f>
        <v>2100000</v>
      </c>
      <c r="E67" s="27">
        <f>E68+E69</f>
        <v>2100000</v>
      </c>
      <c r="F67" s="27">
        <f>F68+F69</f>
        <v>1625052</v>
      </c>
      <c r="G67" s="20">
        <f t="shared" si="0"/>
        <v>77.38342857142857</v>
      </c>
    </row>
    <row r="68" spans="2:7" ht="12.75">
      <c r="B68" s="17" t="s">
        <v>34</v>
      </c>
      <c r="C68" s="30" t="s">
        <v>116</v>
      </c>
      <c r="D68" s="28">
        <v>367000</v>
      </c>
      <c r="E68" s="28">
        <v>367000</v>
      </c>
      <c r="F68" s="28">
        <v>263256</v>
      </c>
      <c r="G68" s="22">
        <f t="shared" si="0"/>
        <v>71.73188010899183</v>
      </c>
    </row>
    <row r="69" spans="2:7" ht="12.75">
      <c r="B69" s="17" t="s">
        <v>35</v>
      </c>
      <c r="C69" s="30" t="s">
        <v>117</v>
      </c>
      <c r="D69" s="28">
        <v>1733000</v>
      </c>
      <c r="E69" s="28">
        <v>1733000</v>
      </c>
      <c r="F69" s="28">
        <v>1361796</v>
      </c>
      <c r="G69" s="22">
        <f t="shared" si="0"/>
        <v>78.5802654356607</v>
      </c>
    </row>
    <row r="70" spans="2:7" s="18" customFormat="1" ht="12.75">
      <c r="B70" s="16" t="s">
        <v>318</v>
      </c>
      <c r="C70" s="29" t="s">
        <v>118</v>
      </c>
      <c r="D70" s="27">
        <f>D71+D72+D73</f>
        <v>7693000</v>
      </c>
      <c r="E70" s="27">
        <f>E71+E72+E73</f>
        <v>7688000</v>
      </c>
      <c r="F70" s="27">
        <f>F71+F72+F73</f>
        <v>3279987</v>
      </c>
      <c r="G70" s="20">
        <f t="shared" si="0"/>
        <v>42.66372268470343</v>
      </c>
    </row>
    <row r="71" spans="2:7" ht="25.5">
      <c r="B71" s="17" t="s">
        <v>36</v>
      </c>
      <c r="C71" s="30" t="s">
        <v>119</v>
      </c>
      <c r="D71" s="28">
        <v>6444000</v>
      </c>
      <c r="E71" s="28">
        <v>6444000</v>
      </c>
      <c r="F71" s="28">
        <v>2400197</v>
      </c>
      <c r="G71" s="22">
        <f t="shared" si="0"/>
        <v>37.247004965859716</v>
      </c>
    </row>
    <row r="72" spans="2:7" ht="25.5">
      <c r="B72" s="17" t="s">
        <v>37</v>
      </c>
      <c r="C72" s="30" t="s">
        <v>120</v>
      </c>
      <c r="D72" s="28">
        <v>23000</v>
      </c>
      <c r="E72" s="28">
        <v>18000</v>
      </c>
      <c r="F72" s="28">
        <v>17615</v>
      </c>
      <c r="G72" s="22">
        <f t="shared" si="0"/>
        <v>97.86111111111111</v>
      </c>
    </row>
    <row r="73" spans="2:7" ht="12.75">
      <c r="B73" s="17" t="s">
        <v>38</v>
      </c>
      <c r="C73" s="30" t="s">
        <v>121</v>
      </c>
      <c r="D73" s="28">
        <v>1226000</v>
      </c>
      <c r="E73" s="28">
        <v>1226000</v>
      </c>
      <c r="F73" s="28">
        <v>862175</v>
      </c>
      <c r="G73" s="22">
        <f t="shared" si="0"/>
        <v>70.3242251223491</v>
      </c>
    </row>
    <row r="74" spans="2:7" s="18" customFormat="1" ht="12.75">
      <c r="B74" s="16" t="s">
        <v>319</v>
      </c>
      <c r="C74" s="29" t="s">
        <v>122</v>
      </c>
      <c r="D74" s="27">
        <f>D75+D76</f>
        <v>7364000</v>
      </c>
      <c r="E74" s="27">
        <f>E75+E76</f>
        <v>7305000</v>
      </c>
      <c r="F74" s="27">
        <f>F75+F76</f>
        <v>4435699</v>
      </c>
      <c r="G74" s="20">
        <f t="shared" si="0"/>
        <v>60.721409993155376</v>
      </c>
    </row>
    <row r="75" spans="2:7" ht="12.75">
      <c r="B75" s="17" t="s">
        <v>59</v>
      </c>
      <c r="C75" s="30" t="s">
        <v>152</v>
      </c>
      <c r="D75" s="28">
        <v>7245000</v>
      </c>
      <c r="E75" s="28">
        <v>7245000</v>
      </c>
      <c r="F75" s="28">
        <v>4293706</v>
      </c>
      <c r="G75" s="22">
        <f t="shared" si="0"/>
        <v>59.26440303657695</v>
      </c>
    </row>
    <row r="76" spans="2:7" ht="12.75">
      <c r="B76" s="17" t="s">
        <v>39</v>
      </c>
      <c r="C76" s="30" t="s">
        <v>123</v>
      </c>
      <c r="D76" s="28">
        <v>119000</v>
      </c>
      <c r="E76" s="28">
        <v>60000</v>
      </c>
      <c r="F76" s="28">
        <v>141993</v>
      </c>
      <c r="G76" s="22">
        <f t="shared" si="0"/>
        <v>236.65500000000003</v>
      </c>
    </row>
    <row r="77" spans="2:7" s="18" customFormat="1" ht="12.75">
      <c r="B77" s="16" t="s">
        <v>320</v>
      </c>
      <c r="C77" s="29" t="s">
        <v>124</v>
      </c>
      <c r="D77" s="27">
        <f>D78+D79+D80</f>
        <v>42000</v>
      </c>
      <c r="E77" s="27">
        <f>E78+E79+E80</f>
        <v>42000</v>
      </c>
      <c r="F77" s="27">
        <f>F78+F79+F80+F81</f>
        <v>4118533</v>
      </c>
      <c r="G77" s="20"/>
    </row>
    <row r="78" spans="2:7" ht="12.75">
      <c r="B78" s="17" t="s">
        <v>40</v>
      </c>
      <c r="C78" s="30" t="s">
        <v>125</v>
      </c>
      <c r="D78" s="28">
        <v>42000</v>
      </c>
      <c r="E78" s="28">
        <v>42000</v>
      </c>
      <c r="F78" s="28">
        <v>92200</v>
      </c>
      <c r="G78" s="22"/>
    </row>
    <row r="79" spans="2:7" ht="25.5">
      <c r="B79" s="17" t="s">
        <v>57</v>
      </c>
      <c r="C79" s="30" t="s">
        <v>150</v>
      </c>
      <c r="D79" s="28">
        <v>-37331000</v>
      </c>
      <c r="E79" s="28">
        <v>-29129000</v>
      </c>
      <c r="F79" s="28">
        <v>-22395900</v>
      </c>
      <c r="G79" s="22">
        <f aca="true" t="shared" si="2" ref="G79:G145">F79/E79*100</f>
        <v>76.88523464588555</v>
      </c>
    </row>
    <row r="80" spans="2:7" ht="12.75">
      <c r="B80" s="17" t="s">
        <v>58</v>
      </c>
      <c r="C80" s="30" t="s">
        <v>151</v>
      </c>
      <c r="D80" s="28">
        <v>37331000</v>
      </c>
      <c r="E80" s="28">
        <v>29129000</v>
      </c>
      <c r="F80" s="28">
        <v>22395900</v>
      </c>
      <c r="G80" s="22">
        <f t="shared" si="2"/>
        <v>76.88523464588555</v>
      </c>
    </row>
    <row r="81" spans="2:7" ht="12.75">
      <c r="B81" s="17" t="s">
        <v>380</v>
      </c>
      <c r="C81" s="30" t="s">
        <v>379</v>
      </c>
      <c r="D81" s="28"/>
      <c r="E81" s="28"/>
      <c r="F81" s="28">
        <v>4026333</v>
      </c>
      <c r="G81" s="22"/>
    </row>
    <row r="82" spans="2:7" ht="12.75">
      <c r="B82" s="17" t="s">
        <v>321</v>
      </c>
      <c r="C82" s="30" t="s">
        <v>126</v>
      </c>
      <c r="D82" s="28">
        <f>D83</f>
        <v>604000</v>
      </c>
      <c r="E82" s="28">
        <f>E83</f>
        <v>604000</v>
      </c>
      <c r="F82" s="28">
        <v>952071</v>
      </c>
      <c r="G82" s="22">
        <f t="shared" si="2"/>
        <v>157.6276490066225</v>
      </c>
    </row>
    <row r="83" spans="2:7" s="18" customFormat="1" ht="12.75">
      <c r="B83" s="16" t="s">
        <v>322</v>
      </c>
      <c r="C83" s="29" t="s">
        <v>127</v>
      </c>
      <c r="D83" s="27">
        <f>D84+D85+D86+D87</f>
        <v>604000</v>
      </c>
      <c r="E83" s="27">
        <f>E84+E85+E86+E87</f>
        <v>604000</v>
      </c>
      <c r="F83" s="27">
        <f>F84+F85+F86+F87</f>
        <v>952071</v>
      </c>
      <c r="G83" s="20">
        <f t="shared" si="2"/>
        <v>157.6276490066225</v>
      </c>
    </row>
    <row r="84" spans="2:7" ht="18.75" customHeight="1">
      <c r="B84" s="17" t="s">
        <v>41</v>
      </c>
      <c r="C84" s="30" t="s">
        <v>128</v>
      </c>
      <c r="D84" s="28">
        <v>50000</v>
      </c>
      <c r="E84" s="28">
        <v>50000</v>
      </c>
      <c r="F84" s="28">
        <v>110000</v>
      </c>
      <c r="G84" s="22"/>
    </row>
    <row r="85" spans="2:7" ht="25.5">
      <c r="B85" s="17" t="s">
        <v>42</v>
      </c>
      <c r="C85" s="30" t="s">
        <v>129</v>
      </c>
      <c r="D85" s="28"/>
      <c r="E85" s="28"/>
      <c r="F85" s="28"/>
      <c r="G85" s="22"/>
    </row>
    <row r="86" spans="2:7" ht="25.5">
      <c r="B86" s="17" t="s">
        <v>43</v>
      </c>
      <c r="C86" s="30" t="s">
        <v>130</v>
      </c>
      <c r="D86" s="28">
        <v>540000</v>
      </c>
      <c r="E86" s="28">
        <v>540000</v>
      </c>
      <c r="F86" s="28">
        <v>808890</v>
      </c>
      <c r="G86" s="22">
        <f t="shared" si="2"/>
        <v>149.79444444444445</v>
      </c>
    </row>
    <row r="87" spans="2:7" ht="12.75">
      <c r="B87" s="17" t="s">
        <v>60</v>
      </c>
      <c r="C87" s="30" t="s">
        <v>153</v>
      </c>
      <c r="D87" s="28">
        <v>14000</v>
      </c>
      <c r="E87" s="28">
        <v>14000</v>
      </c>
      <c r="F87" s="28">
        <v>33181</v>
      </c>
      <c r="G87" s="22"/>
    </row>
    <row r="88" spans="2:7" ht="12.75">
      <c r="B88" s="17" t="s">
        <v>44</v>
      </c>
      <c r="C88" s="30" t="s">
        <v>131</v>
      </c>
      <c r="D88" s="28">
        <f>D89</f>
        <v>41821000</v>
      </c>
      <c r="E88" s="28">
        <v>23099000</v>
      </c>
      <c r="F88" s="28">
        <v>8406844</v>
      </c>
      <c r="G88" s="22">
        <f t="shared" si="2"/>
        <v>36.39483960344604</v>
      </c>
    </row>
    <row r="89" spans="2:7" ht="25.5">
      <c r="B89" s="17" t="s">
        <v>323</v>
      </c>
      <c r="C89" s="30" t="s">
        <v>132</v>
      </c>
      <c r="D89" s="28">
        <f>D90+D97</f>
        <v>41821000</v>
      </c>
      <c r="E89" s="28">
        <f>E90+E97</f>
        <v>22749000</v>
      </c>
      <c r="F89" s="28">
        <f>F90+F97</f>
        <v>8406844</v>
      </c>
      <c r="G89" s="22">
        <f t="shared" si="2"/>
        <v>36.954784825706625</v>
      </c>
    </row>
    <row r="90" spans="2:7" s="18" customFormat="1" ht="12.75">
      <c r="B90" s="16" t="s">
        <v>324</v>
      </c>
      <c r="C90" s="29" t="s">
        <v>133</v>
      </c>
      <c r="D90" s="27">
        <f>D91+D92+D93+D94+D95+D96</f>
        <v>41023000</v>
      </c>
      <c r="E90" s="27">
        <f>E91+E92+E93+E94+E95+E96</f>
        <v>22001000</v>
      </c>
      <c r="F90" s="27">
        <f>F91+F92+F93+F94+F95+F96</f>
        <v>7758816</v>
      </c>
      <c r="G90" s="20">
        <f t="shared" si="2"/>
        <v>35.26574246625153</v>
      </c>
    </row>
    <row r="91" spans="2:7" ht="12.75">
      <c r="B91" s="17" t="s">
        <v>45</v>
      </c>
      <c r="C91" s="30" t="s">
        <v>134</v>
      </c>
      <c r="D91" s="28"/>
      <c r="E91" s="28"/>
      <c r="F91" s="28">
        <v>72463</v>
      </c>
      <c r="G91" s="22"/>
    </row>
    <row r="92" spans="2:7" ht="25.5">
      <c r="B92" s="17" t="s">
        <v>46</v>
      </c>
      <c r="C92" s="30" t="s">
        <v>135</v>
      </c>
      <c r="D92" s="28"/>
      <c r="E92" s="28"/>
      <c r="F92" s="28"/>
      <c r="G92" s="22"/>
    </row>
    <row r="93" spans="2:7" ht="38.25">
      <c r="B93" s="17" t="s">
        <v>47</v>
      </c>
      <c r="C93" s="30" t="s">
        <v>136</v>
      </c>
      <c r="D93" s="28">
        <v>38716000</v>
      </c>
      <c r="E93" s="28">
        <v>20394000</v>
      </c>
      <c r="F93" s="28">
        <v>6025576</v>
      </c>
      <c r="G93" s="22">
        <f t="shared" si="2"/>
        <v>29.545827204079632</v>
      </c>
    </row>
    <row r="94" spans="2:7" ht="25.5">
      <c r="B94" s="17" t="s">
        <v>48</v>
      </c>
      <c r="C94" s="30" t="s">
        <v>137</v>
      </c>
      <c r="D94" s="28">
        <v>100000</v>
      </c>
      <c r="E94" s="28">
        <v>100000</v>
      </c>
      <c r="F94" s="28">
        <v>852</v>
      </c>
      <c r="G94" s="22">
        <f t="shared" si="2"/>
        <v>0.852</v>
      </c>
    </row>
    <row r="95" spans="2:7" ht="12.75">
      <c r="B95" s="17" t="s">
        <v>49</v>
      </c>
      <c r="C95" s="30" t="s">
        <v>138</v>
      </c>
      <c r="D95" s="28">
        <v>2200000</v>
      </c>
      <c r="E95" s="28">
        <v>1500000</v>
      </c>
      <c r="F95" s="28">
        <v>1659925</v>
      </c>
      <c r="G95" s="22">
        <f t="shared" si="2"/>
        <v>110.66166666666666</v>
      </c>
    </row>
    <row r="96" spans="2:7" ht="25.5">
      <c r="B96" s="17" t="s">
        <v>371</v>
      </c>
      <c r="C96" s="30" t="s">
        <v>372</v>
      </c>
      <c r="D96" s="28">
        <v>7000</v>
      </c>
      <c r="E96" s="28">
        <v>7000</v>
      </c>
      <c r="F96" s="28"/>
      <c r="G96" s="22">
        <f t="shared" si="2"/>
        <v>0</v>
      </c>
    </row>
    <row r="97" spans="2:7" s="18" customFormat="1" ht="12.75">
      <c r="B97" s="16" t="s">
        <v>325</v>
      </c>
      <c r="C97" s="29" t="s">
        <v>139</v>
      </c>
      <c r="D97" s="27">
        <f>D98+D99</f>
        <v>798000</v>
      </c>
      <c r="E97" s="27">
        <f>E98+E99</f>
        <v>748000</v>
      </c>
      <c r="F97" s="27">
        <f>F98+F99</f>
        <v>648028</v>
      </c>
      <c r="G97" s="20">
        <f t="shared" si="2"/>
        <v>86.63475935828878</v>
      </c>
    </row>
    <row r="98" spans="2:7" ht="51">
      <c r="B98" s="17" t="s">
        <v>50</v>
      </c>
      <c r="C98" s="30" t="s">
        <v>140</v>
      </c>
      <c r="D98" s="28">
        <v>94000</v>
      </c>
      <c r="E98" s="28">
        <v>70000</v>
      </c>
      <c r="F98" s="28">
        <v>24401</v>
      </c>
      <c r="G98" s="22">
        <f t="shared" si="2"/>
        <v>34.85857142857143</v>
      </c>
    </row>
    <row r="99" spans="2:7" ht="25.5">
      <c r="B99" s="17" t="s">
        <v>374</v>
      </c>
      <c r="C99" s="30" t="s">
        <v>375</v>
      </c>
      <c r="D99" s="28">
        <v>704000</v>
      </c>
      <c r="E99" s="28">
        <v>678000</v>
      </c>
      <c r="F99" s="28">
        <v>623627</v>
      </c>
      <c r="G99" s="22">
        <f t="shared" si="2"/>
        <v>91.98038348082595</v>
      </c>
    </row>
    <row r="100" spans="2:7" s="18" customFormat="1" ht="12.75">
      <c r="B100" s="16" t="s">
        <v>326</v>
      </c>
      <c r="C100" s="29" t="s">
        <v>141</v>
      </c>
      <c r="D100" s="27">
        <f>D101+D105</f>
        <v>145685000</v>
      </c>
      <c r="E100" s="27">
        <f>E101+E105</f>
        <v>115402000</v>
      </c>
      <c r="F100" s="27">
        <f>F101+F105</f>
        <v>10272302</v>
      </c>
      <c r="G100" s="20">
        <f t="shared" si="2"/>
        <v>8.901320601029445</v>
      </c>
    </row>
    <row r="101" spans="2:7" ht="12.75">
      <c r="B101" s="17" t="s">
        <v>51</v>
      </c>
      <c r="C101" s="30" t="s">
        <v>142</v>
      </c>
      <c r="D101" s="28">
        <v>145575000</v>
      </c>
      <c r="E101" s="28">
        <v>115292000</v>
      </c>
      <c r="F101" s="28">
        <v>10162975</v>
      </c>
      <c r="G101" s="22">
        <f t="shared" si="2"/>
        <v>8.814987163029524</v>
      </c>
    </row>
    <row r="102" spans="2:7" ht="12.75">
      <c r="B102" s="17" t="s">
        <v>52</v>
      </c>
      <c r="C102" s="30" t="s">
        <v>143</v>
      </c>
      <c r="D102" s="28">
        <v>131328000</v>
      </c>
      <c r="E102" s="28">
        <v>104607000</v>
      </c>
      <c r="F102" s="28">
        <v>359272</v>
      </c>
      <c r="G102" s="22">
        <f t="shared" si="2"/>
        <v>0.34344929115642353</v>
      </c>
    </row>
    <row r="103" spans="2:7" ht="12.75">
      <c r="B103" s="17" t="s">
        <v>53</v>
      </c>
      <c r="C103" s="30" t="s">
        <v>144</v>
      </c>
      <c r="D103" s="28">
        <v>11957000</v>
      </c>
      <c r="E103" s="28">
        <v>8968000</v>
      </c>
      <c r="F103" s="28">
        <v>9803703</v>
      </c>
      <c r="G103" s="22">
        <f t="shared" si="2"/>
        <v>109.31872212310437</v>
      </c>
    </row>
    <row r="104" spans="2:7" ht="12.75">
      <c r="B104" s="17" t="s">
        <v>54</v>
      </c>
      <c r="C104" s="30" t="s">
        <v>145</v>
      </c>
      <c r="D104" s="28">
        <v>2290000</v>
      </c>
      <c r="E104" s="28">
        <v>1717000</v>
      </c>
      <c r="F104" s="28"/>
      <c r="G104" s="22">
        <f t="shared" si="2"/>
        <v>0</v>
      </c>
    </row>
    <row r="105" spans="2:7" ht="12.75">
      <c r="B105" s="17" t="s">
        <v>55</v>
      </c>
      <c r="C105" s="30" t="s">
        <v>146</v>
      </c>
      <c r="D105" s="28">
        <f>D106+D107+D108</f>
        <v>110000</v>
      </c>
      <c r="E105" s="28">
        <f>E106+E107+E108</f>
        <v>110000</v>
      </c>
      <c r="F105" s="28">
        <f>F106+F107+F108</f>
        <v>109327</v>
      </c>
      <c r="G105" s="22"/>
    </row>
    <row r="106" spans="2:7" ht="12.75">
      <c r="B106" s="17" t="s">
        <v>52</v>
      </c>
      <c r="C106" s="30" t="s">
        <v>147</v>
      </c>
      <c r="D106" s="28">
        <v>110000</v>
      </c>
      <c r="E106" s="28">
        <v>110000</v>
      </c>
      <c r="F106" s="28">
        <v>109327</v>
      </c>
      <c r="G106" s="22"/>
    </row>
    <row r="107" spans="2:7" ht="12.75">
      <c r="B107" s="17" t="s">
        <v>53</v>
      </c>
      <c r="C107" s="30" t="s">
        <v>148</v>
      </c>
      <c r="D107" s="28"/>
      <c r="E107" s="28"/>
      <c r="F107" s="28"/>
      <c r="G107" s="22"/>
    </row>
    <row r="108" spans="2:7" ht="12.75">
      <c r="B108" s="17" t="s">
        <v>56</v>
      </c>
      <c r="C108" s="30" t="s">
        <v>149</v>
      </c>
      <c r="D108" s="28"/>
      <c r="E108" s="28"/>
      <c r="F108" s="28"/>
      <c r="G108" s="22"/>
    </row>
    <row r="109" spans="2:7" ht="12.75">
      <c r="B109" s="40"/>
      <c r="C109" s="41"/>
      <c r="D109" s="41"/>
      <c r="E109" s="41"/>
      <c r="F109" s="41"/>
      <c r="G109" s="42"/>
    </row>
    <row r="110" spans="2:7" s="18" customFormat="1" ht="12.75">
      <c r="B110" s="11" t="s">
        <v>178</v>
      </c>
      <c r="C110" s="29" t="s">
        <v>179</v>
      </c>
      <c r="D110" s="31">
        <f aca="true" t="shared" si="3" ref="D110:F111">D126+D134+D141+D145+D151+D161+D166+D176+D188+D197+D203+D208+D214</f>
        <v>539437000</v>
      </c>
      <c r="E110" s="31">
        <f t="shared" si="3"/>
        <v>440260000</v>
      </c>
      <c r="F110" s="31">
        <f t="shared" si="3"/>
        <v>249807661</v>
      </c>
      <c r="G110" s="20">
        <f t="shared" si="2"/>
        <v>56.74093967201199</v>
      </c>
    </row>
    <row r="111" spans="2:7" ht="12.75">
      <c r="B111" s="12" t="s">
        <v>327</v>
      </c>
      <c r="C111" s="30" t="s">
        <v>154</v>
      </c>
      <c r="D111" s="32">
        <f t="shared" si="3"/>
        <v>458035000</v>
      </c>
      <c r="E111" s="32">
        <f t="shared" si="3"/>
        <v>369638000</v>
      </c>
      <c r="F111" s="32">
        <f t="shared" si="3"/>
        <v>216064660</v>
      </c>
      <c r="G111" s="22">
        <f t="shared" si="2"/>
        <v>58.45304324771804</v>
      </c>
    </row>
    <row r="112" spans="2:7" ht="12.75">
      <c r="B112" s="12" t="s">
        <v>155</v>
      </c>
      <c r="C112" s="30" t="s">
        <v>156</v>
      </c>
      <c r="D112" s="32">
        <f>D128+D136+D147+D153+D163+D168+D178+D190</f>
        <v>111233000</v>
      </c>
      <c r="E112" s="32">
        <f>E128+E136+E147+E153+E163+E168+E178+E190</f>
        <v>92038000</v>
      </c>
      <c r="F112" s="32">
        <f>F128+F136+F147+F153+F163+F168+F178+F190</f>
        <v>84066575</v>
      </c>
      <c r="G112" s="22">
        <f t="shared" si="2"/>
        <v>91.33898498446294</v>
      </c>
    </row>
    <row r="113" spans="2:7" ht="12.75">
      <c r="B113" s="12" t="s">
        <v>157</v>
      </c>
      <c r="C113" s="30" t="s">
        <v>158</v>
      </c>
      <c r="D113" s="32">
        <f>D129+D137+D148+D154+D164+D169+D179+D191+D199+D205+D216+D143+D210</f>
        <v>133155000</v>
      </c>
      <c r="E113" s="32">
        <f>E129+E137+E148+E154+E164+E169+E179+E191+E199+E205+E216+E143+E210</f>
        <v>116862000</v>
      </c>
      <c r="F113" s="32">
        <f>F129+F137+F148+F154+F164+F169+F179+F191+F199+F205+F216+F143+F210</f>
        <v>75971088</v>
      </c>
      <c r="G113" s="22">
        <f t="shared" si="2"/>
        <v>65.00923140113981</v>
      </c>
    </row>
    <row r="114" spans="2:7" ht="12.75">
      <c r="B114" s="12" t="s">
        <v>159</v>
      </c>
      <c r="C114" s="30" t="s">
        <v>160</v>
      </c>
      <c r="D114" s="32">
        <f>D144</f>
        <v>6720000</v>
      </c>
      <c r="E114" s="32">
        <f>E144</f>
        <v>5160000</v>
      </c>
      <c r="F114" s="32">
        <f>F144</f>
        <v>4539877</v>
      </c>
      <c r="G114" s="22">
        <f t="shared" si="2"/>
        <v>87.98211240310077</v>
      </c>
    </row>
    <row r="115" spans="2:7" ht="12.75">
      <c r="B115" s="12" t="s">
        <v>161</v>
      </c>
      <c r="C115" s="30" t="s">
        <v>162</v>
      </c>
      <c r="D115" s="32">
        <f>D211+D217</f>
        <v>19032000</v>
      </c>
      <c r="E115" s="32">
        <f>E211+E217</f>
        <v>17532000</v>
      </c>
      <c r="F115" s="32">
        <f>F211+F217</f>
        <v>14313066</v>
      </c>
      <c r="G115" s="22">
        <f t="shared" si="2"/>
        <v>81.63966461327857</v>
      </c>
    </row>
    <row r="116" spans="2:7" ht="12.75">
      <c r="B116" s="12" t="s">
        <v>163</v>
      </c>
      <c r="C116" s="30" t="s">
        <v>164</v>
      </c>
      <c r="D116" s="32">
        <f>D138</f>
        <v>2365000</v>
      </c>
      <c r="E116" s="32">
        <f>E138</f>
        <v>0</v>
      </c>
      <c r="F116" s="32">
        <f>F138</f>
        <v>0</v>
      </c>
      <c r="G116" s="22"/>
    </row>
    <row r="117" spans="2:7" ht="12.75">
      <c r="B117" s="12" t="s">
        <v>328</v>
      </c>
      <c r="C117" s="30" t="s">
        <v>165</v>
      </c>
      <c r="D117" s="32">
        <f>D181+D192+D206+D218+D170</f>
        <v>2342000</v>
      </c>
      <c r="E117" s="32">
        <f>E181+E192+E206+E218+E170</f>
        <v>2307000</v>
      </c>
      <c r="F117" s="32">
        <f>F181+F192+F206+F218+F170</f>
        <v>548031</v>
      </c>
      <c r="G117" s="22">
        <f t="shared" si="2"/>
        <v>23.755136540962287</v>
      </c>
    </row>
    <row r="118" spans="2:7" ht="25.5">
      <c r="B118" s="12" t="s">
        <v>329</v>
      </c>
      <c r="C118" s="30" t="s">
        <v>166</v>
      </c>
      <c r="D118" s="32">
        <f>D130+D155+D182+D193+D200+D207+D219+D171+D183</f>
        <v>156799000</v>
      </c>
      <c r="E118" s="32">
        <f>E130+E155+E182+E193+E200+E207+E219+E171+E183</f>
        <v>110655000</v>
      </c>
      <c r="F118" s="32">
        <f>F130+F155+F182+F193+F200+F207+F219+F171+F183</f>
        <v>17973740</v>
      </c>
      <c r="G118" s="22">
        <f t="shared" si="2"/>
        <v>16.24304369436537</v>
      </c>
    </row>
    <row r="119" spans="2:7" ht="12.75">
      <c r="B119" s="12" t="s">
        <v>167</v>
      </c>
      <c r="C119" s="30" t="s">
        <v>168</v>
      </c>
      <c r="D119" s="32">
        <f>D156+D165+D184</f>
        <v>4455000</v>
      </c>
      <c r="E119" s="32">
        <f>E156+E165+E184</f>
        <v>3955000</v>
      </c>
      <c r="F119" s="32">
        <f>F156+F165+F184</f>
        <v>3633355</v>
      </c>
      <c r="G119" s="22">
        <f t="shared" si="2"/>
        <v>91.86738305941846</v>
      </c>
    </row>
    <row r="120" spans="2:7" ht="12.75">
      <c r="B120" s="12" t="s">
        <v>169</v>
      </c>
      <c r="C120" s="30" t="s">
        <v>170</v>
      </c>
      <c r="D120" s="32">
        <f>D157+D172</f>
        <v>21684000</v>
      </c>
      <c r="E120" s="32">
        <f>E157+E172</f>
        <v>20879000</v>
      </c>
      <c r="F120" s="32">
        <f>F157+F172</f>
        <v>15018928</v>
      </c>
      <c r="G120" s="22">
        <f t="shared" si="2"/>
        <v>71.93317687628718</v>
      </c>
    </row>
    <row r="121" spans="2:7" ht="12.75">
      <c r="B121" s="12" t="s">
        <v>330</v>
      </c>
      <c r="C121" s="30" t="s">
        <v>171</v>
      </c>
      <c r="D121" s="32">
        <f aca="true" t="shared" si="4" ref="D121:F122">D131+D139+D149+D158+D173+D185+D194+D201+D212+D220</f>
        <v>64382000</v>
      </c>
      <c r="E121" s="32">
        <f t="shared" si="4"/>
        <v>53719000</v>
      </c>
      <c r="F121" s="32">
        <f t="shared" si="4"/>
        <v>22262631</v>
      </c>
      <c r="G121" s="22">
        <f t="shared" si="2"/>
        <v>41.442750237346196</v>
      </c>
    </row>
    <row r="122" spans="2:7" ht="12.75">
      <c r="B122" s="12" t="s">
        <v>331</v>
      </c>
      <c r="C122" s="30" t="s">
        <v>172</v>
      </c>
      <c r="D122" s="32">
        <f t="shared" si="4"/>
        <v>64382000</v>
      </c>
      <c r="E122" s="32">
        <f t="shared" si="4"/>
        <v>53719000</v>
      </c>
      <c r="F122" s="32">
        <f t="shared" si="4"/>
        <v>22262631</v>
      </c>
      <c r="G122" s="22">
        <f t="shared" si="2"/>
        <v>41.442750237346196</v>
      </c>
    </row>
    <row r="123" spans="2:7" ht="12.75">
      <c r="B123" s="12" t="s">
        <v>332</v>
      </c>
      <c r="C123" s="30" t="s">
        <v>173</v>
      </c>
      <c r="D123" s="32">
        <f aca="true" t="shared" si="5" ref="D123:F124">D222</f>
        <v>17020000</v>
      </c>
      <c r="E123" s="32">
        <f t="shared" si="5"/>
        <v>16903000</v>
      </c>
      <c r="F123" s="32">
        <f t="shared" si="5"/>
        <v>13354274</v>
      </c>
      <c r="G123" s="22">
        <f t="shared" si="2"/>
        <v>79.00534816304798</v>
      </c>
    </row>
    <row r="124" spans="2:7" ht="12.75">
      <c r="B124" s="12" t="s">
        <v>174</v>
      </c>
      <c r="C124" s="30" t="s">
        <v>175</v>
      </c>
      <c r="D124" s="32">
        <f t="shared" si="5"/>
        <v>17020000</v>
      </c>
      <c r="E124" s="32">
        <f t="shared" si="5"/>
        <v>16903000</v>
      </c>
      <c r="F124" s="32">
        <f t="shared" si="5"/>
        <v>13354274</v>
      </c>
      <c r="G124" s="22">
        <f t="shared" si="2"/>
        <v>79.00534816304798</v>
      </c>
    </row>
    <row r="125" spans="2:7" ht="25.5">
      <c r="B125" s="12" t="s">
        <v>176</v>
      </c>
      <c r="C125" s="30" t="s">
        <v>177</v>
      </c>
      <c r="D125" s="32">
        <f>D133+D160+D175+D196</f>
        <v>0</v>
      </c>
      <c r="E125" s="32">
        <f>E133+E160+E175+E196</f>
        <v>0</v>
      </c>
      <c r="F125" s="32">
        <f>F133+F160+F175+F196+F187+F224</f>
        <v>-1873904</v>
      </c>
      <c r="G125" s="22"/>
    </row>
    <row r="126" spans="2:7" s="18" customFormat="1" ht="12.75">
      <c r="B126" s="11" t="s">
        <v>180</v>
      </c>
      <c r="C126" s="29" t="s">
        <v>181</v>
      </c>
      <c r="D126" s="31">
        <f>D127+D131+D133</f>
        <v>20585000</v>
      </c>
      <c r="E126" s="31">
        <f>E127+E131+E133</f>
        <v>18163000</v>
      </c>
      <c r="F126" s="31">
        <f>F127+F131+F133</f>
        <v>12497169</v>
      </c>
      <c r="G126" s="20">
        <f t="shared" si="2"/>
        <v>68.80564334085778</v>
      </c>
    </row>
    <row r="127" spans="2:7" ht="12.75">
      <c r="B127" s="12" t="s">
        <v>333</v>
      </c>
      <c r="C127" s="30" t="s">
        <v>154</v>
      </c>
      <c r="D127" s="32">
        <f>D128+D129+D130</f>
        <v>17265000</v>
      </c>
      <c r="E127" s="32">
        <f>E128+E129+E130</f>
        <v>15784000</v>
      </c>
      <c r="F127" s="32">
        <f>F128+F129+F130</f>
        <v>12323256</v>
      </c>
      <c r="G127" s="22">
        <f t="shared" si="2"/>
        <v>78.07435377597567</v>
      </c>
    </row>
    <row r="128" spans="2:7" ht="12.75">
      <c r="B128" s="12" t="s">
        <v>155</v>
      </c>
      <c r="C128" s="30" t="s">
        <v>156</v>
      </c>
      <c r="D128" s="32">
        <v>9925000</v>
      </c>
      <c r="E128" s="32">
        <v>9379000</v>
      </c>
      <c r="F128" s="32">
        <v>7517687</v>
      </c>
      <c r="G128" s="22">
        <f t="shared" si="2"/>
        <v>80.1544620961723</v>
      </c>
    </row>
    <row r="129" spans="2:7" ht="12.75">
      <c r="B129" s="12" t="s">
        <v>157</v>
      </c>
      <c r="C129" s="30" t="s">
        <v>158</v>
      </c>
      <c r="D129" s="32">
        <v>7112000</v>
      </c>
      <c r="E129" s="32">
        <v>6177000</v>
      </c>
      <c r="F129" s="32">
        <v>4658089</v>
      </c>
      <c r="G129" s="22">
        <f t="shared" si="2"/>
        <v>75.41021531487777</v>
      </c>
    </row>
    <row r="130" spans="2:7" ht="25.5">
      <c r="B130" s="12" t="s">
        <v>334</v>
      </c>
      <c r="C130" s="30" t="s">
        <v>166</v>
      </c>
      <c r="D130" s="32">
        <v>228000</v>
      </c>
      <c r="E130" s="32">
        <v>228000</v>
      </c>
      <c r="F130" s="32">
        <v>147480</v>
      </c>
      <c r="G130" s="22">
        <f t="shared" si="2"/>
        <v>64.6842105263158</v>
      </c>
    </row>
    <row r="131" spans="2:7" ht="12.75">
      <c r="B131" s="12" t="s">
        <v>335</v>
      </c>
      <c r="C131" s="30" t="s">
        <v>171</v>
      </c>
      <c r="D131" s="32">
        <v>3320000</v>
      </c>
      <c r="E131" s="32">
        <v>2379000</v>
      </c>
      <c r="F131" s="32">
        <v>208711</v>
      </c>
      <c r="G131" s="22">
        <f t="shared" si="2"/>
        <v>8.773055905842792</v>
      </c>
    </row>
    <row r="132" spans="2:7" ht="12.75">
      <c r="B132" s="12" t="s">
        <v>290</v>
      </c>
      <c r="C132" s="30" t="s">
        <v>172</v>
      </c>
      <c r="D132" s="32">
        <v>3320000</v>
      </c>
      <c r="E132" s="32">
        <v>2379000</v>
      </c>
      <c r="F132" s="32">
        <v>208711</v>
      </c>
      <c r="G132" s="22">
        <f t="shared" si="2"/>
        <v>8.773055905842792</v>
      </c>
    </row>
    <row r="133" spans="2:7" ht="25.5">
      <c r="B133" s="12" t="s">
        <v>176</v>
      </c>
      <c r="C133" s="30" t="s">
        <v>177</v>
      </c>
      <c r="D133" s="32"/>
      <c r="E133" s="32"/>
      <c r="F133" s="32">
        <v>-34798</v>
      </c>
      <c r="G133" s="22"/>
    </row>
    <row r="134" spans="2:7" s="18" customFormat="1" ht="12.75">
      <c r="B134" s="11" t="s">
        <v>182</v>
      </c>
      <c r="C134" s="29" t="s">
        <v>183</v>
      </c>
      <c r="D134" s="31">
        <f>D135+D139</f>
        <v>3617000</v>
      </c>
      <c r="E134" s="31">
        <f>E135+E139</f>
        <v>996000</v>
      </c>
      <c r="F134" s="31">
        <f>F135+F139</f>
        <v>633075</v>
      </c>
      <c r="G134" s="20">
        <f t="shared" si="2"/>
        <v>63.56174698795181</v>
      </c>
    </row>
    <row r="135" spans="2:7" ht="12.75">
      <c r="B135" s="12" t="s">
        <v>336</v>
      </c>
      <c r="C135" s="30" t="s">
        <v>154</v>
      </c>
      <c r="D135" s="32">
        <f>D136+D137+D138</f>
        <v>3497000</v>
      </c>
      <c r="E135" s="32">
        <f>E136+E137+E138</f>
        <v>906000</v>
      </c>
      <c r="F135" s="32">
        <f>F136+F137+F138</f>
        <v>633075</v>
      </c>
      <c r="G135" s="22">
        <f t="shared" si="2"/>
        <v>69.87582781456953</v>
      </c>
    </row>
    <row r="136" spans="2:7" ht="12.75">
      <c r="B136" s="12" t="s">
        <v>155</v>
      </c>
      <c r="C136" s="30" t="s">
        <v>156</v>
      </c>
      <c r="D136" s="32">
        <v>665000</v>
      </c>
      <c r="E136" s="32">
        <v>510000</v>
      </c>
      <c r="F136" s="32">
        <v>468180</v>
      </c>
      <c r="G136" s="22">
        <f t="shared" si="2"/>
        <v>91.8</v>
      </c>
    </row>
    <row r="137" spans="2:7" ht="12.75">
      <c r="B137" s="12" t="s">
        <v>157</v>
      </c>
      <c r="C137" s="30" t="s">
        <v>158</v>
      </c>
      <c r="D137" s="32">
        <v>467000</v>
      </c>
      <c r="E137" s="32">
        <v>396000</v>
      </c>
      <c r="F137" s="32">
        <v>164895</v>
      </c>
      <c r="G137" s="22">
        <f t="shared" si="2"/>
        <v>41.640151515151516</v>
      </c>
    </row>
    <row r="138" spans="2:7" ht="12.75">
      <c r="B138" s="12" t="s">
        <v>163</v>
      </c>
      <c r="C138" s="30" t="s">
        <v>164</v>
      </c>
      <c r="D138" s="32">
        <v>2365000</v>
      </c>
      <c r="E138" s="32"/>
      <c r="F138" s="32"/>
      <c r="G138" s="22"/>
    </row>
    <row r="139" spans="2:7" ht="12.75">
      <c r="B139" s="12" t="s">
        <v>335</v>
      </c>
      <c r="C139" s="30" t="s">
        <v>171</v>
      </c>
      <c r="D139" s="32">
        <f>D140</f>
        <v>120000</v>
      </c>
      <c r="E139" s="32">
        <f>E140</f>
        <v>90000</v>
      </c>
      <c r="F139" s="32">
        <f>F140</f>
        <v>0</v>
      </c>
      <c r="G139" s="22">
        <f t="shared" si="2"/>
        <v>0</v>
      </c>
    </row>
    <row r="140" spans="2:7" ht="12.75">
      <c r="B140" s="12" t="s">
        <v>337</v>
      </c>
      <c r="C140" s="30" t="s">
        <v>172</v>
      </c>
      <c r="D140" s="32">
        <v>120000</v>
      </c>
      <c r="E140" s="32">
        <v>90000</v>
      </c>
      <c r="F140" s="32"/>
      <c r="G140" s="22">
        <f t="shared" si="2"/>
        <v>0</v>
      </c>
    </row>
    <row r="141" spans="2:7" ht="13.5" customHeight="1">
      <c r="B141" s="11" t="s">
        <v>358</v>
      </c>
      <c r="C141" s="29" t="s">
        <v>360</v>
      </c>
      <c r="D141" s="31">
        <f>D142</f>
        <v>7644000</v>
      </c>
      <c r="E141" s="31">
        <f>E142</f>
        <v>6084000</v>
      </c>
      <c r="F141" s="31">
        <f>F142</f>
        <v>5436809</v>
      </c>
      <c r="G141" s="20">
        <f t="shared" si="2"/>
        <v>89.36240959894806</v>
      </c>
    </row>
    <row r="142" spans="2:7" ht="12.75">
      <c r="B142" s="12" t="s">
        <v>336</v>
      </c>
      <c r="C142" s="30" t="s">
        <v>361</v>
      </c>
      <c r="D142" s="32">
        <f>D143+D144</f>
        <v>7644000</v>
      </c>
      <c r="E142" s="32">
        <f>E143+E144</f>
        <v>6084000</v>
      </c>
      <c r="F142" s="32">
        <f>F143+F144</f>
        <v>5436809</v>
      </c>
      <c r="G142" s="22">
        <f t="shared" si="2"/>
        <v>89.36240959894806</v>
      </c>
    </row>
    <row r="143" spans="2:7" ht="12.75">
      <c r="B143" s="12" t="s">
        <v>157</v>
      </c>
      <c r="C143" s="30" t="s">
        <v>362</v>
      </c>
      <c r="D143" s="32">
        <v>924000</v>
      </c>
      <c r="E143" s="32">
        <v>924000</v>
      </c>
      <c r="F143" s="32">
        <v>896932</v>
      </c>
      <c r="G143" s="22">
        <f t="shared" si="2"/>
        <v>97.07056277056277</v>
      </c>
    </row>
    <row r="144" spans="2:7" ht="12.75">
      <c r="B144" s="12" t="s">
        <v>359</v>
      </c>
      <c r="C144" s="30" t="s">
        <v>363</v>
      </c>
      <c r="D144" s="32">
        <v>6720000</v>
      </c>
      <c r="E144" s="32">
        <v>5160000</v>
      </c>
      <c r="F144" s="32">
        <v>4539877</v>
      </c>
      <c r="G144" s="22">
        <f t="shared" si="2"/>
        <v>87.98211240310077</v>
      </c>
    </row>
    <row r="145" spans="2:7" s="18" customFormat="1" ht="12.75">
      <c r="B145" s="11" t="s">
        <v>184</v>
      </c>
      <c r="C145" s="29" t="s">
        <v>185</v>
      </c>
      <c r="D145" s="31">
        <f>D146+D149</f>
        <v>7567000</v>
      </c>
      <c r="E145" s="31">
        <f>E146+E149</f>
        <v>7521000</v>
      </c>
      <c r="F145" s="31">
        <f>F146+F149</f>
        <v>4335505</v>
      </c>
      <c r="G145" s="20">
        <f t="shared" si="2"/>
        <v>57.64532641935914</v>
      </c>
    </row>
    <row r="146" spans="2:7" ht="12.75">
      <c r="B146" s="12" t="s">
        <v>268</v>
      </c>
      <c r="C146" s="30" t="s">
        <v>154</v>
      </c>
      <c r="D146" s="32">
        <f>D147+D148</f>
        <v>6447000</v>
      </c>
      <c r="E146" s="32">
        <f>E147+E148</f>
        <v>6413000</v>
      </c>
      <c r="F146" s="32">
        <f>F147+F148</f>
        <v>4130543</v>
      </c>
      <c r="G146" s="22">
        <f aca="true" t="shared" si="6" ref="G146:G215">F146/E146*100</f>
        <v>64.40890378917823</v>
      </c>
    </row>
    <row r="147" spans="2:7" ht="12.75">
      <c r="B147" s="12" t="s">
        <v>155</v>
      </c>
      <c r="C147" s="30" t="s">
        <v>156</v>
      </c>
      <c r="D147" s="32">
        <v>4492000</v>
      </c>
      <c r="E147" s="32">
        <v>4486000</v>
      </c>
      <c r="F147" s="32">
        <v>3295235</v>
      </c>
      <c r="G147" s="22">
        <f t="shared" si="6"/>
        <v>73.4559741417744</v>
      </c>
    </row>
    <row r="148" spans="2:7" ht="12.75">
      <c r="B148" s="12" t="s">
        <v>157</v>
      </c>
      <c r="C148" s="30" t="s">
        <v>158</v>
      </c>
      <c r="D148" s="32">
        <v>1955000</v>
      </c>
      <c r="E148" s="32">
        <v>1927000</v>
      </c>
      <c r="F148" s="32">
        <v>835308</v>
      </c>
      <c r="G148" s="22">
        <f t="shared" si="6"/>
        <v>43.34758692267774</v>
      </c>
    </row>
    <row r="149" spans="2:7" ht="12.75">
      <c r="B149" s="12" t="s">
        <v>270</v>
      </c>
      <c r="C149" s="30" t="s">
        <v>171</v>
      </c>
      <c r="D149" s="32">
        <v>1120000</v>
      </c>
      <c r="E149" s="32">
        <v>1108000</v>
      </c>
      <c r="F149" s="32">
        <v>204962</v>
      </c>
      <c r="G149" s="22">
        <f t="shared" si="6"/>
        <v>18.498375451263538</v>
      </c>
    </row>
    <row r="150" spans="2:7" ht="12.75">
      <c r="B150" s="12" t="s">
        <v>338</v>
      </c>
      <c r="C150" s="30" t="s">
        <v>172</v>
      </c>
      <c r="D150" s="32">
        <v>1120000</v>
      </c>
      <c r="E150" s="32">
        <v>1108000</v>
      </c>
      <c r="F150" s="32">
        <v>204962</v>
      </c>
      <c r="G150" s="22">
        <f t="shared" si="6"/>
        <v>18.498375451263538</v>
      </c>
    </row>
    <row r="151" spans="2:7" s="18" customFormat="1" ht="12.75">
      <c r="B151" s="11" t="s">
        <v>186</v>
      </c>
      <c r="C151" s="29" t="s">
        <v>187</v>
      </c>
      <c r="D151" s="31">
        <f>D152+D158+D160</f>
        <v>103847000</v>
      </c>
      <c r="E151" s="31">
        <f>E152+E158+E160</f>
        <v>84416000</v>
      </c>
      <c r="F151" s="31">
        <f>F152+F158+F160</f>
        <v>74016915</v>
      </c>
      <c r="G151" s="20">
        <f t="shared" si="6"/>
        <v>87.68114456974982</v>
      </c>
    </row>
    <row r="152" spans="2:7" ht="12.75">
      <c r="B152" s="12" t="s">
        <v>339</v>
      </c>
      <c r="C152" s="30" t="s">
        <v>154</v>
      </c>
      <c r="D152" s="32">
        <f>D153+D154+D155+D156+D157</f>
        <v>95833000</v>
      </c>
      <c r="E152" s="32">
        <f>E153+E154+E155+E156+E157</f>
        <v>76444000</v>
      </c>
      <c r="F152" s="32">
        <f>F153+F154+F155+F156+F157</f>
        <v>69947799</v>
      </c>
      <c r="G152" s="22">
        <f t="shared" si="6"/>
        <v>91.50201323844907</v>
      </c>
    </row>
    <row r="153" spans="2:7" ht="12.75">
      <c r="B153" s="12" t="s">
        <v>155</v>
      </c>
      <c r="C153" s="30" t="s">
        <v>156</v>
      </c>
      <c r="D153" s="32">
        <v>79055000</v>
      </c>
      <c r="E153" s="32">
        <v>62615000</v>
      </c>
      <c r="F153" s="32">
        <v>61521288</v>
      </c>
      <c r="G153" s="22">
        <f t="shared" si="6"/>
        <v>98.25327477441508</v>
      </c>
    </row>
    <row r="154" spans="2:7" ht="12.75">
      <c r="B154" s="12" t="s">
        <v>157</v>
      </c>
      <c r="C154" s="30" t="s">
        <v>158</v>
      </c>
      <c r="D154" s="32">
        <v>14749000</v>
      </c>
      <c r="E154" s="32">
        <v>12429000</v>
      </c>
      <c r="F154" s="32">
        <v>8142909</v>
      </c>
      <c r="G154" s="22">
        <f t="shared" si="6"/>
        <v>65.51539946898383</v>
      </c>
    </row>
    <row r="155" spans="2:7" ht="25.5">
      <c r="B155" s="12" t="s">
        <v>272</v>
      </c>
      <c r="C155" s="30" t="s">
        <v>166</v>
      </c>
      <c r="D155" s="32">
        <v>919000</v>
      </c>
      <c r="E155" s="32">
        <v>710000</v>
      </c>
      <c r="F155" s="32">
        <v>279819</v>
      </c>
      <c r="G155" s="22">
        <f t="shared" si="6"/>
        <v>39.411126760563384</v>
      </c>
    </row>
    <row r="156" spans="2:7" ht="12.75" hidden="1">
      <c r="B156" s="12" t="s">
        <v>167</v>
      </c>
      <c r="C156" s="30" t="s">
        <v>168</v>
      </c>
      <c r="D156" s="32"/>
      <c r="E156" s="32"/>
      <c r="F156" s="32"/>
      <c r="G156" s="22" t="e">
        <f t="shared" si="6"/>
        <v>#DIV/0!</v>
      </c>
    </row>
    <row r="157" spans="2:7" ht="12.75">
      <c r="B157" s="12" t="s">
        <v>169</v>
      </c>
      <c r="C157" s="30" t="s">
        <v>170</v>
      </c>
      <c r="D157" s="32">
        <v>1110000</v>
      </c>
      <c r="E157" s="32">
        <v>690000</v>
      </c>
      <c r="F157" s="32">
        <v>3783</v>
      </c>
      <c r="G157" s="22">
        <f t="shared" si="6"/>
        <v>0.5482608695652174</v>
      </c>
    </row>
    <row r="158" spans="2:7" ht="12.75">
      <c r="B158" s="12" t="s">
        <v>273</v>
      </c>
      <c r="C158" s="30" t="s">
        <v>171</v>
      </c>
      <c r="D158" s="32">
        <v>8014000</v>
      </c>
      <c r="E158" s="32">
        <v>7972000</v>
      </c>
      <c r="F158" s="32">
        <v>4090713</v>
      </c>
      <c r="G158" s="22">
        <f t="shared" si="6"/>
        <v>51.31350978424486</v>
      </c>
    </row>
    <row r="159" spans="2:7" ht="12.75">
      <c r="B159" s="12" t="s">
        <v>340</v>
      </c>
      <c r="C159" s="30" t="s">
        <v>172</v>
      </c>
      <c r="D159" s="32">
        <v>8014000</v>
      </c>
      <c r="E159" s="32">
        <v>7972000</v>
      </c>
      <c r="F159" s="32">
        <v>4090713</v>
      </c>
      <c r="G159" s="22">
        <f t="shared" si="6"/>
        <v>51.31350978424486</v>
      </c>
    </row>
    <row r="160" spans="2:7" ht="25.5">
      <c r="B160" s="12" t="s">
        <v>176</v>
      </c>
      <c r="C160" s="30" t="s">
        <v>177</v>
      </c>
      <c r="D160" s="32"/>
      <c r="E160" s="32"/>
      <c r="F160" s="32">
        <v>-21597</v>
      </c>
      <c r="G160" s="22"/>
    </row>
    <row r="161" spans="2:7" s="18" customFormat="1" ht="12.75">
      <c r="B161" s="11" t="s">
        <v>188</v>
      </c>
      <c r="C161" s="29" t="s">
        <v>189</v>
      </c>
      <c r="D161" s="31">
        <f>D162</f>
        <v>2284000</v>
      </c>
      <c r="E161" s="31">
        <f>E162</f>
        <v>2284000</v>
      </c>
      <c r="F161" s="31">
        <f>F162</f>
        <v>1652526</v>
      </c>
      <c r="G161" s="20">
        <f t="shared" si="6"/>
        <v>72.35227670753065</v>
      </c>
    </row>
    <row r="162" spans="2:7" ht="12.75">
      <c r="B162" s="12" t="s">
        <v>267</v>
      </c>
      <c r="C162" s="30" t="s">
        <v>154</v>
      </c>
      <c r="D162" s="32">
        <f>D163+D164+D165</f>
        <v>2284000</v>
      </c>
      <c r="E162" s="32">
        <f>E163+E164+E165</f>
        <v>2284000</v>
      </c>
      <c r="F162" s="32">
        <f>F163+F164+F165</f>
        <v>1652526</v>
      </c>
      <c r="G162" s="22">
        <f t="shared" si="6"/>
        <v>72.35227670753065</v>
      </c>
    </row>
    <row r="163" spans="2:7" ht="12.75">
      <c r="B163" s="12" t="s">
        <v>155</v>
      </c>
      <c r="C163" s="30" t="s">
        <v>156</v>
      </c>
      <c r="D163" s="32">
        <v>2024000</v>
      </c>
      <c r="E163" s="32">
        <v>2024000</v>
      </c>
      <c r="F163" s="32">
        <v>1643258</v>
      </c>
      <c r="G163" s="22">
        <f t="shared" si="6"/>
        <v>81.18863636363636</v>
      </c>
    </row>
    <row r="164" spans="2:7" ht="12.75">
      <c r="B164" s="12" t="s">
        <v>157</v>
      </c>
      <c r="C164" s="30" t="s">
        <v>158</v>
      </c>
      <c r="D164" s="32">
        <v>255000</v>
      </c>
      <c r="E164" s="32">
        <v>255000</v>
      </c>
      <c r="F164" s="32">
        <v>7415</v>
      </c>
      <c r="G164" s="22">
        <f t="shared" si="6"/>
        <v>2.9078431372549023</v>
      </c>
    </row>
    <row r="165" spans="2:7" ht="12.75">
      <c r="B165" s="12" t="s">
        <v>167</v>
      </c>
      <c r="C165" s="30" t="s">
        <v>168</v>
      </c>
      <c r="D165" s="32">
        <v>5000</v>
      </c>
      <c r="E165" s="32">
        <v>5000</v>
      </c>
      <c r="F165" s="32">
        <v>1853</v>
      </c>
      <c r="G165" s="22">
        <f t="shared" si="6"/>
        <v>37.059999999999995</v>
      </c>
    </row>
    <row r="166" spans="2:7" s="18" customFormat="1" ht="12.75">
      <c r="B166" s="11" t="s">
        <v>190</v>
      </c>
      <c r="C166" s="29" t="s">
        <v>191</v>
      </c>
      <c r="D166" s="31">
        <f>D167+D173+D175</f>
        <v>52324000</v>
      </c>
      <c r="E166" s="31">
        <f>E167+E173+E175</f>
        <v>48957000</v>
      </c>
      <c r="F166" s="31">
        <f>F167+F173+F175</f>
        <v>27628482</v>
      </c>
      <c r="G166" s="20">
        <f t="shared" si="6"/>
        <v>56.43418101599362</v>
      </c>
    </row>
    <row r="167" spans="2:7" ht="12.75">
      <c r="B167" s="12" t="s">
        <v>333</v>
      </c>
      <c r="C167" s="30" t="s">
        <v>154</v>
      </c>
      <c r="D167" s="32">
        <f>D168+D169+D171+D172+D170</f>
        <v>49197000</v>
      </c>
      <c r="E167" s="32">
        <f>E168+E169+E171+E172+E170</f>
        <v>46500000</v>
      </c>
      <c r="F167" s="32">
        <f>F168+F169+F171+F172+F170</f>
        <v>28476071</v>
      </c>
      <c r="G167" s="22">
        <f t="shared" si="6"/>
        <v>61.238862365591395</v>
      </c>
    </row>
    <row r="168" spans="2:7" ht="12.75">
      <c r="B168" s="12" t="s">
        <v>155</v>
      </c>
      <c r="C168" s="30" t="s">
        <v>156</v>
      </c>
      <c r="D168" s="32">
        <v>2908000</v>
      </c>
      <c r="E168" s="32">
        <v>2575000</v>
      </c>
      <c r="F168" s="32">
        <v>2326248</v>
      </c>
      <c r="G168" s="22">
        <f t="shared" si="6"/>
        <v>90.3397281553398</v>
      </c>
    </row>
    <row r="169" spans="2:7" ht="12.75">
      <c r="B169" s="12" t="s">
        <v>157</v>
      </c>
      <c r="C169" s="30" t="s">
        <v>158</v>
      </c>
      <c r="D169" s="32">
        <v>18073000</v>
      </c>
      <c r="E169" s="32">
        <v>16329000</v>
      </c>
      <c r="F169" s="32">
        <v>10944678</v>
      </c>
      <c r="G169" s="22">
        <f t="shared" si="6"/>
        <v>67.02601506522139</v>
      </c>
    </row>
    <row r="170" spans="2:7" ht="12.75">
      <c r="B170" s="12" t="s">
        <v>348</v>
      </c>
      <c r="C170" s="30" t="s">
        <v>165</v>
      </c>
      <c r="D170" s="32">
        <v>550000</v>
      </c>
      <c r="E170" s="32">
        <v>515000</v>
      </c>
      <c r="F170" s="32">
        <v>190000</v>
      </c>
      <c r="G170" s="22">
        <f t="shared" si="6"/>
        <v>36.89320388349515</v>
      </c>
    </row>
    <row r="171" spans="2:7" ht="25.5">
      <c r="B171" s="12" t="s">
        <v>344</v>
      </c>
      <c r="C171" s="30" t="s">
        <v>373</v>
      </c>
      <c r="D171" s="32">
        <v>7092000</v>
      </c>
      <c r="E171" s="32">
        <v>6892000</v>
      </c>
      <c r="F171" s="32">
        <v>0</v>
      </c>
      <c r="G171" s="22">
        <f t="shared" si="6"/>
        <v>0</v>
      </c>
    </row>
    <row r="172" spans="2:7" ht="12.75">
      <c r="B172" s="12" t="s">
        <v>169</v>
      </c>
      <c r="C172" s="30" t="s">
        <v>170</v>
      </c>
      <c r="D172" s="32">
        <v>20574000</v>
      </c>
      <c r="E172" s="32">
        <v>20189000</v>
      </c>
      <c r="F172" s="32">
        <v>15015145</v>
      </c>
      <c r="G172" s="22">
        <f t="shared" si="6"/>
        <v>74.37290108474912</v>
      </c>
    </row>
    <row r="173" spans="2:7" ht="12.75">
      <c r="B173" s="12" t="s">
        <v>341</v>
      </c>
      <c r="C173" s="30" t="s">
        <v>171</v>
      </c>
      <c r="D173" s="32">
        <v>3127000</v>
      </c>
      <c r="E173" s="32">
        <v>2457000</v>
      </c>
      <c r="F173" s="32">
        <v>347120</v>
      </c>
      <c r="G173" s="22">
        <f t="shared" si="6"/>
        <v>14.127798127798128</v>
      </c>
    </row>
    <row r="174" spans="2:7" ht="12.75">
      <c r="B174" s="12" t="s">
        <v>269</v>
      </c>
      <c r="C174" s="30" t="s">
        <v>172</v>
      </c>
      <c r="D174" s="32">
        <v>3127000</v>
      </c>
      <c r="E174" s="32">
        <v>2457000</v>
      </c>
      <c r="F174" s="32">
        <v>347120</v>
      </c>
      <c r="G174" s="22">
        <f t="shared" si="6"/>
        <v>14.127798127798128</v>
      </c>
    </row>
    <row r="175" spans="2:7" ht="25.5">
      <c r="B175" s="12" t="s">
        <v>176</v>
      </c>
      <c r="C175" s="30" t="s">
        <v>177</v>
      </c>
      <c r="D175" s="32"/>
      <c r="E175" s="32"/>
      <c r="F175" s="32">
        <v>-1194709</v>
      </c>
      <c r="G175" s="22"/>
    </row>
    <row r="176" spans="2:7" s="18" customFormat="1" ht="12.75">
      <c r="B176" s="11" t="s">
        <v>192</v>
      </c>
      <c r="C176" s="29" t="s">
        <v>193</v>
      </c>
      <c r="D176" s="31">
        <f>D177+D185</f>
        <v>19872000</v>
      </c>
      <c r="E176" s="31">
        <f>E177+E185</f>
        <v>17259000</v>
      </c>
      <c r="F176" s="31">
        <f>F177+F185+F187</f>
        <v>10801066</v>
      </c>
      <c r="G176" s="20">
        <f t="shared" si="6"/>
        <v>62.582223767309806</v>
      </c>
    </row>
    <row r="177" spans="2:7" ht="12.75">
      <c r="B177" s="12" t="s">
        <v>342</v>
      </c>
      <c r="C177" s="30" t="s">
        <v>154</v>
      </c>
      <c r="D177" s="32">
        <f>D178+D179+D181+D182+D184+D183+D180</f>
        <v>18636000</v>
      </c>
      <c r="E177" s="32">
        <f>E178+E179+E181+E182+E184+E183+E180</f>
        <v>16093000</v>
      </c>
      <c r="F177" s="32">
        <f>F178+F179+F181+F182+F184+F183+F180</f>
        <v>10212209</v>
      </c>
      <c r="G177" s="22">
        <f t="shared" si="6"/>
        <v>63.45745976511527</v>
      </c>
    </row>
    <row r="178" spans="2:7" ht="12.75">
      <c r="B178" s="12" t="s">
        <v>155</v>
      </c>
      <c r="C178" s="30" t="s">
        <v>156</v>
      </c>
      <c r="D178" s="32">
        <v>8317000</v>
      </c>
      <c r="E178" s="32">
        <v>6890000</v>
      </c>
      <c r="F178" s="32">
        <v>4513068</v>
      </c>
      <c r="G178" s="22">
        <f t="shared" si="6"/>
        <v>65.50171262699564</v>
      </c>
    </row>
    <row r="179" spans="2:7" ht="12.75">
      <c r="B179" s="12" t="s">
        <v>157</v>
      </c>
      <c r="C179" s="30" t="s">
        <v>158</v>
      </c>
      <c r="D179" s="32">
        <v>4972000</v>
      </c>
      <c r="E179" s="32">
        <v>4356000</v>
      </c>
      <c r="F179" s="32">
        <v>1759608</v>
      </c>
      <c r="G179" s="22">
        <f t="shared" si="6"/>
        <v>40.39504132231405</v>
      </c>
    </row>
    <row r="180" spans="2:7" ht="12.75">
      <c r="B180" s="12" t="s">
        <v>386</v>
      </c>
      <c r="C180" s="30" t="s">
        <v>385</v>
      </c>
      <c r="D180" s="32">
        <v>250000</v>
      </c>
      <c r="E180" s="32">
        <v>250000</v>
      </c>
      <c r="F180" s="32">
        <v>0</v>
      </c>
      <c r="G180" s="22">
        <f t="shared" si="6"/>
        <v>0</v>
      </c>
    </row>
    <row r="181" spans="2:7" ht="12.75">
      <c r="B181" s="12" t="s">
        <v>343</v>
      </c>
      <c r="C181" s="30" t="s">
        <v>165</v>
      </c>
      <c r="D181" s="32">
        <v>630000</v>
      </c>
      <c r="E181" s="32">
        <v>630000</v>
      </c>
      <c r="F181" s="32">
        <v>308031</v>
      </c>
      <c r="G181" s="22">
        <f t="shared" si="6"/>
        <v>48.89380952380952</v>
      </c>
    </row>
    <row r="182" spans="2:7" ht="25.5" hidden="1">
      <c r="B182" s="12" t="s">
        <v>344</v>
      </c>
      <c r="C182" s="30" t="s">
        <v>166</v>
      </c>
      <c r="D182" s="32"/>
      <c r="E182" s="32"/>
      <c r="F182" s="32"/>
      <c r="G182" s="22"/>
    </row>
    <row r="183" spans="2:7" ht="25.5">
      <c r="B183" s="12" t="s">
        <v>344</v>
      </c>
      <c r="C183" s="30" t="s">
        <v>373</v>
      </c>
      <c r="D183" s="32">
        <v>17000</v>
      </c>
      <c r="E183" s="32">
        <v>17000</v>
      </c>
      <c r="F183" s="32">
        <v>0</v>
      </c>
      <c r="G183" s="22"/>
    </row>
    <row r="184" spans="2:7" ht="12.75">
      <c r="B184" s="12" t="s">
        <v>167</v>
      </c>
      <c r="C184" s="30" t="s">
        <v>168</v>
      </c>
      <c r="D184" s="32">
        <v>4450000</v>
      </c>
      <c r="E184" s="32">
        <v>3950000</v>
      </c>
      <c r="F184" s="32">
        <v>3631502</v>
      </c>
      <c r="G184" s="22">
        <f t="shared" si="6"/>
        <v>91.93675949367088</v>
      </c>
    </row>
    <row r="185" spans="2:7" ht="12.75">
      <c r="B185" s="12" t="s">
        <v>345</v>
      </c>
      <c r="C185" s="30" t="s">
        <v>171</v>
      </c>
      <c r="D185" s="32">
        <f>D186</f>
        <v>1236000</v>
      </c>
      <c r="E185" s="32">
        <v>1166000</v>
      </c>
      <c r="F185" s="32">
        <f>F186</f>
        <v>612037</v>
      </c>
      <c r="G185" s="22">
        <f t="shared" si="6"/>
        <v>52.49030874785592</v>
      </c>
    </row>
    <row r="186" spans="2:7" ht="12.75">
      <c r="B186" s="12" t="s">
        <v>346</v>
      </c>
      <c r="C186" s="30" t="s">
        <v>172</v>
      </c>
      <c r="D186" s="32">
        <v>1236000</v>
      </c>
      <c r="E186" s="32">
        <v>1166000</v>
      </c>
      <c r="F186" s="32">
        <v>612037</v>
      </c>
      <c r="G186" s="22">
        <f t="shared" si="6"/>
        <v>52.49030874785592</v>
      </c>
    </row>
    <row r="187" spans="2:7" ht="25.5">
      <c r="B187" s="12" t="s">
        <v>176</v>
      </c>
      <c r="C187" s="30" t="s">
        <v>177</v>
      </c>
      <c r="D187" s="32"/>
      <c r="E187" s="32"/>
      <c r="F187" s="32">
        <v>-23180</v>
      </c>
      <c r="G187" s="22"/>
    </row>
    <row r="188" spans="2:7" s="18" customFormat="1" ht="12.75">
      <c r="B188" s="11" t="s">
        <v>194</v>
      </c>
      <c r="C188" s="29" t="s">
        <v>195</v>
      </c>
      <c r="D188" s="31">
        <f>D189+D194+D196</f>
        <v>91293000</v>
      </c>
      <c r="E188" s="31">
        <f>E189+E194+E196</f>
        <v>76796000</v>
      </c>
      <c r="F188" s="31">
        <f>F189+F194+F196</f>
        <v>32916884</v>
      </c>
      <c r="G188" s="20">
        <f t="shared" si="6"/>
        <v>42.86275847700401</v>
      </c>
    </row>
    <row r="189" spans="2:7" ht="12.75">
      <c r="B189" s="12" t="s">
        <v>347</v>
      </c>
      <c r="C189" s="30" t="s">
        <v>154</v>
      </c>
      <c r="D189" s="32">
        <f>D190+D191+D192+D193</f>
        <v>69823000</v>
      </c>
      <c r="E189" s="32">
        <f>E190+E191+E192+E193</f>
        <v>59514000</v>
      </c>
      <c r="F189" s="32">
        <f>F190+F191+F192+F193</f>
        <v>25180557</v>
      </c>
      <c r="G189" s="22">
        <f t="shared" si="6"/>
        <v>42.31030849884061</v>
      </c>
    </row>
    <row r="190" spans="2:7" ht="12.75">
      <c r="B190" s="12" t="s">
        <v>155</v>
      </c>
      <c r="C190" s="30" t="s">
        <v>156</v>
      </c>
      <c r="D190" s="32">
        <v>3847000</v>
      </c>
      <c r="E190" s="32">
        <v>3559000</v>
      </c>
      <c r="F190" s="32">
        <v>2781611</v>
      </c>
      <c r="G190" s="22">
        <f t="shared" si="6"/>
        <v>78.15709468951952</v>
      </c>
    </row>
    <row r="191" spans="2:7" ht="12.75">
      <c r="B191" s="12" t="s">
        <v>157</v>
      </c>
      <c r="C191" s="30" t="s">
        <v>158</v>
      </c>
      <c r="D191" s="32">
        <v>35056000</v>
      </c>
      <c r="E191" s="32">
        <v>31631000</v>
      </c>
      <c r="F191" s="32">
        <v>19187170</v>
      </c>
      <c r="G191" s="22">
        <f t="shared" si="6"/>
        <v>60.65938478075306</v>
      </c>
    </row>
    <row r="192" spans="2:7" ht="12.75">
      <c r="B192" s="12" t="s">
        <v>348</v>
      </c>
      <c r="C192" s="30" t="s">
        <v>165</v>
      </c>
      <c r="D192" s="32">
        <v>1162000</v>
      </c>
      <c r="E192" s="32">
        <v>1162000</v>
      </c>
      <c r="F192" s="32">
        <v>50000</v>
      </c>
      <c r="G192" s="22">
        <f t="shared" si="6"/>
        <v>4.3029259896729775</v>
      </c>
    </row>
    <row r="193" spans="2:7" ht="25.5">
      <c r="B193" s="12" t="s">
        <v>349</v>
      </c>
      <c r="C193" s="30" t="s">
        <v>166</v>
      </c>
      <c r="D193" s="32">
        <v>29758000</v>
      </c>
      <c r="E193" s="32">
        <v>23162000</v>
      </c>
      <c r="F193" s="32">
        <v>3161776</v>
      </c>
      <c r="G193" s="22">
        <f t="shared" si="6"/>
        <v>13.650703738882653</v>
      </c>
    </row>
    <row r="194" spans="2:7" ht="12.75">
      <c r="B194" s="12" t="s">
        <v>350</v>
      </c>
      <c r="C194" s="30" t="s">
        <v>171</v>
      </c>
      <c r="D194" s="32">
        <v>21470000</v>
      </c>
      <c r="E194" s="32">
        <v>17282000</v>
      </c>
      <c r="F194" s="32">
        <v>8316517</v>
      </c>
      <c r="G194" s="22">
        <f t="shared" si="6"/>
        <v>48.12242217335957</v>
      </c>
    </row>
    <row r="195" spans="2:7" ht="12.75">
      <c r="B195" s="12" t="s">
        <v>340</v>
      </c>
      <c r="C195" s="30" t="s">
        <v>172</v>
      </c>
      <c r="D195" s="32">
        <v>21470000</v>
      </c>
      <c r="E195" s="32">
        <v>17282000</v>
      </c>
      <c r="F195" s="32">
        <v>8316517</v>
      </c>
      <c r="G195" s="22">
        <f t="shared" si="6"/>
        <v>48.12242217335957</v>
      </c>
    </row>
    <row r="196" spans="2:7" ht="25.5">
      <c r="B196" s="12" t="s">
        <v>176</v>
      </c>
      <c r="C196" s="30" t="s">
        <v>177</v>
      </c>
      <c r="D196" s="32"/>
      <c r="E196" s="32"/>
      <c r="F196" s="32">
        <v>-580190</v>
      </c>
      <c r="G196" s="22"/>
    </row>
    <row r="197" spans="2:7" s="18" customFormat="1" ht="12.75">
      <c r="B197" s="11" t="s">
        <v>196</v>
      </c>
      <c r="C197" s="29" t="s">
        <v>197</v>
      </c>
      <c r="D197" s="31">
        <f>D198+D201</f>
        <v>88499000</v>
      </c>
      <c r="E197" s="31">
        <f>E198+E201</f>
        <v>59122000</v>
      </c>
      <c r="F197" s="31">
        <f>F198+F201</f>
        <v>11426920</v>
      </c>
      <c r="G197" s="20">
        <f t="shared" si="6"/>
        <v>19.327695274178815</v>
      </c>
    </row>
    <row r="198" spans="2:7" ht="12.75">
      <c r="B198" s="12" t="s">
        <v>327</v>
      </c>
      <c r="C198" s="30" t="s">
        <v>154</v>
      </c>
      <c r="D198" s="32">
        <f>D199+D200</f>
        <v>86145000</v>
      </c>
      <c r="E198" s="32">
        <f>E199+E200</f>
        <v>56988000</v>
      </c>
      <c r="F198" s="32">
        <f>F199+F200</f>
        <v>11156752</v>
      </c>
      <c r="G198" s="22">
        <f t="shared" si="6"/>
        <v>19.577370674527973</v>
      </c>
    </row>
    <row r="199" spans="2:7" ht="12.75">
      <c r="B199" s="12" t="s">
        <v>157</v>
      </c>
      <c r="C199" s="30" t="s">
        <v>158</v>
      </c>
      <c r="D199" s="32">
        <v>18436000</v>
      </c>
      <c r="E199" s="32">
        <v>17988000</v>
      </c>
      <c r="F199" s="32">
        <v>11054723</v>
      </c>
      <c r="G199" s="22">
        <f t="shared" si="6"/>
        <v>61.456098510117855</v>
      </c>
    </row>
    <row r="200" spans="2:7" ht="25.5">
      <c r="B200" s="12" t="s">
        <v>351</v>
      </c>
      <c r="C200" s="30" t="s">
        <v>166</v>
      </c>
      <c r="D200" s="32">
        <v>67709000</v>
      </c>
      <c r="E200" s="32">
        <v>39000000</v>
      </c>
      <c r="F200" s="32">
        <v>102029</v>
      </c>
      <c r="G200" s="22">
        <f t="shared" si="6"/>
        <v>0.26161282051282053</v>
      </c>
    </row>
    <row r="201" spans="2:7" ht="12.75">
      <c r="B201" s="12" t="s">
        <v>291</v>
      </c>
      <c r="C201" s="30" t="s">
        <v>171</v>
      </c>
      <c r="D201" s="32">
        <f>D202</f>
        <v>2354000</v>
      </c>
      <c r="E201" s="32">
        <v>2134000</v>
      </c>
      <c r="F201" s="32">
        <v>270168</v>
      </c>
      <c r="G201" s="22">
        <f t="shared" si="6"/>
        <v>12.660168697282097</v>
      </c>
    </row>
    <row r="202" spans="2:7" ht="12.75">
      <c r="B202" s="12" t="s">
        <v>352</v>
      </c>
      <c r="C202" s="30" t="s">
        <v>172</v>
      </c>
      <c r="D202" s="32">
        <v>2354000</v>
      </c>
      <c r="E202" s="32">
        <v>2134000</v>
      </c>
      <c r="F202" s="32">
        <v>270168</v>
      </c>
      <c r="G202" s="22">
        <f t="shared" si="6"/>
        <v>12.660168697282097</v>
      </c>
    </row>
    <row r="203" spans="2:7" s="18" customFormat="1" ht="25.5">
      <c r="B203" s="11" t="s">
        <v>198</v>
      </c>
      <c r="C203" s="29" t="s">
        <v>199</v>
      </c>
      <c r="D203" s="31">
        <f>D204</f>
        <v>5431000</v>
      </c>
      <c r="E203" s="31">
        <f>E204</f>
        <v>3743000</v>
      </c>
      <c r="F203" s="31">
        <f>F204</f>
        <v>169381</v>
      </c>
      <c r="G203" s="20">
        <f t="shared" si="6"/>
        <v>4.525273844509751</v>
      </c>
    </row>
    <row r="204" spans="2:7" ht="12.75">
      <c r="B204" s="12" t="s">
        <v>271</v>
      </c>
      <c r="C204" s="30" t="s">
        <v>154</v>
      </c>
      <c r="D204" s="32">
        <f>D205+D206+D207</f>
        <v>5431000</v>
      </c>
      <c r="E204" s="32">
        <f>E205+E206+E207</f>
        <v>3743000</v>
      </c>
      <c r="F204" s="32">
        <f>F205+F206+F207</f>
        <v>169381</v>
      </c>
      <c r="G204" s="22">
        <f t="shared" si="6"/>
        <v>4.525273844509751</v>
      </c>
    </row>
    <row r="205" spans="2:7" ht="12.75">
      <c r="B205" s="12" t="s">
        <v>157</v>
      </c>
      <c r="C205" s="30" t="s">
        <v>158</v>
      </c>
      <c r="D205" s="32">
        <v>303000</v>
      </c>
      <c r="E205" s="32">
        <v>243000</v>
      </c>
      <c r="F205" s="32">
        <v>82581</v>
      </c>
      <c r="G205" s="22">
        <f t="shared" si="6"/>
        <v>33.98395061728395</v>
      </c>
    </row>
    <row r="206" spans="2:7" ht="12.75">
      <c r="B206" s="12" t="s">
        <v>353</v>
      </c>
      <c r="C206" s="30" t="s">
        <v>165</v>
      </c>
      <c r="D206" s="32"/>
      <c r="E206" s="32"/>
      <c r="F206" s="32"/>
      <c r="G206" s="22"/>
    </row>
    <row r="207" spans="2:7" ht="25.5">
      <c r="B207" s="12" t="s">
        <v>344</v>
      </c>
      <c r="C207" s="30" t="s">
        <v>166</v>
      </c>
      <c r="D207" s="32">
        <v>5128000</v>
      </c>
      <c r="E207" s="32">
        <v>3500000</v>
      </c>
      <c r="F207" s="32">
        <v>86800</v>
      </c>
      <c r="G207" s="22">
        <f t="shared" si="6"/>
        <v>2.48</v>
      </c>
    </row>
    <row r="208" spans="2:7" s="18" customFormat="1" ht="12.75">
      <c r="B208" s="11" t="s">
        <v>200</v>
      </c>
      <c r="C208" s="29" t="s">
        <v>201</v>
      </c>
      <c r="D208" s="31">
        <f>D209+D212</f>
        <v>133000</v>
      </c>
      <c r="E208" s="31">
        <f>E209+E212</f>
        <v>133000</v>
      </c>
      <c r="F208" s="31">
        <f>F209+F212</f>
        <v>31913</v>
      </c>
      <c r="G208" s="20">
        <f t="shared" si="6"/>
        <v>23.99473684210526</v>
      </c>
    </row>
    <row r="209" spans="2:7" ht="12.75">
      <c r="B209" s="12" t="s">
        <v>354</v>
      </c>
      <c r="C209" s="30" t="s">
        <v>154</v>
      </c>
      <c r="D209" s="32">
        <f>D211+D210</f>
        <v>133000</v>
      </c>
      <c r="E209" s="32">
        <f>E211+E210</f>
        <v>133000</v>
      </c>
      <c r="F209" s="32">
        <f>F211+F210</f>
        <v>31913</v>
      </c>
      <c r="G209" s="22">
        <f t="shared" si="6"/>
        <v>23.99473684210526</v>
      </c>
    </row>
    <row r="210" spans="2:7" ht="12.75">
      <c r="B210" s="12" t="s">
        <v>157</v>
      </c>
      <c r="C210" s="30" t="s">
        <v>158</v>
      </c>
      <c r="D210" s="32">
        <v>101000</v>
      </c>
      <c r="E210" s="32">
        <v>101000</v>
      </c>
      <c r="F210" s="32">
        <v>0</v>
      </c>
      <c r="G210" s="22">
        <f>F210/E210*100</f>
        <v>0</v>
      </c>
    </row>
    <row r="211" spans="2:7" ht="12.75">
      <c r="B211" s="12" t="s">
        <v>161</v>
      </c>
      <c r="C211" s="30" t="s">
        <v>162</v>
      </c>
      <c r="D211" s="32">
        <v>32000</v>
      </c>
      <c r="E211" s="32">
        <v>32000</v>
      </c>
      <c r="F211" s="32">
        <v>31913</v>
      </c>
      <c r="G211" s="22">
        <f t="shared" si="6"/>
        <v>99.728125</v>
      </c>
    </row>
    <row r="212" spans="2:7" ht="12.75">
      <c r="B212" s="12" t="s">
        <v>350</v>
      </c>
      <c r="C212" s="30" t="s">
        <v>171</v>
      </c>
      <c r="D212" s="32">
        <f>D213</f>
        <v>0</v>
      </c>
      <c r="E212" s="32">
        <f>E213</f>
        <v>0</v>
      </c>
      <c r="F212" s="32">
        <f>F213</f>
        <v>0</v>
      </c>
      <c r="G212" s="22"/>
    </row>
    <row r="213" spans="2:7" ht="12.75">
      <c r="B213" s="12" t="s">
        <v>355</v>
      </c>
      <c r="C213" s="30" t="s">
        <v>172</v>
      </c>
      <c r="D213" s="32">
        <v>0</v>
      </c>
      <c r="E213" s="32">
        <v>0</v>
      </c>
      <c r="F213" s="32">
        <v>0</v>
      </c>
      <c r="G213" s="22"/>
    </row>
    <row r="214" spans="2:7" s="18" customFormat="1" ht="12.75">
      <c r="B214" s="11" t="s">
        <v>202</v>
      </c>
      <c r="C214" s="29" t="s">
        <v>203</v>
      </c>
      <c r="D214" s="31">
        <f>D215+D220+D222</f>
        <v>136341000</v>
      </c>
      <c r="E214" s="31">
        <f>E215+E220+E222</f>
        <v>114786000</v>
      </c>
      <c r="F214" s="31">
        <f>F215+F220+F222+F224</f>
        <v>68261016</v>
      </c>
      <c r="G214" s="20">
        <f t="shared" si="6"/>
        <v>59.46806753436831</v>
      </c>
    </row>
    <row r="215" spans="2:7" ht="12.75">
      <c r="B215" s="12" t="s">
        <v>271</v>
      </c>
      <c r="C215" s="30" t="s">
        <v>154</v>
      </c>
      <c r="D215" s="32">
        <f>D216+D217+D218+D219</f>
        <v>95700000</v>
      </c>
      <c r="E215" s="32">
        <f>E216+E217+E218+E219</f>
        <v>78752000</v>
      </c>
      <c r="F215" s="32">
        <f>F216+F217+F218+F219</f>
        <v>46713769</v>
      </c>
      <c r="G215" s="22">
        <f t="shared" si="6"/>
        <v>59.31756526818367</v>
      </c>
    </row>
    <row r="216" spans="2:7" ht="12.75">
      <c r="B216" s="12" t="s">
        <v>157</v>
      </c>
      <c r="C216" s="30" t="s">
        <v>158</v>
      </c>
      <c r="D216" s="32">
        <v>30752000</v>
      </c>
      <c r="E216" s="32">
        <v>24106000</v>
      </c>
      <c r="F216" s="32">
        <v>18236780</v>
      </c>
      <c r="G216" s="22">
        <f aca="true" t="shared" si="7" ref="G216:G223">F216/E216*100</f>
        <v>75.65245167178296</v>
      </c>
    </row>
    <row r="217" spans="2:7" ht="12.75">
      <c r="B217" s="12" t="s">
        <v>161</v>
      </c>
      <c r="C217" s="30" t="s">
        <v>162</v>
      </c>
      <c r="D217" s="32">
        <v>19000000</v>
      </c>
      <c r="E217" s="32">
        <v>17500000</v>
      </c>
      <c r="F217" s="32">
        <v>14281153</v>
      </c>
      <c r="G217" s="22">
        <f t="shared" si="7"/>
        <v>81.60658857142857</v>
      </c>
    </row>
    <row r="218" spans="2:7" ht="12.75">
      <c r="B218" s="12" t="s">
        <v>348</v>
      </c>
      <c r="C218" s="30" t="s">
        <v>165</v>
      </c>
      <c r="D218" s="32"/>
      <c r="E218" s="32"/>
      <c r="F218" s="32"/>
      <c r="G218" s="22"/>
    </row>
    <row r="219" spans="2:7" ht="25.5">
      <c r="B219" s="12" t="s">
        <v>356</v>
      </c>
      <c r="C219" s="30" t="s">
        <v>166</v>
      </c>
      <c r="D219" s="32">
        <v>45948000</v>
      </c>
      <c r="E219" s="32">
        <v>37146000</v>
      </c>
      <c r="F219" s="32">
        <v>14195836</v>
      </c>
      <c r="G219" s="22">
        <f t="shared" si="7"/>
        <v>38.21632477251925</v>
      </c>
    </row>
    <row r="220" spans="2:7" ht="12.75">
      <c r="B220" s="12" t="s">
        <v>291</v>
      </c>
      <c r="C220" s="30" t="s">
        <v>171</v>
      </c>
      <c r="D220" s="32">
        <v>23621000</v>
      </c>
      <c r="E220" s="32">
        <v>19131000</v>
      </c>
      <c r="F220" s="32">
        <v>8212403</v>
      </c>
      <c r="G220" s="22">
        <f t="shared" si="7"/>
        <v>42.92720192357953</v>
      </c>
    </row>
    <row r="221" spans="2:7" ht="12.75">
      <c r="B221" s="12" t="s">
        <v>331</v>
      </c>
      <c r="C221" s="30" t="s">
        <v>172</v>
      </c>
      <c r="D221" s="32">
        <v>23621000</v>
      </c>
      <c r="E221" s="32">
        <v>19131000</v>
      </c>
      <c r="F221" s="32">
        <v>8212403</v>
      </c>
      <c r="G221" s="22">
        <f t="shared" si="7"/>
        <v>42.92720192357953</v>
      </c>
    </row>
    <row r="222" spans="2:7" ht="12.75">
      <c r="B222" s="12" t="s">
        <v>357</v>
      </c>
      <c r="C222" s="30" t="s">
        <v>173</v>
      </c>
      <c r="D222" s="32">
        <v>17020000</v>
      </c>
      <c r="E222" s="32">
        <v>16903000</v>
      </c>
      <c r="F222" s="32">
        <v>13354274</v>
      </c>
      <c r="G222" s="22">
        <f t="shared" si="7"/>
        <v>79.00534816304798</v>
      </c>
    </row>
    <row r="223" spans="2:7" ht="12.75">
      <c r="B223" s="12" t="s">
        <v>174</v>
      </c>
      <c r="C223" s="30" t="s">
        <v>175</v>
      </c>
      <c r="D223" s="32">
        <v>17020000</v>
      </c>
      <c r="E223" s="32">
        <v>16903000</v>
      </c>
      <c r="F223" s="32">
        <v>13354274</v>
      </c>
      <c r="G223" s="22">
        <f t="shared" si="7"/>
        <v>79.00534816304798</v>
      </c>
    </row>
    <row r="224" spans="2:7" ht="25.5">
      <c r="B224" s="12" t="s">
        <v>176</v>
      </c>
      <c r="C224" s="30" t="s">
        <v>177</v>
      </c>
      <c r="D224" s="32"/>
      <c r="E224" s="32"/>
      <c r="F224" s="32">
        <v>-19430</v>
      </c>
      <c r="G224" s="22"/>
    </row>
    <row r="225" spans="2:7" ht="12.75">
      <c r="B225" s="26" t="s">
        <v>364</v>
      </c>
      <c r="C225" s="33" t="s">
        <v>365</v>
      </c>
      <c r="D225" s="31">
        <f>D13-D110</f>
        <v>0</v>
      </c>
      <c r="E225" s="31">
        <f>E13-E110</f>
        <v>0</v>
      </c>
      <c r="F225" s="31">
        <f>F13-F110</f>
        <v>2236679</v>
      </c>
      <c r="G225" s="34"/>
    </row>
  </sheetData>
  <sheetProtection/>
  <mergeCells count="10">
    <mergeCell ref="F1:G1"/>
    <mergeCell ref="B109:G109"/>
    <mergeCell ref="B5:G5"/>
    <mergeCell ref="B6:F6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19"/>
  <sheetViews>
    <sheetView view="pageLayout" workbookViewId="0" topLeftCell="A1">
      <selection activeCell="F12" sqref="F12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00390625" style="3" customWidth="1"/>
    <col min="6" max="6" width="15.421875" style="3" customWidth="1"/>
    <col min="7" max="7" width="0.13671875" style="1" customWidth="1"/>
    <col min="8" max="16384" width="9.140625" style="1" customWidth="1"/>
  </cols>
  <sheetData>
    <row r="1" spans="2:8" ht="15.75">
      <c r="B1" s="5" t="s">
        <v>261</v>
      </c>
      <c r="F1" s="39" t="s">
        <v>367</v>
      </c>
      <c r="G1" s="39"/>
      <c r="H1" s="25"/>
    </row>
    <row r="2" ht="15.75">
      <c r="B2" s="5" t="s">
        <v>262</v>
      </c>
    </row>
    <row r="3" ht="15.75">
      <c r="B3" s="5" t="s">
        <v>263</v>
      </c>
    </row>
    <row r="5" spans="2:7" ht="15">
      <c r="B5" s="43" t="s">
        <v>370</v>
      </c>
      <c r="C5" s="43"/>
      <c r="D5" s="43"/>
      <c r="E5" s="43"/>
      <c r="F5" s="43"/>
      <c r="G5" s="43"/>
    </row>
    <row r="6" spans="2:7" ht="15.75">
      <c r="B6" s="44">
        <v>41912</v>
      </c>
      <c r="C6" s="45"/>
      <c r="D6" s="45"/>
      <c r="E6" s="45"/>
      <c r="F6" s="45"/>
      <c r="G6" s="4"/>
    </row>
    <row r="10" spans="2:7" ht="12.75">
      <c r="B10" s="46" t="s">
        <v>266</v>
      </c>
      <c r="C10" s="47" t="s">
        <v>259</v>
      </c>
      <c r="D10" s="48" t="s">
        <v>275</v>
      </c>
      <c r="E10" s="49" t="s">
        <v>260</v>
      </c>
      <c r="F10" s="51" t="s">
        <v>387</v>
      </c>
      <c r="G10" s="53" t="s">
        <v>285</v>
      </c>
    </row>
    <row r="11" spans="2:7" ht="12.75">
      <c r="B11" s="46"/>
      <c r="C11" s="47"/>
      <c r="D11" s="48"/>
      <c r="E11" s="50"/>
      <c r="F11" s="52"/>
      <c r="G11" s="53"/>
    </row>
    <row r="12" spans="2:7" ht="12.75">
      <c r="B12" s="6"/>
      <c r="C12" s="7"/>
      <c r="D12" s="8">
        <v>1</v>
      </c>
      <c r="E12" s="9">
        <v>2</v>
      </c>
      <c r="F12" s="10">
        <v>3</v>
      </c>
      <c r="G12" s="8">
        <v>4</v>
      </c>
    </row>
    <row r="13" spans="2:7" s="18" customFormat="1" ht="12.75">
      <c r="B13" s="16" t="s">
        <v>0</v>
      </c>
      <c r="C13" s="29" t="s">
        <v>61</v>
      </c>
      <c r="D13" s="27">
        <f>D14+D88+D82+D97</f>
        <v>353627000</v>
      </c>
      <c r="E13" s="27">
        <f>E14+E88+E82+E97</f>
        <v>302755000</v>
      </c>
      <c r="F13" s="27">
        <f>F14+F88+F82+F97</f>
        <v>233508659</v>
      </c>
      <c r="G13" s="20">
        <f>F13/E13*100</f>
        <v>77.12792819276314</v>
      </c>
    </row>
    <row r="14" spans="2:7" s="18" customFormat="1" ht="12.75">
      <c r="B14" s="16" t="s">
        <v>1</v>
      </c>
      <c r="C14" s="29" t="s">
        <v>62</v>
      </c>
      <c r="D14" s="27">
        <f>D15+D54</f>
        <v>351327000</v>
      </c>
      <c r="E14" s="27">
        <f>E15+E54</f>
        <v>301155000</v>
      </c>
      <c r="F14" s="27">
        <f>F15+F54</f>
        <v>232413123</v>
      </c>
      <c r="G14" s="20">
        <f aca="true" t="shared" si="0" ref="G14:G76">F14/E14*100</f>
        <v>77.17392140259999</v>
      </c>
    </row>
    <row r="15" spans="2:7" s="18" customFormat="1" ht="12.75">
      <c r="B15" s="16" t="s">
        <v>2</v>
      </c>
      <c r="C15" s="29" t="s">
        <v>63</v>
      </c>
      <c r="D15" s="27">
        <f>D17+D19+D23+D26+D37+D40+D42+D45+D52</f>
        <v>318973000</v>
      </c>
      <c r="E15" s="27">
        <f>E17+E19+E23+E26+E37+E40+E42+E45+E52</f>
        <v>268910000</v>
      </c>
      <c r="F15" s="27">
        <f>F17+F19+F23+F26+F37+F40+F42+F45+F52</f>
        <v>213265626</v>
      </c>
      <c r="G15" s="20">
        <f t="shared" si="0"/>
        <v>79.30743594511175</v>
      </c>
    </row>
    <row r="16" spans="2:7" ht="25.5">
      <c r="B16" s="17" t="s">
        <v>298</v>
      </c>
      <c r="C16" s="30" t="s">
        <v>64</v>
      </c>
      <c r="D16" s="28">
        <f>D17+D19+D23</f>
        <v>114172000</v>
      </c>
      <c r="E16" s="28">
        <v>95491000</v>
      </c>
      <c r="F16" s="28">
        <v>83813963</v>
      </c>
      <c r="G16" s="22">
        <f t="shared" si="0"/>
        <v>87.77158370945953</v>
      </c>
    </row>
    <row r="17" spans="2:7" s="18" customFormat="1" ht="12.75">
      <c r="B17" s="16" t="s">
        <v>299</v>
      </c>
      <c r="C17" s="29" t="s">
        <v>382</v>
      </c>
      <c r="D17" s="27">
        <f>D18</f>
        <v>2520000</v>
      </c>
      <c r="E17" s="27">
        <f>E18</f>
        <v>2520000</v>
      </c>
      <c r="F17" s="27">
        <f>F18</f>
        <v>1845658</v>
      </c>
      <c r="G17" s="20">
        <f t="shared" si="0"/>
        <v>73.24039682539683</v>
      </c>
    </row>
    <row r="18" spans="2:7" ht="25.5">
      <c r="B18" s="17" t="s">
        <v>3</v>
      </c>
      <c r="C18" s="30" t="s">
        <v>66</v>
      </c>
      <c r="D18" s="28">
        <v>2520000</v>
      </c>
      <c r="E18" s="28">
        <v>2520000</v>
      </c>
      <c r="F18" s="28">
        <v>1845658</v>
      </c>
      <c r="G18" s="22">
        <f t="shared" si="0"/>
        <v>73.24039682539683</v>
      </c>
    </row>
    <row r="19" spans="2:7" s="18" customFormat="1" ht="12.75">
      <c r="B19" s="16" t="s">
        <v>300</v>
      </c>
      <c r="C19" s="29" t="s">
        <v>67</v>
      </c>
      <c r="D19" s="27">
        <f>D20+D21</f>
        <v>111617000</v>
      </c>
      <c r="E19" s="27">
        <f>E20+E21</f>
        <v>92944000</v>
      </c>
      <c r="F19" s="27">
        <f>F20+F21</f>
        <v>81970305</v>
      </c>
      <c r="G19" s="20">
        <f t="shared" si="0"/>
        <v>88.19321849715958</v>
      </c>
    </row>
    <row r="20" spans="2:7" ht="12.75">
      <c r="B20" s="17" t="s">
        <v>4</v>
      </c>
      <c r="C20" s="30" t="s">
        <v>68</v>
      </c>
      <c r="D20" s="28">
        <v>110738000</v>
      </c>
      <c r="E20" s="28">
        <v>92284000</v>
      </c>
      <c r="F20" s="28">
        <v>81337352</v>
      </c>
      <c r="G20" s="22">
        <f t="shared" si="0"/>
        <v>88.13808677560574</v>
      </c>
    </row>
    <row r="21" spans="2:7" ht="25.5">
      <c r="B21" s="17" t="s">
        <v>5</v>
      </c>
      <c r="C21" s="30" t="s">
        <v>69</v>
      </c>
      <c r="D21" s="28">
        <v>879000</v>
      </c>
      <c r="E21" s="28">
        <v>660000</v>
      </c>
      <c r="F21" s="28">
        <v>632953</v>
      </c>
      <c r="G21" s="22">
        <f t="shared" si="0"/>
        <v>95.9019696969697</v>
      </c>
    </row>
    <row r="22" spans="2:7" ht="25.5">
      <c r="B22" s="17" t="s">
        <v>301</v>
      </c>
      <c r="C22" s="30" t="s">
        <v>70</v>
      </c>
      <c r="D22" s="28">
        <v>250000</v>
      </c>
      <c r="E22" s="28">
        <v>250000</v>
      </c>
      <c r="F22" s="28">
        <f aca="true" t="shared" si="1" ref="D22:F23">F23</f>
        <v>0</v>
      </c>
      <c r="G22" s="22">
        <f t="shared" si="0"/>
        <v>0</v>
      </c>
    </row>
    <row r="23" spans="2:7" s="18" customFormat="1" ht="25.5">
      <c r="B23" s="16" t="s">
        <v>302</v>
      </c>
      <c r="C23" s="29" t="s">
        <v>71</v>
      </c>
      <c r="D23" s="27">
        <f t="shared" si="1"/>
        <v>35000</v>
      </c>
      <c r="E23" s="27">
        <f t="shared" si="1"/>
        <v>27000</v>
      </c>
      <c r="F23" s="27">
        <f t="shared" si="1"/>
        <v>0</v>
      </c>
      <c r="G23" s="20">
        <f t="shared" si="0"/>
        <v>0</v>
      </c>
    </row>
    <row r="24" spans="2:7" ht="12.75">
      <c r="B24" s="17" t="s">
        <v>6</v>
      </c>
      <c r="C24" s="30" t="s">
        <v>72</v>
      </c>
      <c r="D24" s="28">
        <v>35000</v>
      </c>
      <c r="E24" s="28">
        <v>27000</v>
      </c>
      <c r="F24" s="28">
        <v>0</v>
      </c>
      <c r="G24" s="22">
        <f t="shared" si="0"/>
        <v>0</v>
      </c>
    </row>
    <row r="25" spans="2:7" ht="12.75">
      <c r="B25" s="17" t="s">
        <v>303</v>
      </c>
      <c r="C25" s="30" t="s">
        <v>73</v>
      </c>
      <c r="D25" s="28">
        <v>83858000</v>
      </c>
      <c r="E25" s="28">
        <v>74643000</v>
      </c>
      <c r="F25" s="28">
        <v>42576167</v>
      </c>
      <c r="G25" s="22">
        <f t="shared" si="0"/>
        <v>57.039731789987</v>
      </c>
    </row>
    <row r="26" spans="2:7" s="18" customFormat="1" ht="12.75">
      <c r="B26" s="16" t="s">
        <v>304</v>
      </c>
      <c r="C26" s="29" t="s">
        <v>74</v>
      </c>
      <c r="D26" s="27">
        <f>D27+D30+D34+D35</f>
        <v>83858000</v>
      </c>
      <c r="E26" s="27">
        <f>E27+E30+E34+E35</f>
        <v>74643000</v>
      </c>
      <c r="F26" s="27">
        <f>F27+F30+F34+F35</f>
        <v>42576167</v>
      </c>
      <c r="G26" s="20">
        <f t="shared" si="0"/>
        <v>57.039731789987</v>
      </c>
    </row>
    <row r="27" spans="2:7" ht="12.75">
      <c r="B27" s="17" t="s">
        <v>305</v>
      </c>
      <c r="C27" s="30" t="s">
        <v>75</v>
      </c>
      <c r="D27" s="28">
        <v>73456000</v>
      </c>
      <c r="E27" s="28">
        <v>66050000</v>
      </c>
      <c r="F27" s="28">
        <v>37355349</v>
      </c>
      <c r="G27" s="22">
        <f t="shared" si="0"/>
        <v>56.55616805450416</v>
      </c>
    </row>
    <row r="28" spans="2:7" ht="12.75">
      <c r="B28" s="17" t="s">
        <v>7</v>
      </c>
      <c r="C28" s="30" t="s">
        <v>76</v>
      </c>
      <c r="D28" s="28">
        <v>12615000</v>
      </c>
      <c r="E28" s="28">
        <v>10561000</v>
      </c>
      <c r="F28" s="28">
        <v>8136996</v>
      </c>
      <c r="G28" s="22">
        <f t="shared" si="0"/>
        <v>77.0475901903229</v>
      </c>
    </row>
    <row r="29" spans="2:7" ht="12.75">
      <c r="B29" s="17" t="s">
        <v>8</v>
      </c>
      <c r="C29" s="30" t="s">
        <v>77</v>
      </c>
      <c r="D29" s="28">
        <v>60841000</v>
      </c>
      <c r="E29" s="28">
        <v>55489000</v>
      </c>
      <c r="F29" s="28">
        <v>29218353</v>
      </c>
      <c r="G29" s="22">
        <f t="shared" si="0"/>
        <v>52.65611742867956</v>
      </c>
    </row>
    <row r="30" spans="2:7" ht="12.75">
      <c r="B30" s="17" t="s">
        <v>306</v>
      </c>
      <c r="C30" s="30" t="s">
        <v>78</v>
      </c>
      <c r="D30" s="28">
        <v>6325000</v>
      </c>
      <c r="E30" s="28">
        <v>5524000</v>
      </c>
      <c r="F30" s="28">
        <v>3700507</v>
      </c>
      <c r="G30" s="22">
        <f t="shared" si="0"/>
        <v>66.98962708182476</v>
      </c>
    </row>
    <row r="31" spans="2:7" ht="12.75">
      <c r="B31" s="17" t="s">
        <v>9</v>
      </c>
      <c r="C31" s="30" t="s">
        <v>79</v>
      </c>
      <c r="D31" s="28">
        <v>3371000</v>
      </c>
      <c r="E31" s="28">
        <v>2915000</v>
      </c>
      <c r="F31" s="28">
        <v>1853124</v>
      </c>
      <c r="G31" s="22">
        <f t="shared" si="0"/>
        <v>63.57200686106347</v>
      </c>
    </row>
    <row r="32" spans="2:7" ht="12.75">
      <c r="B32" s="17" t="s">
        <v>10</v>
      </c>
      <c r="C32" s="30" t="s">
        <v>80</v>
      </c>
      <c r="D32" s="28">
        <v>2874000</v>
      </c>
      <c r="E32" s="28">
        <v>2543000</v>
      </c>
      <c r="F32" s="28">
        <v>1798617</v>
      </c>
      <c r="G32" s="22">
        <f t="shared" si="0"/>
        <v>70.72815572158866</v>
      </c>
    </row>
    <row r="33" spans="2:7" ht="12.75">
      <c r="B33" s="17" t="s">
        <v>11</v>
      </c>
      <c r="C33" s="30" t="s">
        <v>81</v>
      </c>
      <c r="D33" s="28">
        <v>80000</v>
      </c>
      <c r="E33" s="28">
        <v>66000</v>
      </c>
      <c r="F33" s="28">
        <v>48766</v>
      </c>
      <c r="G33" s="22">
        <f t="shared" si="0"/>
        <v>73.88787878787879</v>
      </c>
    </row>
    <row r="34" spans="2:7" ht="25.5">
      <c r="B34" s="17" t="s">
        <v>12</v>
      </c>
      <c r="C34" s="30" t="s">
        <v>82</v>
      </c>
      <c r="D34" s="28">
        <v>3880000</v>
      </c>
      <c r="E34" s="28">
        <v>2910000</v>
      </c>
      <c r="F34" s="28">
        <v>1392217</v>
      </c>
      <c r="G34" s="22">
        <f t="shared" si="0"/>
        <v>47.84250859106529</v>
      </c>
    </row>
    <row r="35" spans="2:7" ht="12.75">
      <c r="B35" s="17" t="s">
        <v>13</v>
      </c>
      <c r="C35" s="30" t="s">
        <v>83</v>
      </c>
      <c r="D35" s="28">
        <v>197000</v>
      </c>
      <c r="E35" s="28">
        <v>159000</v>
      </c>
      <c r="F35" s="28">
        <v>128094</v>
      </c>
      <c r="G35" s="22">
        <f t="shared" si="0"/>
        <v>80.56226415094339</v>
      </c>
    </row>
    <row r="36" spans="2:7" ht="12.75">
      <c r="B36" s="17" t="s">
        <v>307</v>
      </c>
      <c r="C36" s="30" t="s">
        <v>84</v>
      </c>
      <c r="D36" s="28">
        <v>120914000</v>
      </c>
      <c r="E36" s="28">
        <v>98754000</v>
      </c>
      <c r="F36" s="28">
        <v>86847978</v>
      </c>
      <c r="G36" s="22">
        <f t="shared" si="0"/>
        <v>87.94375721489762</v>
      </c>
    </row>
    <row r="37" spans="2:7" s="18" customFormat="1" ht="12.75">
      <c r="B37" s="16" t="s">
        <v>308</v>
      </c>
      <c r="C37" s="29" t="s">
        <v>85</v>
      </c>
      <c r="D37" s="27">
        <f>D38+D39</f>
        <v>96514000</v>
      </c>
      <c r="E37" s="27">
        <f>E38+E39</f>
        <v>75957000</v>
      </c>
      <c r="F37" s="27">
        <f>F38+F39</f>
        <v>75957000</v>
      </c>
      <c r="G37" s="20">
        <f t="shared" si="0"/>
        <v>100</v>
      </c>
    </row>
    <row r="38" spans="2:7" ht="42.75" customHeight="1">
      <c r="B38" s="17" t="s">
        <v>14</v>
      </c>
      <c r="C38" s="30" t="s">
        <v>86</v>
      </c>
      <c r="D38" s="28">
        <v>96072000</v>
      </c>
      <c r="E38" s="28">
        <v>75624000</v>
      </c>
      <c r="F38" s="28">
        <v>75624000</v>
      </c>
      <c r="G38" s="22">
        <f t="shared" si="0"/>
        <v>100</v>
      </c>
    </row>
    <row r="39" spans="2:7" ht="25.5">
      <c r="B39" s="17" t="s">
        <v>15</v>
      </c>
      <c r="C39" s="30" t="s">
        <v>87</v>
      </c>
      <c r="D39" s="28">
        <v>442000</v>
      </c>
      <c r="E39" s="28">
        <v>333000</v>
      </c>
      <c r="F39" s="28">
        <v>333000</v>
      </c>
      <c r="G39" s="22">
        <f t="shared" si="0"/>
        <v>100</v>
      </c>
    </row>
    <row r="40" spans="2:7" s="18" customFormat="1" ht="12.75">
      <c r="B40" s="16" t="s">
        <v>309</v>
      </c>
      <c r="C40" s="29" t="s">
        <v>88</v>
      </c>
      <c r="D40" s="27">
        <f>D41</f>
        <v>213000</v>
      </c>
      <c r="E40" s="27">
        <f>E41</f>
        <v>159000</v>
      </c>
      <c r="F40" s="27">
        <f>F41</f>
        <v>197549</v>
      </c>
      <c r="G40" s="20">
        <f t="shared" si="0"/>
        <v>124.24465408805032</v>
      </c>
    </row>
    <row r="41" spans="2:7" ht="12.75">
      <c r="B41" s="17" t="s">
        <v>16</v>
      </c>
      <c r="C41" s="30" t="s">
        <v>89</v>
      </c>
      <c r="D41" s="28">
        <v>213000</v>
      </c>
      <c r="E41" s="28">
        <v>159000</v>
      </c>
      <c r="F41" s="28">
        <v>197549</v>
      </c>
      <c r="G41" s="22">
        <f t="shared" si="0"/>
        <v>124.24465408805032</v>
      </c>
    </row>
    <row r="42" spans="2:7" s="18" customFormat="1" ht="12.75">
      <c r="B42" s="16" t="s">
        <v>310</v>
      </c>
      <c r="C42" s="29" t="s">
        <v>90</v>
      </c>
      <c r="D42" s="27">
        <f>D43+D44</f>
        <v>2187000</v>
      </c>
      <c r="E42" s="27">
        <f>E43+E44</f>
        <v>1676000</v>
      </c>
      <c r="F42" s="27">
        <f>F43+F44</f>
        <v>1980798</v>
      </c>
      <c r="G42" s="20">
        <f t="shared" si="0"/>
        <v>118.18603818615752</v>
      </c>
    </row>
    <row r="43" spans="2:7" ht="12.75">
      <c r="B43" s="17" t="s">
        <v>17</v>
      </c>
      <c r="C43" s="30" t="s">
        <v>91</v>
      </c>
      <c r="D43" s="28">
        <v>163000</v>
      </c>
      <c r="E43" s="28">
        <v>123000</v>
      </c>
      <c r="F43" s="28">
        <v>98377</v>
      </c>
      <c r="G43" s="22">
        <f t="shared" si="0"/>
        <v>79.98130081300813</v>
      </c>
    </row>
    <row r="44" spans="2:7" ht="12.75">
      <c r="B44" s="17" t="s">
        <v>18</v>
      </c>
      <c r="C44" s="30" t="s">
        <v>92</v>
      </c>
      <c r="D44" s="28">
        <v>2024000</v>
      </c>
      <c r="E44" s="28">
        <v>1553000</v>
      </c>
      <c r="F44" s="28">
        <v>1882421</v>
      </c>
      <c r="G44" s="22">
        <f t="shared" si="0"/>
        <v>121.21191242755955</v>
      </c>
    </row>
    <row r="45" spans="2:7" s="18" customFormat="1" ht="25.5">
      <c r="B45" s="16" t="s">
        <v>311</v>
      </c>
      <c r="C45" s="29" t="s">
        <v>93</v>
      </c>
      <c r="D45" s="27">
        <f>D46+D49+D50</f>
        <v>22000000</v>
      </c>
      <c r="E45" s="27">
        <f>E46+E49+E50</f>
        <v>20962000</v>
      </c>
      <c r="F45" s="27">
        <f>F46+F49+F50</f>
        <v>8712631</v>
      </c>
      <c r="G45" s="20">
        <f t="shared" si="0"/>
        <v>41.56392996851446</v>
      </c>
    </row>
    <row r="46" spans="2:7" ht="12.75">
      <c r="B46" s="17" t="s">
        <v>312</v>
      </c>
      <c r="C46" s="30" t="s">
        <v>94</v>
      </c>
      <c r="D46" s="28">
        <v>20576000</v>
      </c>
      <c r="E46" s="28">
        <v>19538000</v>
      </c>
      <c r="F46" s="28">
        <v>7325309</v>
      </c>
      <c r="G46" s="22">
        <f t="shared" si="0"/>
        <v>37.49262462892825</v>
      </c>
    </row>
    <row r="47" spans="2:7" ht="25.5">
      <c r="B47" s="17" t="s">
        <v>19</v>
      </c>
      <c r="C47" s="30" t="s">
        <v>95</v>
      </c>
      <c r="D47" s="28">
        <v>10763000</v>
      </c>
      <c r="E47" s="28">
        <v>9725000</v>
      </c>
      <c r="F47" s="28">
        <v>4825665</v>
      </c>
      <c r="G47" s="22">
        <f t="shared" si="0"/>
        <v>49.62123393316195</v>
      </c>
    </row>
    <row r="48" spans="2:7" ht="25.5">
      <c r="B48" s="17" t="s">
        <v>20</v>
      </c>
      <c r="C48" s="30" t="s">
        <v>96</v>
      </c>
      <c r="D48" s="28">
        <v>9813000</v>
      </c>
      <c r="E48" s="28">
        <v>9813000</v>
      </c>
      <c r="F48" s="28">
        <v>2499644</v>
      </c>
      <c r="G48" s="22">
        <f t="shared" si="0"/>
        <v>25.472781004789564</v>
      </c>
    </row>
    <row r="49" spans="2:7" ht="25.5">
      <c r="B49" s="17" t="s">
        <v>21</v>
      </c>
      <c r="C49" s="30" t="s">
        <v>97</v>
      </c>
      <c r="D49" s="28">
        <v>1085000</v>
      </c>
      <c r="E49" s="28">
        <v>1085000</v>
      </c>
      <c r="F49" s="28">
        <v>1074930</v>
      </c>
      <c r="G49" s="22">
        <f t="shared" si="0"/>
        <v>99.07188940092166</v>
      </c>
    </row>
    <row r="50" spans="2:7" ht="25.5">
      <c r="B50" s="17" t="s">
        <v>22</v>
      </c>
      <c r="C50" s="30" t="s">
        <v>98</v>
      </c>
      <c r="D50" s="28">
        <v>339000</v>
      </c>
      <c r="E50" s="28">
        <v>339000</v>
      </c>
      <c r="F50" s="28">
        <v>312392</v>
      </c>
      <c r="G50" s="22">
        <f t="shared" si="0"/>
        <v>92.15103244837758</v>
      </c>
    </row>
    <row r="51" spans="2:7" ht="12.75">
      <c r="B51" s="17" t="s">
        <v>23</v>
      </c>
      <c r="C51" s="30" t="s">
        <v>99</v>
      </c>
      <c r="D51" s="28">
        <f aca="true" t="shared" si="2" ref="D51:F52">D52</f>
        <v>29000</v>
      </c>
      <c r="E51" s="28">
        <v>22000</v>
      </c>
      <c r="F51" s="28">
        <v>25518</v>
      </c>
      <c r="G51" s="22">
        <f t="shared" si="0"/>
        <v>115.9909090909091</v>
      </c>
    </row>
    <row r="52" spans="2:7" s="18" customFormat="1" ht="12.75">
      <c r="B52" s="16" t="s">
        <v>313</v>
      </c>
      <c r="C52" s="29" t="s">
        <v>100</v>
      </c>
      <c r="D52" s="27">
        <f t="shared" si="2"/>
        <v>29000</v>
      </c>
      <c r="E52" s="27">
        <f t="shared" si="2"/>
        <v>22000</v>
      </c>
      <c r="F52" s="27">
        <f t="shared" si="2"/>
        <v>25518</v>
      </c>
      <c r="G52" s="20">
        <f t="shared" si="0"/>
        <v>115.9909090909091</v>
      </c>
    </row>
    <row r="53" spans="2:7" ht="12.75">
      <c r="B53" s="17" t="s">
        <v>24</v>
      </c>
      <c r="C53" s="30" t="s">
        <v>101</v>
      </c>
      <c r="D53" s="28">
        <v>29000</v>
      </c>
      <c r="E53" s="28">
        <v>22000</v>
      </c>
      <c r="F53" s="28">
        <v>25518</v>
      </c>
      <c r="G53" s="22">
        <f t="shared" si="0"/>
        <v>115.9909090909091</v>
      </c>
    </row>
    <row r="54" spans="2:7" ht="12.75">
      <c r="B54" s="17" t="s">
        <v>25</v>
      </c>
      <c r="C54" s="30" t="s">
        <v>102</v>
      </c>
      <c r="D54" s="28">
        <v>32354000</v>
      </c>
      <c r="E54" s="28">
        <v>32245000</v>
      </c>
      <c r="F54" s="28">
        <v>19147497</v>
      </c>
      <c r="G54" s="22">
        <f t="shared" si="0"/>
        <v>59.38129012249961</v>
      </c>
    </row>
    <row r="55" spans="2:7" ht="12.75">
      <c r="B55" s="17" t="s">
        <v>314</v>
      </c>
      <c r="C55" s="30" t="s">
        <v>103</v>
      </c>
      <c r="D55" s="28">
        <v>3142000</v>
      </c>
      <c r="E55" s="28">
        <v>3142000</v>
      </c>
      <c r="F55" s="28">
        <v>1780259</v>
      </c>
      <c r="G55" s="22">
        <f t="shared" si="0"/>
        <v>56.660057288351375</v>
      </c>
    </row>
    <row r="56" spans="2:7" s="18" customFormat="1" ht="12.75">
      <c r="B56" s="16" t="s">
        <v>277</v>
      </c>
      <c r="C56" s="29" t="s">
        <v>104</v>
      </c>
      <c r="D56" s="27">
        <f>D57+D58+D59</f>
        <v>3142000</v>
      </c>
      <c r="E56" s="27">
        <f>E57+E58+E59</f>
        <v>3142000</v>
      </c>
      <c r="F56" s="27">
        <f>F57+F58+F59</f>
        <v>1780259</v>
      </c>
      <c r="G56" s="20">
        <f t="shared" si="0"/>
        <v>56.660057288351375</v>
      </c>
    </row>
    <row r="57" spans="2:7" ht="25.5">
      <c r="B57" s="17" t="s">
        <v>26</v>
      </c>
      <c r="C57" s="30" t="s">
        <v>105</v>
      </c>
      <c r="D57" s="28">
        <v>103000</v>
      </c>
      <c r="E57" s="28">
        <v>103000</v>
      </c>
      <c r="F57" s="28">
        <v>101000</v>
      </c>
      <c r="G57" s="22">
        <f t="shared" si="0"/>
        <v>98.05825242718447</v>
      </c>
    </row>
    <row r="58" spans="2:7" ht="12.75">
      <c r="B58" s="17" t="s">
        <v>27</v>
      </c>
      <c r="C58" s="30" t="s">
        <v>106</v>
      </c>
      <c r="D58" s="28">
        <v>2748000</v>
      </c>
      <c r="E58" s="28">
        <v>2748000</v>
      </c>
      <c r="F58" s="28">
        <v>1419060</v>
      </c>
      <c r="G58" s="22">
        <f t="shared" si="0"/>
        <v>51.63973799126638</v>
      </c>
    </row>
    <row r="59" spans="2:7" ht="12.75">
      <c r="B59" s="17" t="s">
        <v>28</v>
      </c>
      <c r="C59" s="30" t="s">
        <v>107</v>
      </c>
      <c r="D59" s="28">
        <v>291000</v>
      </c>
      <c r="E59" s="28">
        <v>291000</v>
      </c>
      <c r="F59" s="28">
        <v>260199</v>
      </c>
      <c r="G59" s="22">
        <f t="shared" si="0"/>
        <v>89.41546391752577</v>
      </c>
    </row>
    <row r="60" spans="2:7" ht="12.75">
      <c r="B60" s="17" t="s">
        <v>315</v>
      </c>
      <c r="C60" s="30" t="s">
        <v>108</v>
      </c>
      <c r="D60" s="28">
        <v>29212000</v>
      </c>
      <c r="E60" s="28">
        <v>29103000</v>
      </c>
      <c r="F60" s="28">
        <v>17367238</v>
      </c>
      <c r="G60" s="22">
        <f t="shared" si="0"/>
        <v>59.67507817063533</v>
      </c>
    </row>
    <row r="61" spans="2:7" s="18" customFormat="1" ht="12.75">
      <c r="B61" s="16" t="s">
        <v>316</v>
      </c>
      <c r="C61" s="29" t="s">
        <v>109</v>
      </c>
      <c r="D61" s="27">
        <f>D62+D63+D64+D65+D66</f>
        <v>12013000</v>
      </c>
      <c r="E61" s="27">
        <f>E62+E63+E64+E65+E66</f>
        <v>11938000</v>
      </c>
      <c r="F61" s="27">
        <f>F62+F63+F64+F65+F66</f>
        <v>3907967</v>
      </c>
      <c r="G61" s="20">
        <f t="shared" si="0"/>
        <v>32.735525213603616</v>
      </c>
    </row>
    <row r="62" spans="2:7" ht="12.75">
      <c r="B62" s="17" t="s">
        <v>29</v>
      </c>
      <c r="C62" s="30" t="s">
        <v>110</v>
      </c>
      <c r="D62" s="28">
        <v>3485000</v>
      </c>
      <c r="E62" s="28">
        <v>3485000</v>
      </c>
      <c r="F62" s="28">
        <v>2529159</v>
      </c>
      <c r="G62" s="22">
        <f t="shared" si="0"/>
        <v>72.57271162123385</v>
      </c>
    </row>
    <row r="63" spans="2:7" ht="25.5">
      <c r="B63" s="17" t="s">
        <v>30</v>
      </c>
      <c r="C63" s="30" t="s">
        <v>111</v>
      </c>
      <c r="D63" s="28">
        <v>313000</v>
      </c>
      <c r="E63" s="28">
        <v>238000</v>
      </c>
      <c r="F63" s="28">
        <v>242182</v>
      </c>
      <c r="G63" s="22">
        <f t="shared" si="0"/>
        <v>101.75714285714285</v>
      </c>
    </row>
    <row r="64" spans="2:7" ht="12.75">
      <c r="B64" s="17" t="s">
        <v>31</v>
      </c>
      <c r="C64" s="30" t="s">
        <v>112</v>
      </c>
      <c r="D64" s="28">
        <v>1000</v>
      </c>
      <c r="E64" s="28">
        <v>1000</v>
      </c>
      <c r="F64" s="28"/>
      <c r="G64" s="22"/>
    </row>
    <row r="65" spans="2:7" ht="25.5">
      <c r="B65" s="17" t="s">
        <v>32</v>
      </c>
      <c r="C65" s="30" t="s">
        <v>113</v>
      </c>
      <c r="D65" s="28">
        <v>7060000</v>
      </c>
      <c r="E65" s="28">
        <v>7060000</v>
      </c>
      <c r="F65" s="28">
        <v>1061</v>
      </c>
      <c r="G65" s="22"/>
    </row>
    <row r="66" spans="2:7" ht="12.75">
      <c r="B66" s="17" t="s">
        <v>33</v>
      </c>
      <c r="C66" s="30" t="s">
        <v>114</v>
      </c>
      <c r="D66" s="28">
        <v>1154000</v>
      </c>
      <c r="E66" s="28">
        <v>1154000</v>
      </c>
      <c r="F66" s="28">
        <v>1135565</v>
      </c>
      <c r="G66" s="22">
        <f t="shared" si="0"/>
        <v>98.4025129982669</v>
      </c>
    </row>
    <row r="67" spans="2:7" s="18" customFormat="1" ht="12.75">
      <c r="B67" s="16" t="s">
        <v>317</v>
      </c>
      <c r="C67" s="29" t="s">
        <v>115</v>
      </c>
      <c r="D67" s="27">
        <f>D68+D69</f>
        <v>2100000</v>
      </c>
      <c r="E67" s="27">
        <f>E68+E69</f>
        <v>2100000</v>
      </c>
      <c r="F67" s="27">
        <f>F68+F69</f>
        <v>1625052</v>
      </c>
      <c r="G67" s="20">
        <f t="shared" si="0"/>
        <v>77.38342857142857</v>
      </c>
    </row>
    <row r="68" spans="2:7" ht="12.75">
      <c r="B68" s="17" t="s">
        <v>34</v>
      </c>
      <c r="C68" s="30" t="s">
        <v>116</v>
      </c>
      <c r="D68" s="28">
        <v>367000</v>
      </c>
      <c r="E68" s="28">
        <v>367000</v>
      </c>
      <c r="F68" s="28">
        <v>263256</v>
      </c>
      <c r="G68" s="22">
        <f t="shared" si="0"/>
        <v>71.73188010899183</v>
      </c>
    </row>
    <row r="69" spans="2:7" ht="12.75">
      <c r="B69" s="17" t="s">
        <v>35</v>
      </c>
      <c r="C69" s="30" t="s">
        <v>117</v>
      </c>
      <c r="D69" s="28">
        <v>1733000</v>
      </c>
      <c r="E69" s="28">
        <v>1733000</v>
      </c>
      <c r="F69" s="28">
        <v>1361796</v>
      </c>
      <c r="G69" s="22">
        <f t="shared" si="0"/>
        <v>78.5802654356607</v>
      </c>
    </row>
    <row r="70" spans="2:7" s="18" customFormat="1" ht="12.75">
      <c r="B70" s="16" t="s">
        <v>318</v>
      </c>
      <c r="C70" s="29" t="s">
        <v>118</v>
      </c>
      <c r="D70" s="27">
        <f>D71+D72+D73</f>
        <v>7693000</v>
      </c>
      <c r="E70" s="27">
        <f>E71+E72+E73</f>
        <v>7688000</v>
      </c>
      <c r="F70" s="27">
        <f>F71+F72+F73</f>
        <v>3279987</v>
      </c>
      <c r="G70" s="20">
        <f t="shared" si="0"/>
        <v>42.66372268470343</v>
      </c>
    </row>
    <row r="71" spans="2:7" ht="25.5">
      <c r="B71" s="17" t="s">
        <v>36</v>
      </c>
      <c r="C71" s="30" t="s">
        <v>119</v>
      </c>
      <c r="D71" s="28">
        <v>6444000</v>
      </c>
      <c r="E71" s="28">
        <v>6444000</v>
      </c>
      <c r="F71" s="28">
        <v>2400197</v>
      </c>
      <c r="G71" s="22">
        <f t="shared" si="0"/>
        <v>37.247004965859716</v>
      </c>
    </row>
    <row r="72" spans="2:7" ht="25.5">
      <c r="B72" s="17" t="s">
        <v>37</v>
      </c>
      <c r="C72" s="30" t="s">
        <v>120</v>
      </c>
      <c r="D72" s="28">
        <v>23000</v>
      </c>
      <c r="E72" s="28">
        <v>18000</v>
      </c>
      <c r="F72" s="28">
        <v>17615</v>
      </c>
      <c r="G72" s="22">
        <f t="shared" si="0"/>
        <v>97.86111111111111</v>
      </c>
    </row>
    <row r="73" spans="2:7" ht="12.75">
      <c r="B73" s="17" t="s">
        <v>38</v>
      </c>
      <c r="C73" s="30" t="s">
        <v>121</v>
      </c>
      <c r="D73" s="28">
        <v>1226000</v>
      </c>
      <c r="E73" s="28">
        <v>1226000</v>
      </c>
      <c r="F73" s="28">
        <v>862175</v>
      </c>
      <c r="G73" s="22">
        <f t="shared" si="0"/>
        <v>70.3242251223491</v>
      </c>
    </row>
    <row r="74" spans="2:7" s="18" customFormat="1" ht="12.75">
      <c r="B74" s="16" t="s">
        <v>319</v>
      </c>
      <c r="C74" s="29" t="s">
        <v>122</v>
      </c>
      <c r="D74" s="27">
        <f>D75+D76</f>
        <v>7364000</v>
      </c>
      <c r="E74" s="27">
        <f>E75+E76</f>
        <v>7305000</v>
      </c>
      <c r="F74" s="27">
        <f>F75+F76</f>
        <v>4435699</v>
      </c>
      <c r="G74" s="20">
        <f t="shared" si="0"/>
        <v>60.721409993155376</v>
      </c>
    </row>
    <row r="75" spans="2:7" ht="12.75">
      <c r="B75" s="17" t="s">
        <v>59</v>
      </c>
      <c r="C75" s="30" t="s">
        <v>152</v>
      </c>
      <c r="D75" s="28">
        <v>7245000</v>
      </c>
      <c r="E75" s="28">
        <v>7245000</v>
      </c>
      <c r="F75" s="28">
        <v>4293706</v>
      </c>
      <c r="G75" s="22">
        <f t="shared" si="0"/>
        <v>59.26440303657695</v>
      </c>
    </row>
    <row r="76" spans="2:7" ht="12.75">
      <c r="B76" s="17" t="s">
        <v>39</v>
      </c>
      <c r="C76" s="30" t="s">
        <v>123</v>
      </c>
      <c r="D76" s="28">
        <v>119000</v>
      </c>
      <c r="E76" s="28">
        <v>60000</v>
      </c>
      <c r="F76" s="28">
        <v>141993</v>
      </c>
      <c r="G76" s="22">
        <f t="shared" si="0"/>
        <v>236.65500000000003</v>
      </c>
    </row>
    <row r="77" spans="2:7" s="18" customFormat="1" ht="12.75">
      <c r="B77" s="16" t="s">
        <v>320</v>
      </c>
      <c r="C77" s="29" t="s">
        <v>124</v>
      </c>
      <c r="D77" s="27">
        <f>D78+D79+D80</f>
        <v>-37289000</v>
      </c>
      <c r="E77" s="27">
        <f>E78+E79+E80</f>
        <v>-29087000</v>
      </c>
      <c r="F77" s="27">
        <f>F78+F79+F80+F81+F87</f>
        <v>-18277367</v>
      </c>
      <c r="G77" s="20"/>
    </row>
    <row r="78" spans="2:7" ht="12.75">
      <c r="B78" s="17" t="s">
        <v>40</v>
      </c>
      <c r="C78" s="30" t="s">
        <v>125</v>
      </c>
      <c r="D78" s="28">
        <v>42000</v>
      </c>
      <c r="E78" s="28">
        <v>42000</v>
      </c>
      <c r="F78" s="28">
        <v>92200</v>
      </c>
      <c r="G78" s="22"/>
    </row>
    <row r="79" spans="2:7" ht="25.5">
      <c r="B79" s="17" t="s">
        <v>57</v>
      </c>
      <c r="C79" s="30" t="s">
        <v>150</v>
      </c>
      <c r="D79" s="28">
        <v>-37331000</v>
      </c>
      <c r="E79" s="28">
        <v>-29129000</v>
      </c>
      <c r="F79" s="28">
        <v>-22395900</v>
      </c>
      <c r="G79" s="22">
        <f>F79/E79*100</f>
        <v>76.88523464588555</v>
      </c>
    </row>
    <row r="80" spans="2:7" ht="12.75" hidden="1">
      <c r="B80" s="17" t="s">
        <v>58</v>
      </c>
      <c r="C80" s="30" t="s">
        <v>151</v>
      </c>
      <c r="D80" s="28"/>
      <c r="E80" s="28"/>
      <c r="F80" s="28"/>
      <c r="G80" s="22" t="e">
        <f aca="true" t="shared" si="3" ref="G80:G142">F80/E80*100</f>
        <v>#DIV/0!</v>
      </c>
    </row>
    <row r="81" spans="2:7" ht="2.25" customHeight="1" hidden="1">
      <c r="B81" s="17" t="s">
        <v>321</v>
      </c>
      <c r="C81" s="30" t="s">
        <v>126</v>
      </c>
      <c r="D81" s="28">
        <f>D82</f>
        <v>0</v>
      </c>
      <c r="E81" s="28">
        <f>E82</f>
        <v>0</v>
      </c>
      <c r="F81" s="28">
        <f>F82</f>
        <v>0</v>
      </c>
      <c r="G81" s="22" t="e">
        <f t="shared" si="3"/>
        <v>#DIV/0!</v>
      </c>
    </row>
    <row r="82" spans="2:7" s="18" customFormat="1" ht="19.5" customHeight="1" hidden="1">
      <c r="B82" s="16" t="s">
        <v>322</v>
      </c>
      <c r="C82" s="29" t="s">
        <v>127</v>
      </c>
      <c r="D82" s="27">
        <f>D83+D84+D85+D86</f>
        <v>0</v>
      </c>
      <c r="E82" s="27">
        <f>E83+E84+E85+E86</f>
        <v>0</v>
      </c>
      <c r="F82" s="27">
        <f>F83+F84+F85+F86</f>
        <v>0</v>
      </c>
      <c r="G82" s="20" t="e">
        <f t="shared" si="3"/>
        <v>#DIV/0!</v>
      </c>
    </row>
    <row r="83" spans="2:7" ht="19.5" customHeight="1" hidden="1">
      <c r="B83" s="17" t="s">
        <v>41</v>
      </c>
      <c r="C83" s="30" t="s">
        <v>128</v>
      </c>
      <c r="D83" s="28"/>
      <c r="E83" s="28"/>
      <c r="F83" s="28"/>
      <c r="G83" s="22" t="e">
        <f t="shared" si="3"/>
        <v>#DIV/0!</v>
      </c>
    </row>
    <row r="84" spans="2:7" ht="18.75" customHeight="1" hidden="1">
      <c r="B84" s="17" t="s">
        <v>42</v>
      </c>
      <c r="C84" s="30" t="s">
        <v>129</v>
      </c>
      <c r="D84" s="28"/>
      <c r="E84" s="28"/>
      <c r="F84" s="28"/>
      <c r="G84" s="22" t="e">
        <f t="shared" si="3"/>
        <v>#DIV/0!</v>
      </c>
    </row>
    <row r="85" spans="2:7" ht="19.5" customHeight="1" hidden="1">
      <c r="B85" s="17" t="s">
        <v>43</v>
      </c>
      <c r="C85" s="30" t="s">
        <v>130</v>
      </c>
      <c r="D85" s="28"/>
      <c r="E85" s="28"/>
      <c r="F85" s="28"/>
      <c r="G85" s="22" t="e">
        <f t="shared" si="3"/>
        <v>#DIV/0!</v>
      </c>
    </row>
    <row r="86" spans="2:7" ht="1.5" customHeight="1" hidden="1">
      <c r="B86" s="17" t="s">
        <v>60</v>
      </c>
      <c r="C86" s="30" t="s">
        <v>153</v>
      </c>
      <c r="D86" s="28"/>
      <c r="E86" s="28"/>
      <c r="F86" s="28"/>
      <c r="G86" s="22" t="e">
        <f t="shared" si="3"/>
        <v>#DIV/0!</v>
      </c>
    </row>
    <row r="87" spans="2:7" ht="12.75">
      <c r="B87" s="17" t="s">
        <v>380</v>
      </c>
      <c r="C87" s="30" t="s">
        <v>379</v>
      </c>
      <c r="D87" s="28"/>
      <c r="E87" s="28"/>
      <c r="F87" s="28">
        <v>4026333</v>
      </c>
      <c r="G87" s="22"/>
    </row>
    <row r="88" spans="2:7" s="18" customFormat="1" ht="12.75">
      <c r="B88" s="16" t="s">
        <v>324</v>
      </c>
      <c r="C88" s="29" t="s">
        <v>133</v>
      </c>
      <c r="D88" s="27">
        <f>D89+D90+D91+D92+D93</f>
        <v>2300000</v>
      </c>
      <c r="E88" s="27">
        <f>E89+E90+E91+E92+E93</f>
        <v>1600000</v>
      </c>
      <c r="F88" s="27">
        <f>F89+F90+F91+F92+F93</f>
        <v>1095536</v>
      </c>
      <c r="G88" s="20">
        <f t="shared" si="3"/>
        <v>68.471</v>
      </c>
    </row>
    <row r="89" spans="2:7" ht="12.75" hidden="1">
      <c r="B89" s="17" t="s">
        <v>45</v>
      </c>
      <c r="C89" s="30" t="s">
        <v>134</v>
      </c>
      <c r="D89" s="28"/>
      <c r="E89" s="28"/>
      <c r="F89" s="28"/>
      <c r="G89" s="22"/>
    </row>
    <row r="90" spans="2:7" ht="25.5" hidden="1">
      <c r="B90" s="17" t="s">
        <v>46</v>
      </c>
      <c r="C90" s="30" t="s">
        <v>135</v>
      </c>
      <c r="D90" s="28"/>
      <c r="E90" s="28"/>
      <c r="F90" s="28"/>
      <c r="G90" s="22" t="e">
        <f t="shared" si="3"/>
        <v>#DIV/0!</v>
      </c>
    </row>
    <row r="91" spans="2:7" ht="38.25" hidden="1">
      <c r="B91" s="17" t="s">
        <v>47</v>
      </c>
      <c r="C91" s="30" t="s">
        <v>136</v>
      </c>
      <c r="D91" s="28"/>
      <c r="E91" s="28"/>
      <c r="F91" s="28"/>
      <c r="G91" s="22" t="e">
        <f t="shared" si="3"/>
        <v>#DIV/0!</v>
      </c>
    </row>
    <row r="92" spans="2:7" ht="25.5">
      <c r="B92" s="17" t="s">
        <v>48</v>
      </c>
      <c r="C92" s="30" t="s">
        <v>137</v>
      </c>
      <c r="D92" s="28">
        <v>100000</v>
      </c>
      <c r="E92" s="28">
        <v>100000</v>
      </c>
      <c r="F92" s="28">
        <v>852</v>
      </c>
      <c r="G92" s="22">
        <f t="shared" si="3"/>
        <v>0.852</v>
      </c>
    </row>
    <row r="93" spans="2:7" ht="12.75">
      <c r="B93" s="17" t="s">
        <v>49</v>
      </c>
      <c r="C93" s="30" t="s">
        <v>138</v>
      </c>
      <c r="D93" s="28">
        <v>2200000</v>
      </c>
      <c r="E93" s="28">
        <v>1500000</v>
      </c>
      <c r="F93" s="28">
        <v>1094684</v>
      </c>
      <c r="G93" s="22">
        <f t="shared" si="3"/>
        <v>72.97893333333333</v>
      </c>
    </row>
    <row r="94" spans="2:7" s="18" customFormat="1" ht="12.75">
      <c r="B94" s="16" t="s">
        <v>325</v>
      </c>
      <c r="C94" s="29" t="s">
        <v>139</v>
      </c>
      <c r="D94" s="27">
        <f>D95+D96</f>
        <v>798000</v>
      </c>
      <c r="E94" s="27">
        <f>E95+E96</f>
        <v>748000</v>
      </c>
      <c r="F94" s="27">
        <f>F95+F96</f>
        <v>648028</v>
      </c>
      <c r="G94" s="20">
        <f t="shared" si="3"/>
        <v>86.63475935828878</v>
      </c>
    </row>
    <row r="95" spans="2:7" s="18" customFormat="1" ht="51">
      <c r="B95" s="17" t="s">
        <v>50</v>
      </c>
      <c r="C95" s="30" t="s">
        <v>140</v>
      </c>
      <c r="D95" s="28">
        <v>94000</v>
      </c>
      <c r="E95" s="28">
        <v>70000</v>
      </c>
      <c r="F95" s="28">
        <v>24401</v>
      </c>
      <c r="G95" s="22">
        <f>F95/E95*100</f>
        <v>34.85857142857143</v>
      </c>
    </row>
    <row r="96" spans="2:7" ht="25.5">
      <c r="B96" s="17" t="s">
        <v>374</v>
      </c>
      <c r="C96" s="30" t="s">
        <v>375</v>
      </c>
      <c r="D96" s="28">
        <v>704000</v>
      </c>
      <c r="E96" s="28">
        <v>678000</v>
      </c>
      <c r="F96" s="28">
        <v>623627</v>
      </c>
      <c r="G96" s="22">
        <f>F96/E96*100</f>
        <v>91.98038348082595</v>
      </c>
    </row>
    <row r="97" spans="2:7" s="18" customFormat="1" ht="12.75" hidden="1">
      <c r="B97" s="16" t="s">
        <v>326</v>
      </c>
      <c r="C97" s="29" t="s">
        <v>141</v>
      </c>
      <c r="D97" s="27">
        <f>D98+D102</f>
        <v>0</v>
      </c>
      <c r="E97" s="27">
        <f>E98+E102</f>
        <v>0</v>
      </c>
      <c r="F97" s="27">
        <f>F98+F102</f>
        <v>0</v>
      </c>
      <c r="G97" s="20" t="e">
        <f t="shared" si="3"/>
        <v>#DIV/0!</v>
      </c>
    </row>
    <row r="98" spans="2:7" ht="12.75" hidden="1">
      <c r="B98" s="17" t="s">
        <v>51</v>
      </c>
      <c r="C98" s="30" t="s">
        <v>142</v>
      </c>
      <c r="D98" s="28">
        <f>D99+D100+D101</f>
        <v>0</v>
      </c>
      <c r="E98" s="28">
        <f>E99+E100+E101</f>
        <v>0</v>
      </c>
      <c r="F98" s="28">
        <f>F99+F100+F101</f>
        <v>0</v>
      </c>
      <c r="G98" s="22" t="e">
        <f t="shared" si="3"/>
        <v>#DIV/0!</v>
      </c>
    </row>
    <row r="99" spans="2:7" ht="12.75" hidden="1">
      <c r="B99" s="17" t="s">
        <v>52</v>
      </c>
      <c r="C99" s="30" t="s">
        <v>143</v>
      </c>
      <c r="D99" s="28"/>
      <c r="E99" s="28"/>
      <c r="F99" s="28"/>
      <c r="G99" s="22" t="e">
        <f t="shared" si="3"/>
        <v>#DIV/0!</v>
      </c>
    </row>
    <row r="100" spans="2:7" ht="12.75" hidden="1">
      <c r="B100" s="17" t="s">
        <v>53</v>
      </c>
      <c r="C100" s="30" t="s">
        <v>144</v>
      </c>
      <c r="D100" s="28"/>
      <c r="E100" s="28"/>
      <c r="F100" s="28"/>
      <c r="G100" s="22" t="e">
        <f t="shared" si="3"/>
        <v>#DIV/0!</v>
      </c>
    </row>
    <row r="101" spans="2:7" ht="12.75" hidden="1">
      <c r="B101" s="17" t="s">
        <v>54</v>
      </c>
      <c r="C101" s="30" t="s">
        <v>145</v>
      </c>
      <c r="D101" s="28"/>
      <c r="E101" s="28"/>
      <c r="F101" s="28"/>
      <c r="G101" s="22" t="e">
        <f t="shared" si="3"/>
        <v>#DIV/0!</v>
      </c>
    </row>
    <row r="102" spans="2:7" ht="12.75" hidden="1">
      <c r="B102" s="17" t="s">
        <v>55</v>
      </c>
      <c r="C102" s="30" t="s">
        <v>146</v>
      </c>
      <c r="D102" s="28">
        <f>D103+D104+D105</f>
        <v>0</v>
      </c>
      <c r="E102" s="28">
        <f>E103+E104+E105</f>
        <v>0</v>
      </c>
      <c r="F102" s="28">
        <f>F103+F104+F105</f>
        <v>0</v>
      </c>
      <c r="G102" s="22" t="e">
        <f t="shared" si="3"/>
        <v>#DIV/0!</v>
      </c>
    </row>
    <row r="103" spans="2:7" ht="12.75" hidden="1">
      <c r="B103" s="17" t="s">
        <v>52</v>
      </c>
      <c r="C103" s="30" t="s">
        <v>147</v>
      </c>
      <c r="D103" s="28"/>
      <c r="E103" s="28"/>
      <c r="F103" s="28"/>
      <c r="G103" s="22" t="e">
        <f t="shared" si="3"/>
        <v>#DIV/0!</v>
      </c>
    </row>
    <row r="104" spans="2:7" ht="12.75" hidden="1">
      <c r="B104" s="17" t="s">
        <v>53</v>
      </c>
      <c r="C104" s="30" t="s">
        <v>148</v>
      </c>
      <c r="D104" s="28"/>
      <c r="E104" s="28"/>
      <c r="F104" s="28"/>
      <c r="G104" s="22"/>
    </row>
    <row r="105" spans="2:7" ht="12.75" hidden="1">
      <c r="B105" s="17" t="s">
        <v>56</v>
      </c>
      <c r="C105" s="30" t="s">
        <v>149</v>
      </c>
      <c r="D105" s="28"/>
      <c r="E105" s="28"/>
      <c r="F105" s="28"/>
      <c r="G105" s="22" t="e">
        <f t="shared" si="3"/>
        <v>#DIV/0!</v>
      </c>
    </row>
    <row r="106" spans="2:7" ht="12.75">
      <c r="B106" s="40"/>
      <c r="C106" s="41"/>
      <c r="D106" s="41"/>
      <c r="E106" s="41"/>
      <c r="F106" s="41"/>
      <c r="G106" s="42"/>
    </row>
    <row r="107" spans="2:7" s="18" customFormat="1" ht="12.75">
      <c r="B107" s="11" t="s">
        <v>178</v>
      </c>
      <c r="C107" s="29" t="s">
        <v>179</v>
      </c>
      <c r="D107" s="31">
        <f aca="true" t="shared" si="4" ref="D107:F108">D123+D131+D138+D142+D148+D158+D163+D172+D182+D191+D197+D202+D208</f>
        <v>318126000</v>
      </c>
      <c r="E107" s="31">
        <f t="shared" si="4"/>
        <v>275726000</v>
      </c>
      <c r="F107" s="31">
        <f t="shared" si="4"/>
        <v>209571290</v>
      </c>
      <c r="G107" s="20">
        <f t="shared" si="3"/>
        <v>76.00708311874833</v>
      </c>
    </row>
    <row r="108" spans="2:7" ht="12.75">
      <c r="B108" s="12" t="s">
        <v>327</v>
      </c>
      <c r="C108" s="30" t="s">
        <v>154</v>
      </c>
      <c r="D108" s="32">
        <f t="shared" si="4"/>
        <v>300986000</v>
      </c>
      <c r="E108" s="32">
        <f t="shared" si="4"/>
        <v>258733000</v>
      </c>
      <c r="F108" s="32">
        <f t="shared" si="4"/>
        <v>198090920</v>
      </c>
      <c r="G108" s="22">
        <f t="shared" si="3"/>
        <v>76.56190744899182</v>
      </c>
    </row>
    <row r="109" spans="2:7" ht="12.75">
      <c r="B109" s="12" t="s">
        <v>155</v>
      </c>
      <c r="C109" s="30" t="s">
        <v>156</v>
      </c>
      <c r="D109" s="32">
        <f>D125+D133+D144+D150+D160+D165+D174+D184</f>
        <v>111233000</v>
      </c>
      <c r="E109" s="32">
        <f>E125+E133+E144+E150+E160+E165+E174+E184</f>
        <v>92038000</v>
      </c>
      <c r="F109" s="32">
        <f>F125+F133+F144+F150+F160+F165+F174+F184</f>
        <v>84066575</v>
      </c>
      <c r="G109" s="22">
        <f t="shared" si="3"/>
        <v>91.33898498446294</v>
      </c>
    </row>
    <row r="110" spans="2:7" ht="12.75">
      <c r="B110" s="12" t="s">
        <v>157</v>
      </c>
      <c r="C110" s="30" t="s">
        <v>158</v>
      </c>
      <c r="D110" s="32">
        <f>D126+D134+D145+D151+D161+D166+D175+D185+D193+D199+D210+D140</f>
        <v>133054000</v>
      </c>
      <c r="E110" s="32">
        <f>E126+E134+E145+E151+E161+E166+E175+E185+E193+E199+E210+E140</f>
        <v>116761000</v>
      </c>
      <c r="F110" s="32">
        <f>F126+F134+F145+F151+F161+F166+F175+F185+F193+F199+F210+F140</f>
        <v>75971088</v>
      </c>
      <c r="G110" s="22">
        <f t="shared" si="3"/>
        <v>65.06546535230086</v>
      </c>
    </row>
    <row r="111" spans="2:7" ht="12.75">
      <c r="B111" s="12" t="s">
        <v>159</v>
      </c>
      <c r="C111" s="30" t="s">
        <v>160</v>
      </c>
      <c r="D111" s="32">
        <f>D141</f>
        <v>6720000</v>
      </c>
      <c r="E111" s="32">
        <f>E141</f>
        <v>5160000</v>
      </c>
      <c r="F111" s="32">
        <f>F141</f>
        <v>4539877</v>
      </c>
      <c r="G111" s="22">
        <f t="shared" si="3"/>
        <v>87.98211240310077</v>
      </c>
    </row>
    <row r="112" spans="2:7" ht="12.75">
      <c r="B112" s="12" t="s">
        <v>161</v>
      </c>
      <c r="C112" s="30" t="s">
        <v>162</v>
      </c>
      <c r="D112" s="32">
        <f>D205+D211</f>
        <v>19032000</v>
      </c>
      <c r="E112" s="32">
        <f>E205+E211</f>
        <v>17532000</v>
      </c>
      <c r="F112" s="32">
        <f>F205+F211</f>
        <v>14313066</v>
      </c>
      <c r="G112" s="22">
        <f t="shared" si="3"/>
        <v>81.63966461327857</v>
      </c>
    </row>
    <row r="113" spans="2:7" ht="12.75">
      <c r="B113" s="12" t="s">
        <v>163</v>
      </c>
      <c r="C113" s="30" t="s">
        <v>164</v>
      </c>
      <c r="D113" s="32">
        <f>D135</f>
        <v>2365000</v>
      </c>
      <c r="E113" s="32">
        <f>E135</f>
        <v>0</v>
      </c>
      <c r="F113" s="32">
        <f>F135</f>
        <v>0</v>
      </c>
      <c r="G113" s="22"/>
    </row>
    <row r="114" spans="2:7" ht="12.75">
      <c r="B114" s="12" t="s">
        <v>328</v>
      </c>
      <c r="C114" s="30" t="s">
        <v>165</v>
      </c>
      <c r="D114" s="32">
        <f>D176+D186+D200+D212+D167</f>
        <v>2342000</v>
      </c>
      <c r="E114" s="32">
        <f>E176+E186+E200+E212+E167</f>
        <v>2307000</v>
      </c>
      <c r="F114" s="32">
        <f>F176+F186+F200+F212+F167</f>
        <v>548031</v>
      </c>
      <c r="G114" s="22">
        <f t="shared" si="3"/>
        <v>23.755136540962287</v>
      </c>
    </row>
    <row r="115" spans="2:7" ht="25.5" hidden="1">
      <c r="B115" s="12" t="s">
        <v>329</v>
      </c>
      <c r="C115" s="30" t="s">
        <v>166</v>
      </c>
      <c r="D115" s="32">
        <f>D127+D152+D177+D187+D194+D201+D213</f>
        <v>0</v>
      </c>
      <c r="E115" s="32">
        <f>E127+E152+E177+E187+E194+E201+E213</f>
        <v>0</v>
      </c>
      <c r="F115" s="32">
        <f>F127+F152+F177+F187+F194+F201+F213</f>
        <v>0</v>
      </c>
      <c r="G115" s="22" t="e">
        <f t="shared" si="3"/>
        <v>#DIV/0!</v>
      </c>
    </row>
    <row r="116" spans="2:7" ht="12.75">
      <c r="B116" s="12" t="s">
        <v>167</v>
      </c>
      <c r="C116" s="30" t="s">
        <v>168</v>
      </c>
      <c r="D116" s="32">
        <f>D153+D162+D178</f>
        <v>4455000</v>
      </c>
      <c r="E116" s="32">
        <f>E153+E162+E178</f>
        <v>3955000</v>
      </c>
      <c r="F116" s="32">
        <f>F153+F162+F178</f>
        <v>3633355</v>
      </c>
      <c r="G116" s="22">
        <f t="shared" si="3"/>
        <v>91.86738305941846</v>
      </c>
    </row>
    <row r="117" spans="2:7" ht="12.75">
      <c r="B117" s="12" t="s">
        <v>169</v>
      </c>
      <c r="C117" s="30" t="s">
        <v>170</v>
      </c>
      <c r="D117" s="32">
        <f>D154+D168</f>
        <v>21684000</v>
      </c>
      <c r="E117" s="32">
        <f>E154+E168</f>
        <v>20879000</v>
      </c>
      <c r="F117" s="32">
        <f>F154+F168</f>
        <v>15018928</v>
      </c>
      <c r="G117" s="22">
        <f t="shared" si="3"/>
        <v>71.93317687628718</v>
      </c>
    </row>
    <row r="118" spans="2:7" ht="12.75" hidden="1">
      <c r="B118" s="12" t="s">
        <v>330</v>
      </c>
      <c r="C118" s="30" t="s">
        <v>171</v>
      </c>
      <c r="D118" s="32">
        <f aca="true" t="shared" si="5" ref="D118:F119">D128+D136+D146+D155+D169+D179+D188+D195+D206+D214</f>
        <v>120000</v>
      </c>
      <c r="E118" s="32">
        <f t="shared" si="5"/>
        <v>90000</v>
      </c>
      <c r="F118" s="32">
        <f t="shared" si="5"/>
        <v>0</v>
      </c>
      <c r="G118" s="22">
        <f t="shared" si="3"/>
        <v>0</v>
      </c>
    </row>
    <row r="119" spans="2:7" ht="12.75" hidden="1">
      <c r="B119" s="12" t="s">
        <v>331</v>
      </c>
      <c r="C119" s="30" t="s">
        <v>172</v>
      </c>
      <c r="D119" s="32">
        <f t="shared" si="5"/>
        <v>120000</v>
      </c>
      <c r="E119" s="32">
        <f t="shared" si="5"/>
        <v>90000</v>
      </c>
      <c r="F119" s="32">
        <f t="shared" si="5"/>
        <v>0</v>
      </c>
      <c r="G119" s="22">
        <f t="shared" si="3"/>
        <v>0</v>
      </c>
    </row>
    <row r="120" spans="2:7" ht="12.75">
      <c r="B120" s="12" t="s">
        <v>332</v>
      </c>
      <c r="C120" s="30" t="s">
        <v>173</v>
      </c>
      <c r="D120" s="32">
        <f aca="true" t="shared" si="6" ref="D120:F121">D216</f>
        <v>17020000</v>
      </c>
      <c r="E120" s="32">
        <f t="shared" si="6"/>
        <v>16903000</v>
      </c>
      <c r="F120" s="32">
        <f t="shared" si="6"/>
        <v>13354274</v>
      </c>
      <c r="G120" s="22">
        <f t="shared" si="3"/>
        <v>79.00534816304798</v>
      </c>
    </row>
    <row r="121" spans="2:7" ht="12.75">
      <c r="B121" s="12" t="s">
        <v>174</v>
      </c>
      <c r="C121" s="30" t="s">
        <v>175</v>
      </c>
      <c r="D121" s="32">
        <f t="shared" si="6"/>
        <v>17020000</v>
      </c>
      <c r="E121" s="32">
        <f t="shared" si="6"/>
        <v>16903000</v>
      </c>
      <c r="F121" s="32">
        <f t="shared" si="6"/>
        <v>13354274</v>
      </c>
      <c r="G121" s="22">
        <f t="shared" si="3"/>
        <v>79.00534816304798</v>
      </c>
    </row>
    <row r="122" spans="2:7" ht="25.5">
      <c r="B122" s="12" t="s">
        <v>176</v>
      </c>
      <c r="C122" s="30" t="s">
        <v>177</v>
      </c>
      <c r="D122" s="32">
        <f>D130+D157+D171+D190</f>
        <v>0</v>
      </c>
      <c r="E122" s="32">
        <f>E130+E157+E171+E190</f>
        <v>0</v>
      </c>
      <c r="F122" s="32">
        <f>F130+F157+F171+F190</f>
        <v>-1831294</v>
      </c>
      <c r="G122" s="22"/>
    </row>
    <row r="123" spans="2:7" s="18" customFormat="1" ht="12.75">
      <c r="B123" s="11" t="s">
        <v>180</v>
      </c>
      <c r="C123" s="29" t="s">
        <v>181</v>
      </c>
      <c r="D123" s="31">
        <f>D124+D128+D130</f>
        <v>17037000</v>
      </c>
      <c r="E123" s="31">
        <f>E124+E128+E130</f>
        <v>15556000</v>
      </c>
      <c r="F123" s="31">
        <f>F124+F128+F130</f>
        <v>12140978</v>
      </c>
      <c r="G123" s="20">
        <f t="shared" si="3"/>
        <v>78.04691437387503</v>
      </c>
    </row>
    <row r="124" spans="2:7" ht="12.75">
      <c r="B124" s="12" t="s">
        <v>333</v>
      </c>
      <c r="C124" s="30" t="s">
        <v>154</v>
      </c>
      <c r="D124" s="32">
        <f>D125+D126</f>
        <v>17037000</v>
      </c>
      <c r="E124" s="32">
        <f>E125+E126</f>
        <v>15556000</v>
      </c>
      <c r="F124" s="32">
        <f>F125+F126</f>
        <v>12175776</v>
      </c>
      <c r="G124" s="22">
        <f t="shared" si="3"/>
        <v>78.27060941115968</v>
      </c>
    </row>
    <row r="125" spans="2:7" ht="12.75">
      <c r="B125" s="12" t="s">
        <v>155</v>
      </c>
      <c r="C125" s="30" t="s">
        <v>156</v>
      </c>
      <c r="D125" s="32">
        <v>9925000</v>
      </c>
      <c r="E125" s="32">
        <v>9379000</v>
      </c>
      <c r="F125" s="32">
        <v>7517687</v>
      </c>
      <c r="G125" s="22">
        <f t="shared" si="3"/>
        <v>80.1544620961723</v>
      </c>
    </row>
    <row r="126" spans="2:7" ht="12.75">
      <c r="B126" s="12" t="s">
        <v>157</v>
      </c>
      <c r="C126" s="30" t="s">
        <v>158</v>
      </c>
      <c r="D126" s="32">
        <v>7112000</v>
      </c>
      <c r="E126" s="32">
        <v>6177000</v>
      </c>
      <c r="F126" s="32">
        <v>4658089</v>
      </c>
      <c r="G126" s="22">
        <f t="shared" si="3"/>
        <v>75.41021531487777</v>
      </c>
    </row>
    <row r="127" spans="2:7" ht="25.5" hidden="1">
      <c r="B127" s="12" t="s">
        <v>334</v>
      </c>
      <c r="C127" s="30" t="s">
        <v>166</v>
      </c>
      <c r="D127" s="32"/>
      <c r="E127" s="32"/>
      <c r="F127" s="32"/>
      <c r="G127" s="22" t="e">
        <f t="shared" si="3"/>
        <v>#DIV/0!</v>
      </c>
    </row>
    <row r="128" spans="2:7" ht="12.75" hidden="1">
      <c r="B128" s="12" t="s">
        <v>335</v>
      </c>
      <c r="C128" s="30" t="s">
        <v>171</v>
      </c>
      <c r="D128" s="32"/>
      <c r="E128" s="32"/>
      <c r="F128" s="32"/>
      <c r="G128" s="22" t="e">
        <f t="shared" si="3"/>
        <v>#DIV/0!</v>
      </c>
    </row>
    <row r="129" spans="2:7" ht="12.75" hidden="1">
      <c r="B129" s="12" t="s">
        <v>290</v>
      </c>
      <c r="C129" s="30" t="s">
        <v>172</v>
      </c>
      <c r="D129" s="32"/>
      <c r="E129" s="32"/>
      <c r="F129" s="32"/>
      <c r="G129" s="22" t="e">
        <f t="shared" si="3"/>
        <v>#DIV/0!</v>
      </c>
    </row>
    <row r="130" spans="2:7" ht="25.5">
      <c r="B130" s="12" t="s">
        <v>176</v>
      </c>
      <c r="C130" s="30" t="s">
        <v>177</v>
      </c>
      <c r="D130" s="32"/>
      <c r="E130" s="32"/>
      <c r="F130" s="32">
        <v>-34798</v>
      </c>
      <c r="G130" s="22"/>
    </row>
    <row r="131" spans="2:7" s="18" customFormat="1" ht="12.75">
      <c r="B131" s="11" t="s">
        <v>182</v>
      </c>
      <c r="C131" s="29" t="s">
        <v>183</v>
      </c>
      <c r="D131" s="31">
        <f>D132+D136</f>
        <v>3617000</v>
      </c>
      <c r="E131" s="31">
        <f>E132+E136</f>
        <v>996000</v>
      </c>
      <c r="F131" s="31">
        <f>F132+F136</f>
        <v>633075</v>
      </c>
      <c r="G131" s="20">
        <f t="shared" si="3"/>
        <v>63.56174698795181</v>
      </c>
    </row>
    <row r="132" spans="2:7" ht="12.75">
      <c r="B132" s="12" t="s">
        <v>336</v>
      </c>
      <c r="C132" s="30" t="s">
        <v>154</v>
      </c>
      <c r="D132" s="32">
        <f>D133+D134+D135</f>
        <v>3497000</v>
      </c>
      <c r="E132" s="32">
        <f>E133+E134+E135</f>
        <v>906000</v>
      </c>
      <c r="F132" s="32">
        <f>F133+F134+F135</f>
        <v>633075</v>
      </c>
      <c r="G132" s="22">
        <f t="shared" si="3"/>
        <v>69.87582781456953</v>
      </c>
    </row>
    <row r="133" spans="2:7" ht="12.75">
      <c r="B133" s="12" t="s">
        <v>155</v>
      </c>
      <c r="C133" s="30" t="s">
        <v>156</v>
      </c>
      <c r="D133" s="32">
        <v>665000</v>
      </c>
      <c r="E133" s="32">
        <v>510000</v>
      </c>
      <c r="F133" s="32">
        <v>468180</v>
      </c>
      <c r="G133" s="22">
        <f t="shared" si="3"/>
        <v>91.8</v>
      </c>
    </row>
    <row r="134" spans="2:7" ht="12.75">
      <c r="B134" s="12" t="s">
        <v>157</v>
      </c>
      <c r="C134" s="30" t="s">
        <v>158</v>
      </c>
      <c r="D134" s="32">
        <v>467000</v>
      </c>
      <c r="E134" s="32">
        <v>396000</v>
      </c>
      <c r="F134" s="32">
        <v>164895</v>
      </c>
      <c r="G134" s="22">
        <f t="shared" si="3"/>
        <v>41.640151515151516</v>
      </c>
    </row>
    <row r="135" spans="2:7" ht="12.75">
      <c r="B135" s="12" t="s">
        <v>163</v>
      </c>
      <c r="C135" s="30" t="s">
        <v>164</v>
      </c>
      <c r="D135" s="32">
        <v>2365000</v>
      </c>
      <c r="E135" s="32"/>
      <c r="F135" s="32"/>
      <c r="G135" s="22"/>
    </row>
    <row r="136" spans="2:7" ht="12.75" hidden="1">
      <c r="B136" s="12" t="s">
        <v>335</v>
      </c>
      <c r="C136" s="30" t="s">
        <v>171</v>
      </c>
      <c r="D136" s="32">
        <f>D137</f>
        <v>120000</v>
      </c>
      <c r="E136" s="32">
        <f>E137</f>
        <v>90000</v>
      </c>
      <c r="F136" s="32">
        <f>F137</f>
        <v>0</v>
      </c>
      <c r="G136" s="22">
        <f t="shared" si="3"/>
        <v>0</v>
      </c>
    </row>
    <row r="137" spans="2:7" ht="20.25" customHeight="1">
      <c r="B137" s="12" t="s">
        <v>337</v>
      </c>
      <c r="C137" s="30" t="s">
        <v>172</v>
      </c>
      <c r="D137" s="32">
        <v>120000</v>
      </c>
      <c r="E137" s="32">
        <v>90000</v>
      </c>
      <c r="F137" s="32"/>
      <c r="G137" s="22">
        <f t="shared" si="3"/>
        <v>0</v>
      </c>
    </row>
    <row r="138" spans="2:7" ht="13.5" customHeight="1">
      <c r="B138" s="11" t="s">
        <v>358</v>
      </c>
      <c r="C138" s="29" t="s">
        <v>360</v>
      </c>
      <c r="D138" s="31">
        <f>D139</f>
        <v>7644000</v>
      </c>
      <c r="E138" s="31">
        <f>E139</f>
        <v>6084000</v>
      </c>
      <c r="F138" s="31">
        <f>F139</f>
        <v>5436809</v>
      </c>
      <c r="G138" s="20">
        <f t="shared" si="3"/>
        <v>89.36240959894806</v>
      </c>
    </row>
    <row r="139" spans="2:7" ht="12.75">
      <c r="B139" s="12" t="s">
        <v>336</v>
      </c>
      <c r="C139" s="30" t="s">
        <v>361</v>
      </c>
      <c r="D139" s="32">
        <v>7644000</v>
      </c>
      <c r="E139" s="32">
        <v>6084000</v>
      </c>
      <c r="F139" s="32">
        <v>5436809</v>
      </c>
      <c r="G139" s="22">
        <f t="shared" si="3"/>
        <v>89.36240959894806</v>
      </c>
    </row>
    <row r="140" spans="2:7" ht="12.75">
      <c r="B140" s="12" t="s">
        <v>157</v>
      </c>
      <c r="C140" s="30" t="s">
        <v>362</v>
      </c>
      <c r="D140" s="32">
        <v>924000</v>
      </c>
      <c r="E140" s="32">
        <v>924000</v>
      </c>
      <c r="F140" s="32">
        <v>896932</v>
      </c>
      <c r="G140" s="22">
        <f t="shared" si="3"/>
        <v>97.07056277056277</v>
      </c>
    </row>
    <row r="141" spans="2:7" ht="12.75">
      <c r="B141" s="12" t="s">
        <v>359</v>
      </c>
      <c r="C141" s="30" t="s">
        <v>363</v>
      </c>
      <c r="D141" s="32">
        <v>6720000</v>
      </c>
      <c r="E141" s="32">
        <v>5160000</v>
      </c>
      <c r="F141" s="32">
        <v>4539877</v>
      </c>
      <c r="G141" s="22">
        <f t="shared" si="3"/>
        <v>87.98211240310077</v>
      </c>
    </row>
    <row r="142" spans="2:7" s="18" customFormat="1" ht="12.75">
      <c r="B142" s="11" t="s">
        <v>184</v>
      </c>
      <c r="C142" s="29" t="s">
        <v>185</v>
      </c>
      <c r="D142" s="31">
        <f>D143+D146</f>
        <v>6447000</v>
      </c>
      <c r="E142" s="31">
        <f>E143+E146</f>
        <v>6413000</v>
      </c>
      <c r="F142" s="31">
        <f>F143+F146</f>
        <v>4130543</v>
      </c>
      <c r="G142" s="20">
        <f t="shared" si="3"/>
        <v>64.40890378917823</v>
      </c>
    </row>
    <row r="143" spans="2:7" ht="12.75">
      <c r="B143" s="12" t="s">
        <v>268</v>
      </c>
      <c r="C143" s="30" t="s">
        <v>154</v>
      </c>
      <c r="D143" s="32">
        <v>6447000</v>
      </c>
      <c r="E143" s="32">
        <v>6413000</v>
      </c>
      <c r="F143" s="32">
        <v>4130543</v>
      </c>
      <c r="G143" s="22">
        <f>F143/E143*100</f>
        <v>64.40890378917823</v>
      </c>
    </row>
    <row r="144" spans="2:7" ht="12.75">
      <c r="B144" s="12" t="s">
        <v>155</v>
      </c>
      <c r="C144" s="30" t="s">
        <v>156</v>
      </c>
      <c r="D144" s="32">
        <v>4492000</v>
      </c>
      <c r="E144" s="32">
        <v>4486000</v>
      </c>
      <c r="F144" s="32">
        <v>3295235</v>
      </c>
      <c r="G144" s="22">
        <f>F144/E144*100</f>
        <v>73.4559741417744</v>
      </c>
    </row>
    <row r="145" spans="2:7" ht="12.75">
      <c r="B145" s="12" t="s">
        <v>157</v>
      </c>
      <c r="C145" s="30" t="s">
        <v>158</v>
      </c>
      <c r="D145" s="32">
        <v>1955000</v>
      </c>
      <c r="E145" s="32">
        <v>1927000</v>
      </c>
      <c r="F145" s="32">
        <v>835308</v>
      </c>
      <c r="G145" s="22">
        <f>F145/E145*100</f>
        <v>43.34758692267774</v>
      </c>
    </row>
    <row r="146" spans="2:7" ht="12.75" hidden="1">
      <c r="B146" s="12" t="s">
        <v>270</v>
      </c>
      <c r="C146" s="30" t="s">
        <v>171</v>
      </c>
      <c r="D146" s="32">
        <f>D147</f>
        <v>0</v>
      </c>
      <c r="E146" s="32">
        <f>E147</f>
        <v>0</v>
      </c>
      <c r="F146" s="32">
        <f>F147</f>
        <v>0</v>
      </c>
      <c r="G146" s="22" t="e">
        <f aca="true" t="shared" si="7" ref="G146:G209">F146/E146*100</f>
        <v>#DIV/0!</v>
      </c>
    </row>
    <row r="147" spans="2:7" ht="12.75" hidden="1">
      <c r="B147" s="12" t="s">
        <v>338</v>
      </c>
      <c r="C147" s="30" t="s">
        <v>172</v>
      </c>
      <c r="D147" s="32"/>
      <c r="E147" s="32"/>
      <c r="F147" s="32"/>
      <c r="G147" s="22" t="e">
        <f t="shared" si="7"/>
        <v>#DIV/0!</v>
      </c>
    </row>
    <row r="148" spans="2:7" s="18" customFormat="1" ht="12.75">
      <c r="B148" s="11" t="s">
        <v>186</v>
      </c>
      <c r="C148" s="29" t="s">
        <v>187</v>
      </c>
      <c r="D148" s="31">
        <f>D149+D157</f>
        <v>94914000</v>
      </c>
      <c r="E148" s="31">
        <f>E149+E157</f>
        <v>75734000</v>
      </c>
      <c r="F148" s="31">
        <f>F149+F157</f>
        <v>69646383</v>
      </c>
      <c r="G148" s="20">
        <f t="shared" si="7"/>
        <v>91.96184408587953</v>
      </c>
    </row>
    <row r="149" spans="2:7" ht="12.75">
      <c r="B149" s="12" t="s">
        <v>339</v>
      </c>
      <c r="C149" s="30" t="s">
        <v>154</v>
      </c>
      <c r="D149" s="32">
        <f>D150+D151+D153+D154</f>
        <v>94914000</v>
      </c>
      <c r="E149" s="32">
        <f>E150+E151+E153+E154</f>
        <v>75734000</v>
      </c>
      <c r="F149" s="32">
        <f>F150+F151+F153+F154</f>
        <v>69667980</v>
      </c>
      <c r="G149" s="22">
        <f t="shared" si="7"/>
        <v>91.9903610003433</v>
      </c>
    </row>
    <row r="150" spans="2:7" ht="12.75">
      <c r="B150" s="12" t="s">
        <v>155</v>
      </c>
      <c r="C150" s="30" t="s">
        <v>156</v>
      </c>
      <c r="D150" s="32">
        <v>79055000</v>
      </c>
      <c r="E150" s="32">
        <v>62615000</v>
      </c>
      <c r="F150" s="32">
        <v>61521288</v>
      </c>
      <c r="G150" s="22">
        <f t="shared" si="7"/>
        <v>98.25327477441508</v>
      </c>
    </row>
    <row r="151" spans="2:7" ht="12.75">
      <c r="B151" s="12" t="s">
        <v>157</v>
      </c>
      <c r="C151" s="30" t="s">
        <v>158</v>
      </c>
      <c r="D151" s="32">
        <v>14749000</v>
      </c>
      <c r="E151" s="32">
        <v>12429000</v>
      </c>
      <c r="F151" s="32">
        <v>8142909</v>
      </c>
      <c r="G151" s="22">
        <f t="shared" si="7"/>
        <v>65.51539946898383</v>
      </c>
    </row>
    <row r="152" spans="2:7" ht="25.5" hidden="1">
      <c r="B152" s="12" t="s">
        <v>272</v>
      </c>
      <c r="C152" s="30" t="s">
        <v>166</v>
      </c>
      <c r="D152" s="32"/>
      <c r="E152" s="32"/>
      <c r="F152" s="32"/>
      <c r="G152" s="22" t="e">
        <f t="shared" si="7"/>
        <v>#DIV/0!</v>
      </c>
    </row>
    <row r="153" spans="2:7" ht="12.75">
      <c r="B153" s="12" t="s">
        <v>167</v>
      </c>
      <c r="C153" s="30" t="s">
        <v>168</v>
      </c>
      <c r="D153" s="32"/>
      <c r="E153" s="32"/>
      <c r="F153" s="32"/>
      <c r="G153" s="22"/>
    </row>
    <row r="154" spans="2:7" ht="12.75">
      <c r="B154" s="12" t="s">
        <v>169</v>
      </c>
      <c r="C154" s="30" t="s">
        <v>170</v>
      </c>
      <c r="D154" s="32">
        <v>1110000</v>
      </c>
      <c r="E154" s="32">
        <v>690000</v>
      </c>
      <c r="F154" s="32">
        <v>3783</v>
      </c>
      <c r="G154" s="22">
        <f>F154/E154*100</f>
        <v>0.5482608695652174</v>
      </c>
    </row>
    <row r="155" spans="2:7" ht="12.75" hidden="1">
      <c r="B155" s="12" t="s">
        <v>273</v>
      </c>
      <c r="C155" s="30" t="s">
        <v>171</v>
      </c>
      <c r="D155" s="32"/>
      <c r="E155" s="32"/>
      <c r="F155" s="32"/>
      <c r="G155" s="22" t="e">
        <f t="shared" si="7"/>
        <v>#DIV/0!</v>
      </c>
    </row>
    <row r="156" spans="2:7" ht="12.75" hidden="1">
      <c r="B156" s="12" t="s">
        <v>340</v>
      </c>
      <c r="C156" s="30" t="s">
        <v>172</v>
      </c>
      <c r="D156" s="32"/>
      <c r="E156" s="32"/>
      <c r="F156" s="32"/>
      <c r="G156" s="22" t="e">
        <f t="shared" si="7"/>
        <v>#DIV/0!</v>
      </c>
    </row>
    <row r="157" spans="2:7" ht="25.5">
      <c r="B157" s="12" t="s">
        <v>176</v>
      </c>
      <c r="C157" s="30" t="s">
        <v>177</v>
      </c>
      <c r="D157" s="32"/>
      <c r="E157" s="32"/>
      <c r="F157" s="32">
        <v>-21597</v>
      </c>
      <c r="G157" s="22"/>
    </row>
    <row r="158" spans="2:7" s="18" customFormat="1" ht="12.75">
      <c r="B158" s="11" t="s">
        <v>188</v>
      </c>
      <c r="C158" s="29" t="s">
        <v>189</v>
      </c>
      <c r="D158" s="31">
        <f>D159</f>
        <v>2284000</v>
      </c>
      <c r="E158" s="31">
        <f>E159</f>
        <v>2284000</v>
      </c>
      <c r="F158" s="31">
        <f>F159</f>
        <v>1652526</v>
      </c>
      <c r="G158" s="20">
        <f t="shared" si="7"/>
        <v>72.35227670753065</v>
      </c>
    </row>
    <row r="159" spans="2:7" ht="12.75">
      <c r="B159" s="12" t="s">
        <v>267</v>
      </c>
      <c r="C159" s="30" t="s">
        <v>154</v>
      </c>
      <c r="D159" s="32">
        <f>D160+D161+D162</f>
        <v>2284000</v>
      </c>
      <c r="E159" s="32">
        <f>E160+E161+E162</f>
        <v>2284000</v>
      </c>
      <c r="F159" s="32">
        <f>F160+F161+F162</f>
        <v>1652526</v>
      </c>
      <c r="G159" s="22">
        <f t="shared" si="7"/>
        <v>72.35227670753065</v>
      </c>
    </row>
    <row r="160" spans="2:7" ht="12.75">
      <c r="B160" s="12" t="s">
        <v>155</v>
      </c>
      <c r="C160" s="30" t="s">
        <v>156</v>
      </c>
      <c r="D160" s="32">
        <v>2024000</v>
      </c>
      <c r="E160" s="32">
        <v>2024000</v>
      </c>
      <c r="F160" s="32">
        <v>1643258</v>
      </c>
      <c r="G160" s="22">
        <f t="shared" si="7"/>
        <v>81.18863636363636</v>
      </c>
    </row>
    <row r="161" spans="2:7" ht="12.75">
      <c r="B161" s="12" t="s">
        <v>157</v>
      </c>
      <c r="C161" s="30" t="s">
        <v>158</v>
      </c>
      <c r="D161" s="32">
        <v>255000</v>
      </c>
      <c r="E161" s="32">
        <v>255000</v>
      </c>
      <c r="F161" s="32">
        <v>7415</v>
      </c>
      <c r="G161" s="22">
        <f t="shared" si="7"/>
        <v>2.9078431372549023</v>
      </c>
    </row>
    <row r="162" spans="2:7" ht="12.75">
      <c r="B162" s="12" t="s">
        <v>167</v>
      </c>
      <c r="C162" s="30" t="s">
        <v>168</v>
      </c>
      <c r="D162" s="32">
        <v>5000</v>
      </c>
      <c r="E162" s="32">
        <v>5000</v>
      </c>
      <c r="F162" s="32">
        <v>1853</v>
      </c>
      <c r="G162" s="22">
        <f t="shared" si="7"/>
        <v>37.059999999999995</v>
      </c>
    </row>
    <row r="163" spans="2:7" s="18" customFormat="1" ht="12.75">
      <c r="B163" s="11" t="s">
        <v>190</v>
      </c>
      <c r="C163" s="29" t="s">
        <v>191</v>
      </c>
      <c r="D163" s="31">
        <f>D164+D169+D171</f>
        <v>42105000</v>
      </c>
      <c r="E163" s="31">
        <f>E164+E169+E171</f>
        <v>39608000</v>
      </c>
      <c r="F163" s="31">
        <f>F164+F169+F171</f>
        <v>27281362</v>
      </c>
      <c r="G163" s="20">
        <f t="shared" si="7"/>
        <v>68.87841345182791</v>
      </c>
    </row>
    <row r="164" spans="2:7" ht="12.75">
      <c r="B164" s="12" t="s">
        <v>333</v>
      </c>
      <c r="C164" s="30" t="s">
        <v>154</v>
      </c>
      <c r="D164" s="32">
        <f>D165+D166+D168+D167</f>
        <v>42105000</v>
      </c>
      <c r="E164" s="32">
        <f>E165+E166+E168+E167</f>
        <v>39608000</v>
      </c>
      <c r="F164" s="32">
        <f>F165+F166+F168+F167</f>
        <v>28476071</v>
      </c>
      <c r="G164" s="22">
        <f t="shared" si="7"/>
        <v>71.89474601090689</v>
      </c>
    </row>
    <row r="165" spans="2:7" ht="12.75">
      <c r="B165" s="12" t="s">
        <v>155</v>
      </c>
      <c r="C165" s="30" t="s">
        <v>156</v>
      </c>
      <c r="D165" s="32">
        <v>2908000</v>
      </c>
      <c r="E165" s="32">
        <v>2575000</v>
      </c>
      <c r="F165" s="32">
        <v>2326248</v>
      </c>
      <c r="G165" s="22">
        <f t="shared" si="7"/>
        <v>90.3397281553398</v>
      </c>
    </row>
    <row r="166" spans="2:7" ht="12.75">
      <c r="B166" s="12" t="s">
        <v>157</v>
      </c>
      <c r="C166" s="30" t="s">
        <v>158</v>
      </c>
      <c r="D166" s="32">
        <v>18073000</v>
      </c>
      <c r="E166" s="32">
        <v>16329000</v>
      </c>
      <c r="F166" s="32">
        <v>10944678</v>
      </c>
      <c r="G166" s="22">
        <f t="shared" si="7"/>
        <v>67.02601506522139</v>
      </c>
    </row>
    <row r="167" spans="2:7" ht="12.75">
      <c r="B167" s="12" t="s">
        <v>343</v>
      </c>
      <c r="C167" s="30" t="s">
        <v>165</v>
      </c>
      <c r="D167" s="32">
        <v>550000</v>
      </c>
      <c r="E167" s="32">
        <v>515000</v>
      </c>
      <c r="F167" s="32">
        <v>190000</v>
      </c>
      <c r="G167" s="22">
        <f t="shared" si="7"/>
        <v>36.89320388349515</v>
      </c>
    </row>
    <row r="168" spans="2:7" ht="12.75">
      <c r="B168" s="12" t="s">
        <v>169</v>
      </c>
      <c r="C168" s="30" t="s">
        <v>170</v>
      </c>
      <c r="D168" s="32">
        <v>20574000</v>
      </c>
      <c r="E168" s="32">
        <v>20189000</v>
      </c>
      <c r="F168" s="32">
        <v>15015145</v>
      </c>
      <c r="G168" s="22">
        <f t="shared" si="7"/>
        <v>74.37290108474912</v>
      </c>
    </row>
    <row r="169" spans="2:7" ht="12.75" hidden="1">
      <c r="B169" s="12" t="s">
        <v>341</v>
      </c>
      <c r="C169" s="30" t="s">
        <v>171</v>
      </c>
      <c r="D169" s="32"/>
      <c r="E169" s="32"/>
      <c r="F169" s="32"/>
      <c r="G169" s="22" t="e">
        <f t="shared" si="7"/>
        <v>#DIV/0!</v>
      </c>
    </row>
    <row r="170" spans="2:7" ht="12.75" hidden="1">
      <c r="B170" s="12" t="s">
        <v>269</v>
      </c>
      <c r="C170" s="30" t="s">
        <v>172</v>
      </c>
      <c r="D170" s="32"/>
      <c r="E170" s="32"/>
      <c r="F170" s="32"/>
      <c r="G170" s="22" t="e">
        <f t="shared" si="7"/>
        <v>#DIV/0!</v>
      </c>
    </row>
    <row r="171" spans="2:7" ht="25.5">
      <c r="B171" s="12" t="s">
        <v>176</v>
      </c>
      <c r="C171" s="30" t="s">
        <v>177</v>
      </c>
      <c r="D171" s="32"/>
      <c r="E171" s="32"/>
      <c r="F171" s="32">
        <v>-1194709</v>
      </c>
      <c r="G171" s="22"/>
    </row>
    <row r="172" spans="2:7" s="18" customFormat="1" ht="12.75">
      <c r="B172" s="11" t="s">
        <v>192</v>
      </c>
      <c r="C172" s="29" t="s">
        <v>193</v>
      </c>
      <c r="D172" s="31">
        <f>D173+D179</f>
        <v>18369000</v>
      </c>
      <c r="E172" s="31">
        <f>E173+E179</f>
        <v>15826000</v>
      </c>
      <c r="F172" s="31">
        <f>F173+F179+F181</f>
        <v>10189029</v>
      </c>
      <c r="G172" s="20">
        <f t="shared" si="7"/>
        <v>64.38158094275244</v>
      </c>
    </row>
    <row r="173" spans="2:7" ht="12.75">
      <c r="B173" s="12" t="s">
        <v>342</v>
      </c>
      <c r="C173" s="30" t="s">
        <v>154</v>
      </c>
      <c r="D173" s="32">
        <f>D174+D175+D176+D177+D178</f>
        <v>18369000</v>
      </c>
      <c r="E173" s="32">
        <f>E174+E175+E176+E177+E178</f>
        <v>15826000</v>
      </c>
      <c r="F173" s="32">
        <f>F174+F175+F176+F177+F178</f>
        <v>10212209</v>
      </c>
      <c r="G173" s="22">
        <f t="shared" si="7"/>
        <v>64.52804878048781</v>
      </c>
    </row>
    <row r="174" spans="2:7" ht="12.75">
      <c r="B174" s="12" t="s">
        <v>155</v>
      </c>
      <c r="C174" s="30" t="s">
        <v>156</v>
      </c>
      <c r="D174" s="32">
        <v>8317000</v>
      </c>
      <c r="E174" s="32">
        <v>6890000</v>
      </c>
      <c r="F174" s="32">
        <v>4513068</v>
      </c>
      <c r="G174" s="22">
        <f t="shared" si="7"/>
        <v>65.50171262699564</v>
      </c>
    </row>
    <row r="175" spans="2:7" ht="12.75">
      <c r="B175" s="12" t="s">
        <v>157</v>
      </c>
      <c r="C175" s="30" t="s">
        <v>158</v>
      </c>
      <c r="D175" s="32">
        <v>4972000</v>
      </c>
      <c r="E175" s="32">
        <v>4356000</v>
      </c>
      <c r="F175" s="32">
        <v>1759608</v>
      </c>
      <c r="G175" s="22">
        <f t="shared" si="7"/>
        <v>40.39504132231405</v>
      </c>
    </row>
    <row r="176" spans="2:7" ht="12.75">
      <c r="B176" s="12" t="s">
        <v>343</v>
      </c>
      <c r="C176" s="30" t="s">
        <v>165</v>
      </c>
      <c r="D176" s="32">
        <v>630000</v>
      </c>
      <c r="E176" s="32">
        <v>630000</v>
      </c>
      <c r="F176" s="32">
        <v>308031</v>
      </c>
      <c r="G176" s="22">
        <f t="shared" si="7"/>
        <v>48.89380952380952</v>
      </c>
    </row>
    <row r="177" spans="2:7" ht="25.5" hidden="1">
      <c r="B177" s="12" t="s">
        <v>344</v>
      </c>
      <c r="C177" s="30" t="s">
        <v>166</v>
      </c>
      <c r="D177" s="32"/>
      <c r="E177" s="32"/>
      <c r="F177" s="32"/>
      <c r="G177" s="22" t="e">
        <f t="shared" si="7"/>
        <v>#DIV/0!</v>
      </c>
    </row>
    <row r="178" spans="2:7" ht="12.75">
      <c r="B178" s="12" t="s">
        <v>167</v>
      </c>
      <c r="C178" s="30" t="s">
        <v>168</v>
      </c>
      <c r="D178" s="32">
        <v>4450000</v>
      </c>
      <c r="E178" s="32">
        <v>3950000</v>
      </c>
      <c r="F178" s="32">
        <v>3631502</v>
      </c>
      <c r="G178" s="22">
        <f t="shared" si="7"/>
        <v>91.93675949367088</v>
      </c>
    </row>
    <row r="179" spans="2:7" ht="12.75" hidden="1">
      <c r="B179" s="12" t="s">
        <v>345</v>
      </c>
      <c r="C179" s="30" t="s">
        <v>171</v>
      </c>
      <c r="D179" s="32">
        <f>D180</f>
        <v>0</v>
      </c>
      <c r="E179" s="32">
        <f>E180</f>
        <v>0</v>
      </c>
      <c r="F179" s="32">
        <f>F180</f>
        <v>0</v>
      </c>
      <c r="G179" s="22" t="e">
        <f t="shared" si="7"/>
        <v>#DIV/0!</v>
      </c>
    </row>
    <row r="180" spans="2:7" ht="12.75" hidden="1">
      <c r="B180" s="12" t="s">
        <v>346</v>
      </c>
      <c r="C180" s="30" t="s">
        <v>172</v>
      </c>
      <c r="D180" s="32"/>
      <c r="E180" s="32"/>
      <c r="F180" s="32"/>
      <c r="G180" s="22" t="e">
        <f t="shared" si="7"/>
        <v>#DIV/0!</v>
      </c>
    </row>
    <row r="181" spans="2:7" ht="25.5">
      <c r="B181" s="12" t="s">
        <v>176</v>
      </c>
      <c r="C181" s="30" t="s">
        <v>177</v>
      </c>
      <c r="D181" s="32"/>
      <c r="E181" s="32"/>
      <c r="F181" s="32">
        <v>-23180</v>
      </c>
      <c r="G181" s="22"/>
    </row>
    <row r="182" spans="2:7" s="18" customFormat="1" ht="12.75">
      <c r="B182" s="11" t="s">
        <v>194</v>
      </c>
      <c r="C182" s="29" t="s">
        <v>195</v>
      </c>
      <c r="D182" s="31">
        <f>D183+D188+D190</f>
        <v>40065000</v>
      </c>
      <c r="E182" s="31">
        <f>E183+E188+E190</f>
        <v>36352000</v>
      </c>
      <c r="F182" s="31">
        <f>F183+F188+F190</f>
        <v>21438591</v>
      </c>
      <c r="G182" s="20">
        <f t="shared" si="7"/>
        <v>58.974997249119724</v>
      </c>
    </row>
    <row r="183" spans="2:7" ht="12.75">
      <c r="B183" s="12" t="s">
        <v>347</v>
      </c>
      <c r="C183" s="30" t="s">
        <v>154</v>
      </c>
      <c r="D183" s="32">
        <f>D184+D185+D186+D187</f>
        <v>40065000</v>
      </c>
      <c r="E183" s="32">
        <f>E184+E185+E186+E187</f>
        <v>36352000</v>
      </c>
      <c r="F183" s="32">
        <f>F184+F185+F186+F187</f>
        <v>22018781</v>
      </c>
      <c r="G183" s="22">
        <f t="shared" si="7"/>
        <v>60.57103047975352</v>
      </c>
    </row>
    <row r="184" spans="2:7" ht="12.75">
      <c r="B184" s="12" t="s">
        <v>155</v>
      </c>
      <c r="C184" s="30" t="s">
        <v>156</v>
      </c>
      <c r="D184" s="32">
        <v>3847000</v>
      </c>
      <c r="E184" s="32">
        <v>3559000</v>
      </c>
      <c r="F184" s="32">
        <v>2781611</v>
      </c>
      <c r="G184" s="22">
        <f t="shared" si="7"/>
        <v>78.15709468951952</v>
      </c>
    </row>
    <row r="185" spans="2:7" ht="12.75">
      <c r="B185" s="12" t="s">
        <v>157</v>
      </c>
      <c r="C185" s="30" t="s">
        <v>158</v>
      </c>
      <c r="D185" s="32">
        <v>35056000</v>
      </c>
      <c r="E185" s="32">
        <v>31631000</v>
      </c>
      <c r="F185" s="32">
        <v>19187170</v>
      </c>
      <c r="G185" s="22">
        <f t="shared" si="7"/>
        <v>60.65938478075306</v>
      </c>
    </row>
    <row r="186" spans="2:7" ht="12.75">
      <c r="B186" s="12" t="s">
        <v>348</v>
      </c>
      <c r="C186" s="30" t="s">
        <v>165</v>
      </c>
      <c r="D186" s="32">
        <v>1162000</v>
      </c>
      <c r="E186" s="32">
        <v>1162000</v>
      </c>
      <c r="F186" s="32">
        <v>50000</v>
      </c>
      <c r="G186" s="22">
        <f t="shared" si="7"/>
        <v>4.3029259896729775</v>
      </c>
    </row>
    <row r="187" spans="2:7" ht="25.5" hidden="1">
      <c r="B187" s="12" t="s">
        <v>349</v>
      </c>
      <c r="C187" s="30" t="s">
        <v>166</v>
      </c>
      <c r="D187" s="32"/>
      <c r="E187" s="32"/>
      <c r="F187" s="32"/>
      <c r="G187" s="22" t="e">
        <f t="shared" si="7"/>
        <v>#DIV/0!</v>
      </c>
    </row>
    <row r="188" spans="2:7" ht="12.75" hidden="1">
      <c r="B188" s="12" t="s">
        <v>350</v>
      </c>
      <c r="C188" s="30" t="s">
        <v>171</v>
      </c>
      <c r="D188" s="32"/>
      <c r="E188" s="32"/>
      <c r="F188" s="32"/>
      <c r="G188" s="22" t="e">
        <f t="shared" si="7"/>
        <v>#DIV/0!</v>
      </c>
    </row>
    <row r="189" spans="2:7" ht="12.75" hidden="1">
      <c r="B189" s="12" t="s">
        <v>340</v>
      </c>
      <c r="C189" s="30" t="s">
        <v>172</v>
      </c>
      <c r="D189" s="32"/>
      <c r="E189" s="32"/>
      <c r="F189" s="32"/>
      <c r="G189" s="22" t="e">
        <f t="shared" si="7"/>
        <v>#DIV/0!</v>
      </c>
    </row>
    <row r="190" spans="2:7" ht="25.5">
      <c r="B190" s="12" t="s">
        <v>176</v>
      </c>
      <c r="C190" s="30" t="s">
        <v>177</v>
      </c>
      <c r="D190" s="32"/>
      <c r="E190" s="32"/>
      <c r="F190" s="32">
        <v>-580190</v>
      </c>
      <c r="G190" s="22"/>
    </row>
    <row r="191" spans="2:7" s="18" customFormat="1" ht="12.75">
      <c r="B191" s="11" t="s">
        <v>196</v>
      </c>
      <c r="C191" s="29" t="s">
        <v>197</v>
      </c>
      <c r="D191" s="31">
        <f>D192+D195</f>
        <v>18436000</v>
      </c>
      <c r="E191" s="31">
        <f>E192+E195</f>
        <v>17988000</v>
      </c>
      <c r="F191" s="31">
        <f>F192+F195</f>
        <v>11054723</v>
      </c>
      <c r="G191" s="20">
        <f t="shared" si="7"/>
        <v>61.456098510117855</v>
      </c>
    </row>
    <row r="192" spans="2:7" ht="12.75">
      <c r="B192" s="12" t="s">
        <v>327</v>
      </c>
      <c r="C192" s="30" t="s">
        <v>154</v>
      </c>
      <c r="D192" s="32">
        <f>D193+D194</f>
        <v>18436000</v>
      </c>
      <c r="E192" s="32">
        <f>E193+E194</f>
        <v>17988000</v>
      </c>
      <c r="F192" s="32">
        <f>F193+F194</f>
        <v>11054723</v>
      </c>
      <c r="G192" s="22">
        <f t="shared" si="7"/>
        <v>61.456098510117855</v>
      </c>
    </row>
    <row r="193" spans="2:7" ht="12.75">
      <c r="B193" s="12" t="s">
        <v>157</v>
      </c>
      <c r="C193" s="30" t="s">
        <v>158</v>
      </c>
      <c r="D193" s="32">
        <v>18436000</v>
      </c>
      <c r="E193" s="32">
        <v>17988000</v>
      </c>
      <c r="F193" s="32">
        <v>11054723</v>
      </c>
      <c r="G193" s="22">
        <f t="shared" si="7"/>
        <v>61.456098510117855</v>
      </c>
    </row>
    <row r="194" spans="2:7" ht="25.5" hidden="1">
      <c r="B194" s="12" t="s">
        <v>351</v>
      </c>
      <c r="C194" s="30" t="s">
        <v>166</v>
      </c>
      <c r="D194" s="32"/>
      <c r="E194" s="32"/>
      <c r="F194" s="32"/>
      <c r="G194" s="22" t="e">
        <f t="shared" si="7"/>
        <v>#DIV/0!</v>
      </c>
    </row>
    <row r="195" spans="2:7" ht="12.75" hidden="1">
      <c r="B195" s="12" t="s">
        <v>291</v>
      </c>
      <c r="C195" s="30" t="s">
        <v>171</v>
      </c>
      <c r="D195" s="32">
        <f>D196</f>
        <v>0</v>
      </c>
      <c r="E195" s="32">
        <f>E196</f>
        <v>0</v>
      </c>
      <c r="F195" s="32">
        <f>F196</f>
        <v>0</v>
      </c>
      <c r="G195" s="22" t="e">
        <f t="shared" si="7"/>
        <v>#DIV/0!</v>
      </c>
    </row>
    <row r="196" spans="2:7" ht="12.75" hidden="1">
      <c r="B196" s="12" t="s">
        <v>352</v>
      </c>
      <c r="C196" s="30" t="s">
        <v>172</v>
      </c>
      <c r="D196" s="32"/>
      <c r="E196" s="32"/>
      <c r="F196" s="32"/>
      <c r="G196" s="22" t="e">
        <f t="shared" si="7"/>
        <v>#DIV/0!</v>
      </c>
    </row>
    <row r="197" spans="2:7" s="18" customFormat="1" ht="25.5">
      <c r="B197" s="11" t="s">
        <v>198</v>
      </c>
      <c r="C197" s="29" t="s">
        <v>199</v>
      </c>
      <c r="D197" s="31">
        <f>D198</f>
        <v>303000</v>
      </c>
      <c r="E197" s="31">
        <f>E198</f>
        <v>243000</v>
      </c>
      <c r="F197" s="31">
        <f>F198</f>
        <v>82581</v>
      </c>
      <c r="G197" s="20">
        <f t="shared" si="7"/>
        <v>33.98395061728395</v>
      </c>
    </row>
    <row r="198" spans="2:7" ht="12.75">
      <c r="B198" s="12" t="s">
        <v>271</v>
      </c>
      <c r="C198" s="30" t="s">
        <v>154</v>
      </c>
      <c r="D198" s="32">
        <f>D199+D200+D201</f>
        <v>303000</v>
      </c>
      <c r="E198" s="32">
        <f>E199+E200+E201</f>
        <v>243000</v>
      </c>
      <c r="F198" s="32">
        <f>F199+F200+F201</f>
        <v>82581</v>
      </c>
      <c r="G198" s="22">
        <f t="shared" si="7"/>
        <v>33.98395061728395</v>
      </c>
    </row>
    <row r="199" spans="2:7" ht="12.75">
      <c r="B199" s="12" t="s">
        <v>157</v>
      </c>
      <c r="C199" s="30" t="s">
        <v>158</v>
      </c>
      <c r="D199" s="32">
        <v>303000</v>
      </c>
      <c r="E199" s="32">
        <v>243000</v>
      </c>
      <c r="F199" s="32">
        <v>82581</v>
      </c>
      <c r="G199" s="22">
        <f t="shared" si="7"/>
        <v>33.98395061728395</v>
      </c>
    </row>
    <row r="200" spans="2:7" ht="12.75">
      <c r="B200" s="12" t="s">
        <v>353</v>
      </c>
      <c r="C200" s="30" t="s">
        <v>165</v>
      </c>
      <c r="D200" s="32"/>
      <c r="E200" s="32"/>
      <c r="F200" s="32"/>
      <c r="G200" s="22"/>
    </row>
    <row r="201" spans="2:7" ht="25.5" hidden="1">
      <c r="B201" s="12" t="s">
        <v>344</v>
      </c>
      <c r="C201" s="30" t="s">
        <v>166</v>
      </c>
      <c r="D201" s="32"/>
      <c r="E201" s="32"/>
      <c r="F201" s="32"/>
      <c r="G201" s="22" t="e">
        <f t="shared" si="7"/>
        <v>#DIV/0!</v>
      </c>
    </row>
    <row r="202" spans="2:7" s="18" customFormat="1" ht="12.75">
      <c r="B202" s="11" t="s">
        <v>200</v>
      </c>
      <c r="C202" s="29" t="s">
        <v>201</v>
      </c>
      <c r="D202" s="31">
        <f>D203+D206</f>
        <v>133000</v>
      </c>
      <c r="E202" s="31">
        <f>E203+E206</f>
        <v>133000</v>
      </c>
      <c r="F202" s="31">
        <f>F203+F206</f>
        <v>31913</v>
      </c>
      <c r="G202" s="20">
        <f t="shared" si="7"/>
        <v>23.99473684210526</v>
      </c>
    </row>
    <row r="203" spans="2:7" ht="12.75">
      <c r="B203" s="12" t="s">
        <v>354</v>
      </c>
      <c r="C203" s="30" t="s">
        <v>154</v>
      </c>
      <c r="D203" s="32">
        <f>D204+D205</f>
        <v>133000</v>
      </c>
      <c r="E203" s="32">
        <f>E204+E205</f>
        <v>133000</v>
      </c>
      <c r="F203" s="32">
        <f>F204+F205</f>
        <v>31913</v>
      </c>
      <c r="G203" s="22">
        <f t="shared" si="7"/>
        <v>23.99473684210526</v>
      </c>
    </row>
    <row r="204" spans="2:7" ht="12.75">
      <c r="B204" s="12" t="s">
        <v>157</v>
      </c>
      <c r="C204" s="30" t="s">
        <v>362</v>
      </c>
      <c r="D204" s="32">
        <v>101000</v>
      </c>
      <c r="E204" s="32">
        <v>101000</v>
      </c>
      <c r="F204" s="32">
        <v>0</v>
      </c>
      <c r="G204" s="22">
        <f t="shared" si="7"/>
        <v>0</v>
      </c>
    </row>
    <row r="205" spans="2:7" ht="12.75">
      <c r="B205" s="12" t="s">
        <v>161</v>
      </c>
      <c r="C205" s="30" t="s">
        <v>162</v>
      </c>
      <c r="D205" s="32">
        <v>32000</v>
      </c>
      <c r="E205" s="32">
        <v>32000</v>
      </c>
      <c r="F205" s="32">
        <v>31913</v>
      </c>
      <c r="G205" s="22">
        <f t="shared" si="7"/>
        <v>99.728125</v>
      </c>
    </row>
    <row r="206" spans="2:7" ht="12.75" hidden="1">
      <c r="B206" s="12" t="s">
        <v>350</v>
      </c>
      <c r="C206" s="30" t="s">
        <v>171</v>
      </c>
      <c r="D206" s="32">
        <f>D207</f>
        <v>0</v>
      </c>
      <c r="E206" s="32">
        <f>E207</f>
        <v>0</v>
      </c>
      <c r="F206" s="32">
        <f>F207</f>
        <v>0</v>
      </c>
      <c r="G206" s="22" t="e">
        <f t="shared" si="7"/>
        <v>#DIV/0!</v>
      </c>
    </row>
    <row r="207" spans="2:7" ht="12.75" hidden="1">
      <c r="B207" s="12" t="s">
        <v>355</v>
      </c>
      <c r="C207" s="30" t="s">
        <v>172</v>
      </c>
      <c r="D207" s="32"/>
      <c r="E207" s="32"/>
      <c r="F207" s="32"/>
      <c r="G207" s="22" t="e">
        <f t="shared" si="7"/>
        <v>#DIV/0!</v>
      </c>
    </row>
    <row r="208" spans="2:7" s="18" customFormat="1" ht="12.75">
      <c r="B208" s="11" t="s">
        <v>202</v>
      </c>
      <c r="C208" s="29" t="s">
        <v>203</v>
      </c>
      <c r="D208" s="31">
        <f>D209+D214+D216</f>
        <v>66772000</v>
      </c>
      <c r="E208" s="31">
        <f>E209+E214+E216</f>
        <v>58509000</v>
      </c>
      <c r="F208" s="31">
        <f>F209+F214+F216+F218</f>
        <v>45852777</v>
      </c>
      <c r="G208" s="20">
        <f t="shared" si="7"/>
        <v>78.368758652515</v>
      </c>
    </row>
    <row r="209" spans="2:7" ht="12.75">
      <c r="B209" s="12" t="s">
        <v>271</v>
      </c>
      <c r="C209" s="30" t="s">
        <v>154</v>
      </c>
      <c r="D209" s="32">
        <f>D210+D211+D212+D213</f>
        <v>49752000</v>
      </c>
      <c r="E209" s="32">
        <f>E210+E211+E212+E213</f>
        <v>41606000</v>
      </c>
      <c r="F209" s="32">
        <f>F210+F211+F212+F213</f>
        <v>32517933</v>
      </c>
      <c r="G209" s="22">
        <f t="shared" si="7"/>
        <v>78.15683555256453</v>
      </c>
    </row>
    <row r="210" spans="2:7" ht="12.75">
      <c r="B210" s="12" t="s">
        <v>157</v>
      </c>
      <c r="C210" s="30" t="s">
        <v>158</v>
      </c>
      <c r="D210" s="32">
        <v>30752000</v>
      </c>
      <c r="E210" s="32">
        <v>24106000</v>
      </c>
      <c r="F210" s="32">
        <v>18236780</v>
      </c>
      <c r="G210" s="22">
        <f aca="true" t="shared" si="8" ref="G210:G217">F210/E210*100</f>
        <v>75.65245167178296</v>
      </c>
    </row>
    <row r="211" spans="2:7" ht="12.75">
      <c r="B211" s="12" t="s">
        <v>161</v>
      </c>
      <c r="C211" s="30" t="s">
        <v>162</v>
      </c>
      <c r="D211" s="32">
        <v>19000000</v>
      </c>
      <c r="E211" s="32">
        <v>17500000</v>
      </c>
      <c r="F211" s="32">
        <v>14281153</v>
      </c>
      <c r="G211" s="22">
        <f t="shared" si="8"/>
        <v>81.60658857142857</v>
      </c>
    </row>
    <row r="212" spans="2:7" ht="12.75" hidden="1">
      <c r="B212" s="12" t="s">
        <v>348</v>
      </c>
      <c r="C212" s="30" t="s">
        <v>165</v>
      </c>
      <c r="D212" s="32"/>
      <c r="E212" s="32"/>
      <c r="F212" s="32"/>
      <c r="G212" s="22" t="e">
        <f t="shared" si="8"/>
        <v>#DIV/0!</v>
      </c>
    </row>
    <row r="213" spans="2:7" ht="25.5" hidden="1">
      <c r="B213" s="12" t="s">
        <v>356</v>
      </c>
      <c r="C213" s="30" t="s">
        <v>166</v>
      </c>
      <c r="D213" s="32"/>
      <c r="E213" s="32"/>
      <c r="F213" s="32"/>
      <c r="G213" s="22" t="e">
        <f t="shared" si="8"/>
        <v>#DIV/0!</v>
      </c>
    </row>
    <row r="214" spans="2:7" ht="12.75" hidden="1">
      <c r="B214" s="12" t="s">
        <v>291</v>
      </c>
      <c r="C214" s="30" t="s">
        <v>171</v>
      </c>
      <c r="D214" s="32">
        <f>D215</f>
        <v>0</v>
      </c>
      <c r="E214" s="32">
        <f>E215</f>
        <v>0</v>
      </c>
      <c r="F214" s="32">
        <f>F215</f>
        <v>0</v>
      </c>
      <c r="G214" s="22" t="e">
        <f t="shared" si="8"/>
        <v>#DIV/0!</v>
      </c>
    </row>
    <row r="215" spans="2:7" ht="12.75" hidden="1">
      <c r="B215" s="12" t="s">
        <v>331</v>
      </c>
      <c r="C215" s="30" t="s">
        <v>172</v>
      </c>
      <c r="D215" s="32"/>
      <c r="E215" s="32"/>
      <c r="F215" s="32"/>
      <c r="G215" s="22" t="e">
        <f t="shared" si="8"/>
        <v>#DIV/0!</v>
      </c>
    </row>
    <row r="216" spans="2:7" ht="12.75">
      <c r="B216" s="12" t="s">
        <v>357</v>
      </c>
      <c r="C216" s="30" t="s">
        <v>173</v>
      </c>
      <c r="D216" s="32">
        <v>17020000</v>
      </c>
      <c r="E216" s="32">
        <v>16903000</v>
      </c>
      <c r="F216" s="32">
        <v>13354274</v>
      </c>
      <c r="G216" s="22">
        <f t="shared" si="8"/>
        <v>79.00534816304798</v>
      </c>
    </row>
    <row r="217" spans="2:7" ht="12.75">
      <c r="B217" s="12" t="s">
        <v>174</v>
      </c>
      <c r="C217" s="30" t="s">
        <v>175</v>
      </c>
      <c r="D217" s="32">
        <v>17020000</v>
      </c>
      <c r="E217" s="32">
        <v>16903000</v>
      </c>
      <c r="F217" s="32">
        <v>13354274</v>
      </c>
      <c r="G217" s="22">
        <f t="shared" si="8"/>
        <v>79.00534816304798</v>
      </c>
    </row>
    <row r="218" spans="2:7" ht="25.5">
      <c r="B218" s="12" t="s">
        <v>176</v>
      </c>
      <c r="C218" s="30" t="s">
        <v>381</v>
      </c>
      <c r="D218" s="32"/>
      <c r="E218" s="32"/>
      <c r="F218" s="32">
        <v>-19430</v>
      </c>
      <c r="G218" s="22"/>
    </row>
    <row r="219" spans="2:7" ht="12.75">
      <c r="B219" s="26" t="s">
        <v>364</v>
      </c>
      <c r="C219" s="33" t="s">
        <v>365</v>
      </c>
      <c r="D219" s="31">
        <f>D13-D107</f>
        <v>35501000</v>
      </c>
      <c r="E219" s="31">
        <f>E13-E107</f>
        <v>27029000</v>
      </c>
      <c r="F219" s="31">
        <f>F13-F107</f>
        <v>23937369</v>
      </c>
      <c r="G219" s="34"/>
    </row>
  </sheetData>
  <sheetProtection/>
  <mergeCells count="10">
    <mergeCell ref="B106:G106"/>
    <mergeCell ref="F1:G1"/>
    <mergeCell ref="B5:G5"/>
    <mergeCell ref="B6:F6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17"/>
  <sheetViews>
    <sheetView view="pageLayout" workbookViewId="0" topLeftCell="A1">
      <selection activeCell="F10" sqref="F10:F11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00390625" style="3" customWidth="1"/>
    <col min="6" max="6" width="15.421875" style="3" customWidth="1"/>
    <col min="7" max="7" width="12.140625" style="1" hidden="1" customWidth="1"/>
    <col min="8" max="16384" width="9.140625" style="1" customWidth="1"/>
  </cols>
  <sheetData>
    <row r="1" spans="2:8" ht="15.75">
      <c r="B1" s="5" t="s">
        <v>261</v>
      </c>
      <c r="F1" s="39" t="s">
        <v>368</v>
      </c>
      <c r="G1" s="39"/>
      <c r="H1" s="25"/>
    </row>
    <row r="2" ht="15.75">
      <c r="B2" s="5" t="s">
        <v>262</v>
      </c>
    </row>
    <row r="3" ht="15.75">
      <c r="B3" s="5" t="s">
        <v>263</v>
      </c>
    </row>
    <row r="5" spans="2:7" ht="15">
      <c r="B5" s="43" t="s">
        <v>369</v>
      </c>
      <c r="C5" s="43"/>
      <c r="D5" s="43"/>
      <c r="E5" s="43"/>
      <c r="F5" s="43"/>
      <c r="G5" s="43"/>
    </row>
    <row r="6" spans="2:7" ht="15.75">
      <c r="B6" s="44">
        <v>41912</v>
      </c>
      <c r="C6" s="45"/>
      <c r="D6" s="45"/>
      <c r="E6" s="45"/>
      <c r="F6" s="45"/>
      <c r="G6" s="4"/>
    </row>
    <row r="10" spans="2:7" ht="12.75">
      <c r="B10" s="46" t="s">
        <v>266</v>
      </c>
      <c r="C10" s="47" t="s">
        <v>259</v>
      </c>
      <c r="D10" s="48" t="s">
        <v>275</v>
      </c>
      <c r="E10" s="49" t="s">
        <v>260</v>
      </c>
      <c r="F10" s="51" t="s">
        <v>387</v>
      </c>
      <c r="G10" s="53" t="s">
        <v>285</v>
      </c>
    </row>
    <row r="11" spans="2:7" ht="12.75">
      <c r="B11" s="46"/>
      <c r="C11" s="47"/>
      <c r="D11" s="48"/>
      <c r="E11" s="50"/>
      <c r="F11" s="52"/>
      <c r="G11" s="53"/>
    </row>
    <row r="12" spans="2:7" ht="12.75">
      <c r="B12" s="6"/>
      <c r="C12" s="7"/>
      <c r="D12" s="8">
        <v>1</v>
      </c>
      <c r="E12" s="9">
        <v>2</v>
      </c>
      <c r="F12" s="10">
        <v>3</v>
      </c>
      <c r="G12" s="8">
        <v>4</v>
      </c>
    </row>
    <row r="13" spans="2:7" s="18" customFormat="1" ht="12.75">
      <c r="B13" s="16" t="s">
        <v>0</v>
      </c>
      <c r="C13" s="29" t="s">
        <v>61</v>
      </c>
      <c r="D13" s="27">
        <f>D14+D87+D82+D97</f>
        <v>227964000</v>
      </c>
      <c r="E13" s="27">
        <f>E14+E87+E82+E97</f>
        <v>132427000</v>
      </c>
      <c r="F13" s="27">
        <f>F14+F87+F82+F97</f>
        <v>31757722</v>
      </c>
      <c r="G13" s="20">
        <f>F13/E13*100</f>
        <v>23.981304416773014</v>
      </c>
    </row>
    <row r="14" spans="2:7" s="18" customFormat="1" ht="12.75">
      <c r="B14" s="16" t="s">
        <v>1</v>
      </c>
      <c r="C14" s="29" t="s">
        <v>62</v>
      </c>
      <c r="D14" s="27">
        <f>D15+D54</f>
        <v>32354000</v>
      </c>
      <c r="E14" s="27">
        <f>E15+E54</f>
        <v>32245000</v>
      </c>
      <c r="F14" s="27">
        <f>F15+F54</f>
        <v>19147497</v>
      </c>
      <c r="G14" s="20">
        <f aca="true" t="shared" si="0" ref="G14:G77">F14/E14*100</f>
        <v>59.38129012249961</v>
      </c>
    </row>
    <row r="15" spans="2:7" s="18" customFormat="1" ht="12.75" hidden="1">
      <c r="B15" s="16" t="s">
        <v>2</v>
      </c>
      <c r="C15" s="29" t="s">
        <v>63</v>
      </c>
      <c r="D15" s="27">
        <f>D17+D19+D23+D26+D37+D40+D42+D45+D52</f>
        <v>0</v>
      </c>
      <c r="E15" s="27">
        <f>E17+E19+E23+E26+E37+E40+E42+E45+E52</f>
        <v>0</v>
      </c>
      <c r="F15" s="27">
        <f>F17+F19+F23+F26+F37+F40+F42+F45+F52</f>
        <v>0</v>
      </c>
      <c r="G15" s="20" t="e">
        <f t="shared" si="0"/>
        <v>#DIV/0!</v>
      </c>
    </row>
    <row r="16" spans="2:7" ht="25.5" hidden="1">
      <c r="B16" s="17" t="s">
        <v>298</v>
      </c>
      <c r="C16" s="30" t="s">
        <v>64</v>
      </c>
      <c r="D16" s="28">
        <f>D17+D19</f>
        <v>0</v>
      </c>
      <c r="E16" s="28">
        <f>E17+E19</f>
        <v>0</v>
      </c>
      <c r="F16" s="28">
        <f>F17+F19</f>
        <v>0</v>
      </c>
      <c r="G16" s="22" t="e">
        <f t="shared" si="0"/>
        <v>#DIV/0!</v>
      </c>
    </row>
    <row r="17" spans="2:7" s="18" customFormat="1" ht="12.75" hidden="1">
      <c r="B17" s="16" t="s">
        <v>299</v>
      </c>
      <c r="C17" s="29" t="s">
        <v>65</v>
      </c>
      <c r="D17" s="27">
        <f>D18</f>
        <v>0</v>
      </c>
      <c r="E17" s="27">
        <f>E18</f>
        <v>0</v>
      </c>
      <c r="F17" s="27">
        <f>F18</f>
        <v>0</v>
      </c>
      <c r="G17" s="20" t="e">
        <f t="shared" si="0"/>
        <v>#DIV/0!</v>
      </c>
    </row>
    <row r="18" spans="2:7" ht="25.5" hidden="1">
      <c r="B18" s="17" t="s">
        <v>3</v>
      </c>
      <c r="C18" s="30" t="s">
        <v>66</v>
      </c>
      <c r="D18" s="28"/>
      <c r="E18" s="28"/>
      <c r="F18" s="28"/>
      <c r="G18" s="22" t="e">
        <f t="shared" si="0"/>
        <v>#DIV/0!</v>
      </c>
    </row>
    <row r="19" spans="2:7" s="18" customFormat="1" ht="12.75" hidden="1">
      <c r="B19" s="16" t="s">
        <v>300</v>
      </c>
      <c r="C19" s="29" t="s">
        <v>67</v>
      </c>
      <c r="D19" s="27">
        <f>D20+D21</f>
        <v>0</v>
      </c>
      <c r="E19" s="27">
        <f>E20+E21</f>
        <v>0</v>
      </c>
      <c r="F19" s="27">
        <f>F20+F21</f>
        <v>0</v>
      </c>
      <c r="G19" s="20" t="e">
        <f t="shared" si="0"/>
        <v>#DIV/0!</v>
      </c>
    </row>
    <row r="20" spans="2:7" ht="12.75" hidden="1">
      <c r="B20" s="17" t="s">
        <v>4</v>
      </c>
      <c r="C20" s="30" t="s">
        <v>68</v>
      </c>
      <c r="D20" s="28"/>
      <c r="E20" s="28"/>
      <c r="F20" s="28"/>
      <c r="G20" s="22" t="e">
        <f t="shared" si="0"/>
        <v>#DIV/0!</v>
      </c>
    </row>
    <row r="21" spans="2:7" ht="25.5" hidden="1">
      <c r="B21" s="17" t="s">
        <v>5</v>
      </c>
      <c r="C21" s="30" t="s">
        <v>69</v>
      </c>
      <c r="D21" s="28"/>
      <c r="E21" s="28"/>
      <c r="F21" s="28"/>
      <c r="G21" s="22" t="e">
        <f t="shared" si="0"/>
        <v>#DIV/0!</v>
      </c>
    </row>
    <row r="22" spans="2:7" ht="25.5" hidden="1">
      <c r="B22" s="17" t="s">
        <v>301</v>
      </c>
      <c r="C22" s="30" t="s">
        <v>70</v>
      </c>
      <c r="D22" s="28"/>
      <c r="E22" s="28"/>
      <c r="F22" s="28">
        <v>0</v>
      </c>
      <c r="G22" s="22" t="e">
        <f t="shared" si="0"/>
        <v>#DIV/0!</v>
      </c>
    </row>
    <row r="23" spans="2:7" s="18" customFormat="1" ht="25.5" hidden="1">
      <c r="B23" s="16" t="s">
        <v>302</v>
      </c>
      <c r="C23" s="29" t="s">
        <v>71</v>
      </c>
      <c r="D23" s="27">
        <f>D24</f>
        <v>0</v>
      </c>
      <c r="E23" s="27">
        <f>E24</f>
        <v>0</v>
      </c>
      <c r="F23" s="27">
        <f>F24</f>
        <v>0</v>
      </c>
      <c r="G23" s="20" t="e">
        <f t="shared" si="0"/>
        <v>#DIV/0!</v>
      </c>
    </row>
    <row r="24" spans="2:7" ht="12.75" hidden="1">
      <c r="B24" s="17" t="s">
        <v>6</v>
      </c>
      <c r="C24" s="30" t="s">
        <v>72</v>
      </c>
      <c r="D24" s="28"/>
      <c r="E24" s="28"/>
      <c r="F24" s="28"/>
      <c r="G24" s="22" t="e">
        <f t="shared" si="0"/>
        <v>#DIV/0!</v>
      </c>
    </row>
    <row r="25" spans="2:7" ht="12.75" hidden="1">
      <c r="B25" s="17" t="s">
        <v>303</v>
      </c>
      <c r="C25" s="30" t="s">
        <v>73</v>
      </c>
      <c r="D25" s="28">
        <f>D26</f>
        <v>0</v>
      </c>
      <c r="E25" s="28">
        <f>E26</f>
        <v>0</v>
      </c>
      <c r="F25" s="28">
        <f>F26</f>
        <v>0</v>
      </c>
      <c r="G25" s="22" t="e">
        <f t="shared" si="0"/>
        <v>#DIV/0!</v>
      </c>
    </row>
    <row r="26" spans="2:7" s="18" customFormat="1" ht="12.75" hidden="1">
      <c r="B26" s="16" t="s">
        <v>304</v>
      </c>
      <c r="C26" s="29" t="s">
        <v>74</v>
      </c>
      <c r="D26" s="27">
        <f>D27+D30+D34+D35</f>
        <v>0</v>
      </c>
      <c r="E26" s="27">
        <f>E27+E30+E34+E35</f>
        <v>0</v>
      </c>
      <c r="F26" s="27">
        <f>F27+F30+F34+F35</f>
        <v>0</v>
      </c>
      <c r="G26" s="20" t="e">
        <f t="shared" si="0"/>
        <v>#DIV/0!</v>
      </c>
    </row>
    <row r="27" spans="2:7" ht="12.75" hidden="1">
      <c r="B27" s="17" t="s">
        <v>305</v>
      </c>
      <c r="C27" s="30" t="s">
        <v>75</v>
      </c>
      <c r="D27" s="28">
        <f>D28+D29</f>
        <v>0</v>
      </c>
      <c r="E27" s="28">
        <f>E28+E29</f>
        <v>0</v>
      </c>
      <c r="F27" s="28">
        <f>F28+F29</f>
        <v>0</v>
      </c>
      <c r="G27" s="22" t="e">
        <f t="shared" si="0"/>
        <v>#DIV/0!</v>
      </c>
    </row>
    <row r="28" spans="2:7" ht="12.75" hidden="1">
      <c r="B28" s="17" t="s">
        <v>7</v>
      </c>
      <c r="C28" s="30" t="s">
        <v>76</v>
      </c>
      <c r="D28" s="28"/>
      <c r="E28" s="28"/>
      <c r="F28" s="28"/>
      <c r="G28" s="22" t="e">
        <f t="shared" si="0"/>
        <v>#DIV/0!</v>
      </c>
    </row>
    <row r="29" spans="2:7" ht="12.75" hidden="1">
      <c r="B29" s="17" t="s">
        <v>8</v>
      </c>
      <c r="C29" s="30" t="s">
        <v>77</v>
      </c>
      <c r="D29" s="28"/>
      <c r="E29" s="28"/>
      <c r="F29" s="28"/>
      <c r="G29" s="22" t="e">
        <f t="shared" si="0"/>
        <v>#DIV/0!</v>
      </c>
    </row>
    <row r="30" spans="2:7" ht="12.75" hidden="1">
      <c r="B30" s="17" t="s">
        <v>306</v>
      </c>
      <c r="C30" s="30" t="s">
        <v>78</v>
      </c>
      <c r="D30" s="28">
        <f>D31+D32+D33</f>
        <v>0</v>
      </c>
      <c r="E30" s="28">
        <f>E31+E32+E33</f>
        <v>0</v>
      </c>
      <c r="F30" s="28">
        <f>F31+F32+F33</f>
        <v>0</v>
      </c>
      <c r="G30" s="22" t="e">
        <f t="shared" si="0"/>
        <v>#DIV/0!</v>
      </c>
    </row>
    <row r="31" spans="2:7" ht="12.75" hidden="1">
      <c r="B31" s="17" t="s">
        <v>9</v>
      </c>
      <c r="C31" s="30" t="s">
        <v>79</v>
      </c>
      <c r="D31" s="28"/>
      <c r="E31" s="28"/>
      <c r="F31" s="28"/>
      <c r="G31" s="22" t="e">
        <f t="shared" si="0"/>
        <v>#DIV/0!</v>
      </c>
    </row>
    <row r="32" spans="2:7" ht="12.75" hidden="1">
      <c r="B32" s="17" t="s">
        <v>10</v>
      </c>
      <c r="C32" s="30" t="s">
        <v>80</v>
      </c>
      <c r="D32" s="28"/>
      <c r="E32" s="28"/>
      <c r="F32" s="28"/>
      <c r="G32" s="22" t="e">
        <f t="shared" si="0"/>
        <v>#DIV/0!</v>
      </c>
    </row>
    <row r="33" spans="2:7" ht="12.75" hidden="1">
      <c r="B33" s="17" t="s">
        <v>11</v>
      </c>
      <c r="C33" s="30" t="s">
        <v>81</v>
      </c>
      <c r="D33" s="28"/>
      <c r="E33" s="28"/>
      <c r="F33" s="28"/>
      <c r="G33" s="22" t="e">
        <f t="shared" si="0"/>
        <v>#DIV/0!</v>
      </c>
    </row>
    <row r="34" spans="2:7" ht="25.5" hidden="1">
      <c r="B34" s="17" t="s">
        <v>12</v>
      </c>
      <c r="C34" s="30" t="s">
        <v>82</v>
      </c>
      <c r="D34" s="28"/>
      <c r="E34" s="28"/>
      <c r="F34" s="28"/>
      <c r="G34" s="22" t="e">
        <f t="shared" si="0"/>
        <v>#DIV/0!</v>
      </c>
    </row>
    <row r="35" spans="2:7" ht="12.75" hidden="1">
      <c r="B35" s="17" t="s">
        <v>13</v>
      </c>
      <c r="C35" s="30" t="s">
        <v>83</v>
      </c>
      <c r="D35" s="28"/>
      <c r="E35" s="28"/>
      <c r="F35" s="28"/>
      <c r="G35" s="22" t="e">
        <f t="shared" si="0"/>
        <v>#DIV/0!</v>
      </c>
    </row>
    <row r="36" spans="2:7" ht="12.75" hidden="1">
      <c r="B36" s="17" t="s">
        <v>307</v>
      </c>
      <c r="C36" s="30" t="s">
        <v>84</v>
      </c>
      <c r="D36" s="28">
        <f>D37+D40+D42+D45</f>
        <v>0</v>
      </c>
      <c r="E36" s="28">
        <f>E37+E40+E42+E45</f>
        <v>0</v>
      </c>
      <c r="F36" s="28">
        <f>F37+F40+F42+F45</f>
        <v>0</v>
      </c>
      <c r="G36" s="22" t="e">
        <f t="shared" si="0"/>
        <v>#DIV/0!</v>
      </c>
    </row>
    <row r="37" spans="2:7" s="18" customFormat="1" ht="12.75" hidden="1">
      <c r="B37" s="16" t="s">
        <v>308</v>
      </c>
      <c r="C37" s="29" t="s">
        <v>85</v>
      </c>
      <c r="D37" s="27">
        <f>D38+D39</f>
        <v>0</v>
      </c>
      <c r="E37" s="27">
        <f>E38+E39</f>
        <v>0</v>
      </c>
      <c r="F37" s="27">
        <f>F38+F39</f>
        <v>0</v>
      </c>
      <c r="G37" s="20" t="e">
        <f t="shared" si="0"/>
        <v>#DIV/0!</v>
      </c>
    </row>
    <row r="38" spans="2:7" ht="42.75" customHeight="1" hidden="1">
      <c r="B38" s="17" t="s">
        <v>14</v>
      </c>
      <c r="C38" s="30" t="s">
        <v>86</v>
      </c>
      <c r="D38" s="28"/>
      <c r="E38" s="28"/>
      <c r="F38" s="28"/>
      <c r="G38" s="22" t="e">
        <f t="shared" si="0"/>
        <v>#DIV/0!</v>
      </c>
    </row>
    <row r="39" spans="2:7" ht="25.5" hidden="1">
      <c r="B39" s="17" t="s">
        <v>15</v>
      </c>
      <c r="C39" s="30" t="s">
        <v>87</v>
      </c>
      <c r="D39" s="28"/>
      <c r="E39" s="28"/>
      <c r="F39" s="28"/>
      <c r="G39" s="22" t="e">
        <f t="shared" si="0"/>
        <v>#DIV/0!</v>
      </c>
    </row>
    <row r="40" spans="2:7" s="18" customFormat="1" ht="12.75" hidden="1">
      <c r="B40" s="16" t="s">
        <v>309</v>
      </c>
      <c r="C40" s="29" t="s">
        <v>88</v>
      </c>
      <c r="D40" s="27">
        <f>D41</f>
        <v>0</v>
      </c>
      <c r="E40" s="27">
        <f>E41</f>
        <v>0</v>
      </c>
      <c r="F40" s="27">
        <f>F41</f>
        <v>0</v>
      </c>
      <c r="G40" s="20" t="e">
        <f t="shared" si="0"/>
        <v>#DIV/0!</v>
      </c>
    </row>
    <row r="41" spans="2:7" ht="12.75" hidden="1">
      <c r="B41" s="17" t="s">
        <v>16</v>
      </c>
      <c r="C41" s="30" t="s">
        <v>89</v>
      </c>
      <c r="D41" s="28"/>
      <c r="E41" s="28"/>
      <c r="F41" s="28"/>
      <c r="G41" s="22" t="e">
        <f t="shared" si="0"/>
        <v>#DIV/0!</v>
      </c>
    </row>
    <row r="42" spans="2:7" s="18" customFormat="1" ht="12.75" hidden="1">
      <c r="B42" s="16" t="s">
        <v>310</v>
      </c>
      <c r="C42" s="29" t="s">
        <v>90</v>
      </c>
      <c r="D42" s="27">
        <f>D43+D44</f>
        <v>0</v>
      </c>
      <c r="E42" s="27">
        <f>E43+E44</f>
        <v>0</v>
      </c>
      <c r="F42" s="27">
        <f>F43+F44</f>
        <v>0</v>
      </c>
      <c r="G42" s="20" t="e">
        <f t="shared" si="0"/>
        <v>#DIV/0!</v>
      </c>
    </row>
    <row r="43" spans="2:7" ht="12.75" hidden="1">
      <c r="B43" s="17" t="s">
        <v>17</v>
      </c>
      <c r="C43" s="30" t="s">
        <v>91</v>
      </c>
      <c r="D43" s="28"/>
      <c r="E43" s="28"/>
      <c r="F43" s="28"/>
      <c r="G43" s="22" t="e">
        <f t="shared" si="0"/>
        <v>#DIV/0!</v>
      </c>
    </row>
    <row r="44" spans="2:7" ht="12.75" hidden="1">
      <c r="B44" s="17" t="s">
        <v>18</v>
      </c>
      <c r="C44" s="30" t="s">
        <v>92</v>
      </c>
      <c r="D44" s="28"/>
      <c r="E44" s="28"/>
      <c r="F44" s="28"/>
      <c r="G44" s="22" t="e">
        <f t="shared" si="0"/>
        <v>#DIV/0!</v>
      </c>
    </row>
    <row r="45" spans="2:7" s="18" customFormat="1" ht="25.5" hidden="1">
      <c r="B45" s="16" t="s">
        <v>311</v>
      </c>
      <c r="C45" s="29" t="s">
        <v>93</v>
      </c>
      <c r="D45" s="27">
        <f>D46+D49+D50</f>
        <v>0</v>
      </c>
      <c r="E45" s="27">
        <f>E46+E49+E50</f>
        <v>0</v>
      </c>
      <c r="F45" s="27">
        <f>F46+F49+F50</f>
        <v>0</v>
      </c>
      <c r="G45" s="20" t="e">
        <f t="shared" si="0"/>
        <v>#DIV/0!</v>
      </c>
    </row>
    <row r="46" spans="2:7" ht="12.75" hidden="1">
      <c r="B46" s="17" t="s">
        <v>312</v>
      </c>
      <c r="C46" s="30" t="s">
        <v>94</v>
      </c>
      <c r="D46" s="28">
        <f>D47+D48</f>
        <v>0</v>
      </c>
      <c r="E46" s="28">
        <f>E47+E48</f>
        <v>0</v>
      </c>
      <c r="F46" s="28">
        <f>F47+F48</f>
        <v>0</v>
      </c>
      <c r="G46" s="22" t="e">
        <f t="shared" si="0"/>
        <v>#DIV/0!</v>
      </c>
    </row>
    <row r="47" spans="2:7" ht="25.5" hidden="1">
      <c r="B47" s="17" t="s">
        <v>19</v>
      </c>
      <c r="C47" s="30" t="s">
        <v>95</v>
      </c>
      <c r="D47" s="28"/>
      <c r="E47" s="28"/>
      <c r="F47" s="28"/>
      <c r="G47" s="22" t="e">
        <f t="shared" si="0"/>
        <v>#DIV/0!</v>
      </c>
    </row>
    <row r="48" spans="2:7" ht="25.5" hidden="1">
      <c r="B48" s="17" t="s">
        <v>20</v>
      </c>
      <c r="C48" s="30" t="s">
        <v>96</v>
      </c>
      <c r="D48" s="28"/>
      <c r="E48" s="28"/>
      <c r="F48" s="28"/>
      <c r="G48" s="22" t="e">
        <f t="shared" si="0"/>
        <v>#DIV/0!</v>
      </c>
    </row>
    <row r="49" spans="2:7" ht="25.5" hidden="1">
      <c r="B49" s="17" t="s">
        <v>21</v>
      </c>
      <c r="C49" s="30" t="s">
        <v>97</v>
      </c>
      <c r="D49" s="28"/>
      <c r="E49" s="28"/>
      <c r="F49" s="28"/>
      <c r="G49" s="22" t="e">
        <f t="shared" si="0"/>
        <v>#DIV/0!</v>
      </c>
    </row>
    <row r="50" spans="2:7" ht="25.5" hidden="1">
      <c r="B50" s="17" t="s">
        <v>22</v>
      </c>
      <c r="C50" s="30" t="s">
        <v>98</v>
      </c>
      <c r="D50" s="28"/>
      <c r="E50" s="28"/>
      <c r="F50" s="28"/>
      <c r="G50" s="22" t="e">
        <f t="shared" si="0"/>
        <v>#DIV/0!</v>
      </c>
    </row>
    <row r="51" spans="2:7" ht="12.75" hidden="1">
      <c r="B51" s="17" t="s">
        <v>23</v>
      </c>
      <c r="C51" s="30" t="s">
        <v>99</v>
      </c>
      <c r="D51" s="28">
        <f aca="true" t="shared" si="1" ref="D51:F52">D52</f>
        <v>0</v>
      </c>
      <c r="E51" s="28">
        <f t="shared" si="1"/>
        <v>0</v>
      </c>
      <c r="F51" s="28">
        <f t="shared" si="1"/>
        <v>0</v>
      </c>
      <c r="G51" s="22" t="e">
        <f t="shared" si="0"/>
        <v>#DIV/0!</v>
      </c>
    </row>
    <row r="52" spans="2:7" s="18" customFormat="1" ht="12.75" hidden="1">
      <c r="B52" s="16" t="s">
        <v>313</v>
      </c>
      <c r="C52" s="29" t="s">
        <v>100</v>
      </c>
      <c r="D52" s="27">
        <f t="shared" si="1"/>
        <v>0</v>
      </c>
      <c r="E52" s="27">
        <f t="shared" si="1"/>
        <v>0</v>
      </c>
      <c r="F52" s="27">
        <f t="shared" si="1"/>
        <v>0</v>
      </c>
      <c r="G52" s="20" t="e">
        <f t="shared" si="0"/>
        <v>#DIV/0!</v>
      </c>
    </row>
    <row r="53" spans="2:7" ht="12.75" hidden="1">
      <c r="B53" s="17" t="s">
        <v>24</v>
      </c>
      <c r="C53" s="30" t="s">
        <v>101</v>
      </c>
      <c r="D53" s="28"/>
      <c r="E53" s="28"/>
      <c r="F53" s="28"/>
      <c r="G53" s="22" t="e">
        <f t="shared" si="0"/>
        <v>#DIV/0!</v>
      </c>
    </row>
    <row r="54" spans="2:7" ht="12.75">
      <c r="B54" s="17" t="s">
        <v>25</v>
      </c>
      <c r="C54" s="30" t="s">
        <v>102</v>
      </c>
      <c r="D54" s="28">
        <v>32354000</v>
      </c>
      <c r="E54" s="28">
        <v>32245000</v>
      </c>
      <c r="F54" s="28">
        <v>19147497</v>
      </c>
      <c r="G54" s="22">
        <f t="shared" si="0"/>
        <v>59.38129012249961</v>
      </c>
    </row>
    <row r="55" spans="2:7" ht="12.75" hidden="1">
      <c r="B55" s="17" t="s">
        <v>314</v>
      </c>
      <c r="C55" s="30" t="s">
        <v>103</v>
      </c>
      <c r="D55" s="28">
        <f>D56</f>
        <v>0</v>
      </c>
      <c r="E55" s="28">
        <f>E56</f>
        <v>0</v>
      </c>
      <c r="F55" s="28">
        <f>F56</f>
        <v>0</v>
      </c>
      <c r="G55" s="22" t="e">
        <f t="shared" si="0"/>
        <v>#DIV/0!</v>
      </c>
    </row>
    <row r="56" spans="2:7" s="18" customFormat="1" ht="12.75" hidden="1">
      <c r="B56" s="16" t="s">
        <v>277</v>
      </c>
      <c r="C56" s="29" t="s">
        <v>104</v>
      </c>
      <c r="D56" s="27">
        <f>D57+D58+D59</f>
        <v>0</v>
      </c>
      <c r="E56" s="27">
        <f>E57+E58+E59</f>
        <v>0</v>
      </c>
      <c r="F56" s="27">
        <f>F57+F58+F59</f>
        <v>0</v>
      </c>
      <c r="G56" s="20" t="e">
        <f t="shared" si="0"/>
        <v>#DIV/0!</v>
      </c>
    </row>
    <row r="57" spans="2:7" ht="25.5" hidden="1">
      <c r="B57" s="17" t="s">
        <v>26</v>
      </c>
      <c r="C57" s="30" t="s">
        <v>105</v>
      </c>
      <c r="D57" s="28"/>
      <c r="E57" s="28"/>
      <c r="F57" s="28"/>
      <c r="G57" s="22" t="e">
        <f t="shared" si="0"/>
        <v>#DIV/0!</v>
      </c>
    </row>
    <row r="58" spans="2:7" ht="12.75" hidden="1">
      <c r="B58" s="17" t="s">
        <v>27</v>
      </c>
      <c r="C58" s="30" t="s">
        <v>106</v>
      </c>
      <c r="D58" s="28"/>
      <c r="E58" s="28"/>
      <c r="F58" s="28"/>
      <c r="G58" s="22" t="e">
        <f t="shared" si="0"/>
        <v>#DIV/0!</v>
      </c>
    </row>
    <row r="59" spans="2:7" ht="12.75" hidden="1">
      <c r="B59" s="17" t="s">
        <v>28</v>
      </c>
      <c r="C59" s="30" t="s">
        <v>107</v>
      </c>
      <c r="D59" s="28"/>
      <c r="E59" s="28"/>
      <c r="F59" s="28"/>
      <c r="G59" s="22" t="e">
        <f t="shared" si="0"/>
        <v>#DIV/0!</v>
      </c>
    </row>
    <row r="60" spans="2:7" ht="12.75">
      <c r="B60" s="17" t="s">
        <v>315</v>
      </c>
      <c r="C60" s="30" t="s">
        <v>108</v>
      </c>
      <c r="D60" s="28">
        <v>3142000</v>
      </c>
      <c r="E60" s="28">
        <v>3142000</v>
      </c>
      <c r="F60" s="28">
        <v>1780259</v>
      </c>
      <c r="G60" s="22">
        <f t="shared" si="0"/>
        <v>56.660057288351375</v>
      </c>
    </row>
    <row r="61" spans="2:7" s="18" customFormat="1" ht="12.75" hidden="1">
      <c r="B61" s="16" t="s">
        <v>316</v>
      </c>
      <c r="C61" s="29" t="s">
        <v>109</v>
      </c>
      <c r="D61" s="27">
        <f>D62+D63+D64+D65+D66</f>
        <v>0</v>
      </c>
      <c r="E61" s="27">
        <f>E62+E63+E64+E65+E66</f>
        <v>0</v>
      </c>
      <c r="F61" s="27">
        <f>F62+F63+F64+F65+F66</f>
        <v>0</v>
      </c>
      <c r="G61" s="20" t="e">
        <f t="shared" si="0"/>
        <v>#DIV/0!</v>
      </c>
    </row>
    <row r="62" spans="2:7" ht="12.75" hidden="1">
      <c r="B62" s="17" t="s">
        <v>29</v>
      </c>
      <c r="C62" s="30" t="s">
        <v>110</v>
      </c>
      <c r="D62" s="28"/>
      <c r="E62" s="28"/>
      <c r="F62" s="28"/>
      <c r="G62" s="22" t="e">
        <f t="shared" si="0"/>
        <v>#DIV/0!</v>
      </c>
    </row>
    <row r="63" spans="2:7" ht="25.5" hidden="1">
      <c r="B63" s="17" t="s">
        <v>30</v>
      </c>
      <c r="C63" s="30" t="s">
        <v>111</v>
      </c>
      <c r="D63" s="28"/>
      <c r="E63" s="28"/>
      <c r="F63" s="28"/>
      <c r="G63" s="22" t="e">
        <f t="shared" si="0"/>
        <v>#DIV/0!</v>
      </c>
    </row>
    <row r="64" spans="2:7" ht="12.75" hidden="1">
      <c r="B64" s="17" t="s">
        <v>31</v>
      </c>
      <c r="C64" s="30" t="s">
        <v>112</v>
      </c>
      <c r="D64" s="28"/>
      <c r="E64" s="28"/>
      <c r="F64" s="28"/>
      <c r="G64" s="22" t="e">
        <f t="shared" si="0"/>
        <v>#DIV/0!</v>
      </c>
    </row>
    <row r="65" spans="2:7" ht="25.5" hidden="1">
      <c r="B65" s="17" t="s">
        <v>32</v>
      </c>
      <c r="C65" s="30" t="s">
        <v>113</v>
      </c>
      <c r="D65" s="28"/>
      <c r="E65" s="28"/>
      <c r="F65" s="28"/>
      <c r="G65" s="22" t="e">
        <f t="shared" si="0"/>
        <v>#DIV/0!</v>
      </c>
    </row>
    <row r="66" spans="2:7" ht="12.75" hidden="1">
      <c r="B66" s="17" t="s">
        <v>33</v>
      </c>
      <c r="C66" s="30" t="s">
        <v>114</v>
      </c>
      <c r="D66" s="28"/>
      <c r="E66" s="28"/>
      <c r="F66" s="28"/>
      <c r="G66" s="22" t="e">
        <f t="shared" si="0"/>
        <v>#DIV/0!</v>
      </c>
    </row>
    <row r="67" spans="2:7" s="18" customFormat="1" ht="12.75" hidden="1">
      <c r="B67" s="16" t="s">
        <v>317</v>
      </c>
      <c r="C67" s="29" t="s">
        <v>115</v>
      </c>
      <c r="D67" s="27">
        <f>D68+D69</f>
        <v>0</v>
      </c>
      <c r="E67" s="27">
        <f>E68+E69</f>
        <v>0</v>
      </c>
      <c r="F67" s="27">
        <f>F68+F69</f>
        <v>0</v>
      </c>
      <c r="G67" s="20" t="e">
        <f t="shared" si="0"/>
        <v>#DIV/0!</v>
      </c>
    </row>
    <row r="68" spans="2:7" ht="12.75" hidden="1">
      <c r="B68" s="17" t="s">
        <v>34</v>
      </c>
      <c r="C68" s="30" t="s">
        <v>116</v>
      </c>
      <c r="D68" s="28"/>
      <c r="E68" s="28"/>
      <c r="F68" s="28"/>
      <c r="G68" s="22" t="e">
        <f t="shared" si="0"/>
        <v>#DIV/0!</v>
      </c>
    </row>
    <row r="69" spans="2:7" ht="12.75" hidden="1">
      <c r="B69" s="17" t="s">
        <v>35</v>
      </c>
      <c r="C69" s="30" t="s">
        <v>117</v>
      </c>
      <c r="D69" s="28"/>
      <c r="E69" s="28"/>
      <c r="F69" s="28"/>
      <c r="G69" s="22" t="e">
        <f t="shared" si="0"/>
        <v>#DIV/0!</v>
      </c>
    </row>
    <row r="70" spans="2:7" s="18" customFormat="1" ht="12.75" hidden="1">
      <c r="B70" s="16" t="s">
        <v>318</v>
      </c>
      <c r="C70" s="29" t="s">
        <v>118</v>
      </c>
      <c r="D70" s="27">
        <f>D71+D72+D73</f>
        <v>0</v>
      </c>
      <c r="E70" s="27">
        <f>E71+E72+E73</f>
        <v>0</v>
      </c>
      <c r="F70" s="27">
        <f>F71+F72+F73</f>
        <v>0</v>
      </c>
      <c r="G70" s="20" t="e">
        <f t="shared" si="0"/>
        <v>#DIV/0!</v>
      </c>
    </row>
    <row r="71" spans="2:7" ht="25.5" hidden="1">
      <c r="B71" s="17" t="s">
        <v>36</v>
      </c>
      <c r="C71" s="30" t="s">
        <v>119</v>
      </c>
      <c r="D71" s="28"/>
      <c r="E71" s="28"/>
      <c r="F71" s="28"/>
      <c r="G71" s="22" t="e">
        <f t="shared" si="0"/>
        <v>#DIV/0!</v>
      </c>
    </row>
    <row r="72" spans="2:7" ht="25.5" hidden="1">
      <c r="B72" s="17" t="s">
        <v>37</v>
      </c>
      <c r="C72" s="30" t="s">
        <v>120</v>
      </c>
      <c r="D72" s="28"/>
      <c r="E72" s="28"/>
      <c r="F72" s="28"/>
      <c r="G72" s="22" t="e">
        <f t="shared" si="0"/>
        <v>#DIV/0!</v>
      </c>
    </row>
    <row r="73" spans="2:7" ht="12.75" hidden="1">
      <c r="B73" s="17" t="s">
        <v>38</v>
      </c>
      <c r="C73" s="30" t="s">
        <v>121</v>
      </c>
      <c r="D73" s="28"/>
      <c r="E73" s="28"/>
      <c r="F73" s="28"/>
      <c r="G73" s="22" t="e">
        <f t="shared" si="0"/>
        <v>#DIV/0!</v>
      </c>
    </row>
    <row r="74" spans="2:7" s="18" customFormat="1" ht="12.75" hidden="1">
      <c r="B74" s="16" t="s">
        <v>319</v>
      </c>
      <c r="C74" s="29" t="s">
        <v>122</v>
      </c>
      <c r="D74" s="27">
        <f>D75+D76</f>
        <v>0</v>
      </c>
      <c r="E74" s="27">
        <f>E75+E76</f>
        <v>0</v>
      </c>
      <c r="F74" s="27">
        <f>F75+F76</f>
        <v>0</v>
      </c>
      <c r="G74" s="20" t="e">
        <f t="shared" si="0"/>
        <v>#DIV/0!</v>
      </c>
    </row>
    <row r="75" spans="2:7" ht="12.75" hidden="1">
      <c r="B75" s="17" t="s">
        <v>59</v>
      </c>
      <c r="C75" s="30" t="s">
        <v>152</v>
      </c>
      <c r="D75" s="28"/>
      <c r="E75" s="28"/>
      <c r="F75" s="28"/>
      <c r="G75" s="22" t="e">
        <f t="shared" si="0"/>
        <v>#DIV/0!</v>
      </c>
    </row>
    <row r="76" spans="2:7" ht="12.75" hidden="1">
      <c r="B76" s="17" t="s">
        <v>39</v>
      </c>
      <c r="C76" s="30" t="s">
        <v>123</v>
      </c>
      <c r="D76" s="28"/>
      <c r="E76" s="28"/>
      <c r="F76" s="28"/>
      <c r="G76" s="22" t="e">
        <f t="shared" si="0"/>
        <v>#DIV/0!</v>
      </c>
    </row>
    <row r="77" spans="2:7" s="18" customFormat="1" ht="12.75">
      <c r="B77" s="16" t="s">
        <v>320</v>
      </c>
      <c r="C77" s="29" t="s">
        <v>124</v>
      </c>
      <c r="D77" s="27">
        <f>D78+D79+D80</f>
        <v>37331000</v>
      </c>
      <c r="E77" s="27">
        <f>E78+E79+E80</f>
        <v>29129000</v>
      </c>
      <c r="F77" s="27">
        <f>F78+F79+F80</f>
        <v>22395900</v>
      </c>
      <c r="G77" s="20">
        <f t="shared" si="0"/>
        <v>76.88523464588555</v>
      </c>
    </row>
    <row r="78" spans="2:7" ht="12.75" hidden="1">
      <c r="B78" s="17" t="s">
        <v>40</v>
      </c>
      <c r="C78" s="30" t="s">
        <v>125</v>
      </c>
      <c r="D78" s="28"/>
      <c r="E78" s="28"/>
      <c r="F78" s="28"/>
      <c r="G78" s="22" t="e">
        <f aca="true" t="shared" si="2" ref="G78:G142">F78/E78*100</f>
        <v>#DIV/0!</v>
      </c>
    </row>
    <row r="79" spans="2:7" ht="25.5" hidden="1">
      <c r="B79" s="17" t="s">
        <v>57</v>
      </c>
      <c r="C79" s="30" t="s">
        <v>150</v>
      </c>
      <c r="D79" s="28"/>
      <c r="E79" s="28"/>
      <c r="F79" s="28"/>
      <c r="G79" s="22" t="e">
        <f t="shared" si="2"/>
        <v>#DIV/0!</v>
      </c>
    </row>
    <row r="80" spans="2:7" ht="12.75">
      <c r="B80" s="17" t="s">
        <v>58</v>
      </c>
      <c r="C80" s="30" t="s">
        <v>151</v>
      </c>
      <c r="D80" s="28">
        <v>37331000</v>
      </c>
      <c r="E80" s="28">
        <v>29129000</v>
      </c>
      <c r="F80" s="28">
        <v>22395900</v>
      </c>
      <c r="G80" s="22">
        <f t="shared" si="2"/>
        <v>76.88523464588555</v>
      </c>
    </row>
    <row r="81" spans="2:7" ht="12.75">
      <c r="B81" s="17" t="s">
        <v>321</v>
      </c>
      <c r="C81" s="30" t="s">
        <v>126</v>
      </c>
      <c r="D81" s="28">
        <f>D82</f>
        <v>604000</v>
      </c>
      <c r="E81" s="28">
        <f>E82</f>
        <v>604000</v>
      </c>
      <c r="F81" s="28">
        <v>952071</v>
      </c>
      <c r="G81" s="22">
        <f t="shared" si="2"/>
        <v>157.6276490066225</v>
      </c>
    </row>
    <row r="82" spans="2:7" s="18" customFormat="1" ht="12.75">
      <c r="B82" s="16" t="s">
        <v>322</v>
      </c>
      <c r="C82" s="29" t="s">
        <v>127</v>
      </c>
      <c r="D82" s="27">
        <f>D83+D84+D85+D86</f>
        <v>604000</v>
      </c>
      <c r="E82" s="27">
        <f>E83+E84+E85+E86</f>
        <v>604000</v>
      </c>
      <c r="F82" s="27">
        <f>F83+F84+F85+F86</f>
        <v>952071</v>
      </c>
      <c r="G82" s="20">
        <f t="shared" si="2"/>
        <v>157.6276490066225</v>
      </c>
    </row>
    <row r="83" spans="2:7" ht="18.75" customHeight="1">
      <c r="B83" s="17" t="s">
        <v>41</v>
      </c>
      <c r="C83" s="30" t="s">
        <v>128</v>
      </c>
      <c r="D83" s="28">
        <v>50000</v>
      </c>
      <c r="E83" s="28">
        <v>50000</v>
      </c>
      <c r="F83" s="28">
        <v>110000</v>
      </c>
      <c r="G83" s="20"/>
    </row>
    <row r="84" spans="2:7" ht="25.5">
      <c r="B84" s="17" t="s">
        <v>42</v>
      </c>
      <c r="C84" s="30" t="s">
        <v>129</v>
      </c>
      <c r="D84" s="28"/>
      <c r="E84" s="28"/>
      <c r="F84" s="28"/>
      <c r="G84" s="20"/>
    </row>
    <row r="85" spans="2:7" ht="25.5">
      <c r="B85" s="17" t="s">
        <v>43</v>
      </c>
      <c r="C85" s="30" t="s">
        <v>130</v>
      </c>
      <c r="D85" s="28">
        <v>540000</v>
      </c>
      <c r="E85" s="28">
        <v>540000</v>
      </c>
      <c r="F85" s="28">
        <v>808890</v>
      </c>
      <c r="G85" s="22">
        <f t="shared" si="2"/>
        <v>149.79444444444445</v>
      </c>
    </row>
    <row r="86" spans="2:7" ht="12.75">
      <c r="B86" s="17" t="s">
        <v>60</v>
      </c>
      <c r="C86" s="30" t="s">
        <v>153</v>
      </c>
      <c r="D86" s="28">
        <v>14000</v>
      </c>
      <c r="E86" s="28">
        <v>14000</v>
      </c>
      <c r="F86" s="28">
        <v>33181</v>
      </c>
      <c r="G86" s="22"/>
    </row>
    <row r="87" spans="2:7" ht="12.75">
      <c r="B87" s="17" t="s">
        <v>44</v>
      </c>
      <c r="C87" s="30" t="s">
        <v>131</v>
      </c>
      <c r="D87" s="28">
        <v>41821000</v>
      </c>
      <c r="E87" s="28">
        <v>23099000</v>
      </c>
      <c r="F87" s="28">
        <v>8406844</v>
      </c>
      <c r="G87" s="22">
        <f t="shared" si="2"/>
        <v>36.39483960344604</v>
      </c>
    </row>
    <row r="88" spans="2:7" ht="25.5">
      <c r="B88" s="17" t="s">
        <v>323</v>
      </c>
      <c r="C88" s="30" t="s">
        <v>132</v>
      </c>
      <c r="D88" s="28">
        <v>41821000</v>
      </c>
      <c r="E88" s="28">
        <v>22749000</v>
      </c>
      <c r="F88" s="28">
        <v>8406844</v>
      </c>
      <c r="G88" s="22">
        <f t="shared" si="2"/>
        <v>36.954784825706625</v>
      </c>
    </row>
    <row r="89" spans="2:7" s="18" customFormat="1" ht="12.75">
      <c r="B89" s="16" t="s">
        <v>324</v>
      </c>
      <c r="C89" s="29" t="s">
        <v>133</v>
      </c>
      <c r="D89" s="27">
        <f>D90+D91+D92+D93+D94</f>
        <v>38723000</v>
      </c>
      <c r="E89" s="27">
        <f>E90+E91+E92+E93+E94</f>
        <v>20401000</v>
      </c>
      <c r="F89" s="27">
        <f>F90+F91+F92+F93+F94</f>
        <v>6098039</v>
      </c>
      <c r="G89" s="20">
        <f t="shared" si="2"/>
        <v>29.89088279986275</v>
      </c>
    </row>
    <row r="90" spans="2:7" ht="12.75">
      <c r="B90" s="17" t="s">
        <v>45</v>
      </c>
      <c r="C90" s="30" t="s">
        <v>134</v>
      </c>
      <c r="D90" s="28">
        <v>0</v>
      </c>
      <c r="E90" s="28">
        <v>0</v>
      </c>
      <c r="F90" s="28">
        <v>72463</v>
      </c>
      <c r="G90" s="22"/>
    </row>
    <row r="91" spans="2:7" ht="25.5">
      <c r="B91" s="17" t="s">
        <v>46</v>
      </c>
      <c r="C91" s="30" t="s">
        <v>135</v>
      </c>
      <c r="D91" s="28"/>
      <c r="E91" s="28"/>
      <c r="F91" s="28"/>
      <c r="G91" s="22"/>
    </row>
    <row r="92" spans="2:7" ht="38.25">
      <c r="B92" s="17" t="s">
        <v>47</v>
      </c>
      <c r="C92" s="30" t="s">
        <v>136</v>
      </c>
      <c r="D92" s="28">
        <v>38716000</v>
      </c>
      <c r="E92" s="28">
        <v>20394000</v>
      </c>
      <c r="F92" s="28">
        <v>6025576</v>
      </c>
      <c r="G92" s="22">
        <f t="shared" si="2"/>
        <v>29.545827204079632</v>
      </c>
    </row>
    <row r="93" spans="2:7" ht="25.5">
      <c r="B93" s="17" t="s">
        <v>371</v>
      </c>
      <c r="C93" s="30" t="s">
        <v>372</v>
      </c>
      <c r="D93" s="28">
        <v>7000</v>
      </c>
      <c r="E93" s="28">
        <v>7000</v>
      </c>
      <c r="F93" s="28"/>
      <c r="G93" s="22">
        <f t="shared" si="2"/>
        <v>0</v>
      </c>
    </row>
    <row r="94" spans="2:7" ht="12.75" hidden="1">
      <c r="B94" s="17" t="s">
        <v>49</v>
      </c>
      <c r="C94" s="30" t="s">
        <v>138</v>
      </c>
      <c r="D94" s="28"/>
      <c r="E94" s="28"/>
      <c r="F94" s="28"/>
      <c r="G94" s="22" t="e">
        <f t="shared" si="2"/>
        <v>#DIV/0!</v>
      </c>
    </row>
    <row r="95" spans="2:7" s="18" customFormat="1" ht="12.75" hidden="1">
      <c r="B95" s="16" t="s">
        <v>325</v>
      </c>
      <c r="C95" s="29" t="s">
        <v>139</v>
      </c>
      <c r="D95" s="27">
        <f>D96</f>
        <v>0</v>
      </c>
      <c r="E95" s="27">
        <f>E96</f>
        <v>0</v>
      </c>
      <c r="F95" s="27">
        <f>F96</f>
        <v>0</v>
      </c>
      <c r="G95" s="20" t="e">
        <f t="shared" si="2"/>
        <v>#DIV/0!</v>
      </c>
    </row>
    <row r="96" spans="2:7" ht="51" hidden="1">
      <c r="B96" s="17" t="s">
        <v>50</v>
      </c>
      <c r="C96" s="30" t="s">
        <v>140</v>
      </c>
      <c r="D96" s="28"/>
      <c r="E96" s="28"/>
      <c r="F96" s="28"/>
      <c r="G96" s="22" t="e">
        <f t="shared" si="2"/>
        <v>#DIV/0!</v>
      </c>
    </row>
    <row r="97" spans="2:7" s="18" customFormat="1" ht="12.75">
      <c r="B97" s="16" t="s">
        <v>326</v>
      </c>
      <c r="C97" s="29" t="s">
        <v>141</v>
      </c>
      <c r="D97" s="27">
        <f>D98+D102</f>
        <v>153185000</v>
      </c>
      <c r="E97" s="27">
        <f>E98+E102</f>
        <v>76479000</v>
      </c>
      <c r="F97" s="27">
        <f>F98+F102</f>
        <v>3251310</v>
      </c>
      <c r="G97" s="20">
        <f t="shared" si="2"/>
        <v>4.251245439924685</v>
      </c>
    </row>
    <row r="98" spans="2:7" ht="12.75">
      <c r="B98" s="17" t="s">
        <v>51</v>
      </c>
      <c r="C98" s="30" t="s">
        <v>142</v>
      </c>
      <c r="D98" s="28">
        <f>D99+D100+D101</f>
        <v>153075000</v>
      </c>
      <c r="E98" s="28">
        <f>E99+E100+E101</f>
        <v>76369000</v>
      </c>
      <c r="F98" s="28">
        <f>F99+F100+F101</f>
        <v>3141983</v>
      </c>
      <c r="G98" s="22">
        <f t="shared" si="2"/>
        <v>4.114212573164504</v>
      </c>
    </row>
    <row r="99" spans="2:7" ht="12.75">
      <c r="B99" s="17" t="s">
        <v>52</v>
      </c>
      <c r="C99" s="30" t="s">
        <v>143</v>
      </c>
      <c r="D99" s="28">
        <v>138828000</v>
      </c>
      <c r="E99" s="28">
        <v>69245000</v>
      </c>
      <c r="F99" s="28">
        <v>359272</v>
      </c>
      <c r="G99" s="22">
        <f t="shared" si="2"/>
        <v>0.5188417936313091</v>
      </c>
    </row>
    <row r="100" spans="2:7" ht="12.75">
      <c r="B100" s="17" t="s">
        <v>53</v>
      </c>
      <c r="C100" s="30" t="s">
        <v>144</v>
      </c>
      <c r="D100" s="28">
        <v>11957000</v>
      </c>
      <c r="E100" s="28">
        <v>5979000</v>
      </c>
      <c r="F100" s="28">
        <v>2782711</v>
      </c>
      <c r="G100" s="22">
        <f t="shared" si="2"/>
        <v>46.54141160729219</v>
      </c>
    </row>
    <row r="101" spans="2:7" ht="12.75">
      <c r="B101" s="17" t="s">
        <v>54</v>
      </c>
      <c r="C101" s="30" t="s">
        <v>145</v>
      </c>
      <c r="D101" s="28">
        <v>2290000</v>
      </c>
      <c r="E101" s="28">
        <v>1145000</v>
      </c>
      <c r="F101" s="28"/>
      <c r="G101" s="22">
        <f t="shared" si="2"/>
        <v>0</v>
      </c>
    </row>
    <row r="102" spans="2:7" ht="12.75">
      <c r="B102" s="17" t="s">
        <v>55</v>
      </c>
      <c r="C102" s="30" t="s">
        <v>146</v>
      </c>
      <c r="D102" s="28">
        <f>D103+D104+D105</f>
        <v>110000</v>
      </c>
      <c r="E102" s="28">
        <f>E103+E104+E105</f>
        <v>110000</v>
      </c>
      <c r="F102" s="28">
        <f>F103+F104+F105</f>
        <v>109327</v>
      </c>
      <c r="G102" s="22"/>
    </row>
    <row r="103" spans="2:7" ht="12.75">
      <c r="B103" s="17" t="s">
        <v>52</v>
      </c>
      <c r="C103" s="30" t="s">
        <v>147</v>
      </c>
      <c r="D103" s="28">
        <v>110000</v>
      </c>
      <c r="E103" s="28">
        <v>110000</v>
      </c>
      <c r="F103" s="28">
        <v>109327</v>
      </c>
      <c r="G103" s="22"/>
    </row>
    <row r="104" spans="2:7" ht="12.75">
      <c r="B104" s="17" t="s">
        <v>53</v>
      </c>
      <c r="C104" s="30" t="s">
        <v>148</v>
      </c>
      <c r="D104" s="28"/>
      <c r="E104" s="28"/>
      <c r="F104" s="28"/>
      <c r="G104" s="22"/>
    </row>
    <row r="105" spans="2:7" ht="12.75">
      <c r="B105" s="17" t="s">
        <v>56</v>
      </c>
      <c r="C105" s="30" t="s">
        <v>149</v>
      </c>
      <c r="D105" s="28"/>
      <c r="E105" s="28"/>
      <c r="F105" s="28"/>
      <c r="G105" s="22"/>
    </row>
    <row r="106" spans="2:7" ht="12.75">
      <c r="B106" s="40"/>
      <c r="C106" s="41"/>
      <c r="D106" s="41"/>
      <c r="E106" s="41"/>
      <c r="F106" s="41"/>
      <c r="G106" s="42"/>
    </row>
    <row r="107" spans="2:7" s="18" customFormat="1" ht="12.75">
      <c r="B107" s="11" t="s">
        <v>178</v>
      </c>
      <c r="C107" s="29" t="s">
        <v>179</v>
      </c>
      <c r="D107" s="31">
        <f aca="true" t="shared" si="3" ref="D107:F108">D123+D131+D138+D142+D148+D158+D163+D172+D182+D191+D197+D202+D207</f>
        <v>222177000</v>
      </c>
      <c r="E107" s="31">
        <f t="shared" si="3"/>
        <v>105995000</v>
      </c>
      <c r="F107" s="31">
        <f t="shared" si="3"/>
        <v>21663708</v>
      </c>
      <c r="G107" s="20">
        <f t="shared" si="2"/>
        <v>20.43842445398368</v>
      </c>
    </row>
    <row r="108" spans="2:7" ht="12.75">
      <c r="B108" s="12" t="s">
        <v>327</v>
      </c>
      <c r="C108" s="30" t="s">
        <v>154</v>
      </c>
      <c r="D108" s="32">
        <f t="shared" si="3"/>
        <v>157944000</v>
      </c>
      <c r="E108" s="32">
        <f t="shared" si="3"/>
        <v>64404000</v>
      </c>
      <c r="F108" s="32">
        <f t="shared" si="3"/>
        <v>6553803</v>
      </c>
      <c r="G108" s="22">
        <f t="shared" si="2"/>
        <v>10.176080678218744</v>
      </c>
    </row>
    <row r="109" spans="2:7" ht="12.75" hidden="1">
      <c r="B109" s="12" t="s">
        <v>155</v>
      </c>
      <c r="C109" s="30" t="s">
        <v>156</v>
      </c>
      <c r="D109" s="32">
        <f>D125+D133+D144+D150+D160+D165+D174+D184</f>
        <v>0</v>
      </c>
      <c r="E109" s="32">
        <f>E125+E133+E144+E150+E160+E165+E174+E184</f>
        <v>0</v>
      </c>
      <c r="F109" s="32">
        <f>F125+F133+F144+F150+F160+F165+F174+F184</f>
        <v>0</v>
      </c>
      <c r="G109" s="22" t="e">
        <f t="shared" si="2"/>
        <v>#DIV/0!</v>
      </c>
    </row>
    <row r="110" spans="2:7" ht="12.75" hidden="1">
      <c r="B110" s="12" t="s">
        <v>157</v>
      </c>
      <c r="C110" s="30" t="s">
        <v>158</v>
      </c>
      <c r="D110" s="32">
        <f>D126+D134+D145+D151+D161+D166+D175+D185+D193+D199+D209+D140</f>
        <v>0</v>
      </c>
      <c r="E110" s="32">
        <f>E126+E134+E145+E151+E161+E166+E175+E185+E193+E199+E209+E140</f>
        <v>0</v>
      </c>
      <c r="F110" s="32">
        <f>F126+F134+F145+F151+F161+F166+F175+F185+F193+F199+F209+F140</f>
        <v>0</v>
      </c>
      <c r="G110" s="22" t="e">
        <f t="shared" si="2"/>
        <v>#DIV/0!</v>
      </c>
    </row>
    <row r="111" spans="2:7" ht="12.75" hidden="1">
      <c r="B111" s="12" t="s">
        <v>159</v>
      </c>
      <c r="C111" s="30" t="s">
        <v>160</v>
      </c>
      <c r="D111" s="32">
        <f>D141</f>
        <v>0</v>
      </c>
      <c r="E111" s="32">
        <f>E141</f>
        <v>0</v>
      </c>
      <c r="F111" s="32">
        <f>F141</f>
        <v>0</v>
      </c>
      <c r="G111" s="22" t="e">
        <f t="shared" si="2"/>
        <v>#DIV/0!</v>
      </c>
    </row>
    <row r="112" spans="2:7" ht="12.75" hidden="1">
      <c r="B112" s="12" t="s">
        <v>161</v>
      </c>
      <c r="C112" s="30" t="s">
        <v>162</v>
      </c>
      <c r="D112" s="32">
        <f>D204+D210</f>
        <v>0</v>
      </c>
      <c r="E112" s="32">
        <f>E204+E210</f>
        <v>0</v>
      </c>
      <c r="F112" s="32">
        <f>F204+F210</f>
        <v>0</v>
      </c>
      <c r="G112" s="22" t="e">
        <f t="shared" si="2"/>
        <v>#DIV/0!</v>
      </c>
    </row>
    <row r="113" spans="2:7" ht="12.75" hidden="1">
      <c r="B113" s="12" t="s">
        <v>163</v>
      </c>
      <c r="C113" s="30" t="s">
        <v>164</v>
      </c>
      <c r="D113" s="32">
        <f>D135</f>
        <v>0</v>
      </c>
      <c r="E113" s="32">
        <f>E135</f>
        <v>0</v>
      </c>
      <c r="F113" s="32">
        <f>F135</f>
        <v>0</v>
      </c>
      <c r="G113" s="22"/>
    </row>
    <row r="114" spans="2:7" ht="12.75">
      <c r="B114" s="12" t="s">
        <v>328</v>
      </c>
      <c r="C114" s="30" t="s">
        <v>165</v>
      </c>
      <c r="D114" s="32">
        <f>D176+D186+D200+D211</f>
        <v>1162000</v>
      </c>
      <c r="E114" s="32">
        <f>E176+E186+E200+E211</f>
        <v>1162000</v>
      </c>
      <c r="F114" s="32">
        <f>F176+F186+F200+F211</f>
        <v>50000</v>
      </c>
      <c r="G114" s="22"/>
    </row>
    <row r="115" spans="2:7" ht="25.5">
      <c r="B115" s="12" t="s">
        <v>329</v>
      </c>
      <c r="C115" s="30" t="s">
        <v>166</v>
      </c>
      <c r="D115" s="32">
        <f>D127+D152+D177+D187+D194+D201+D212+D168+D179</f>
        <v>156799000</v>
      </c>
      <c r="E115" s="32">
        <f>E127+E152+E177+E187+E194+E201+E212+E168+E179</f>
        <v>63259000</v>
      </c>
      <c r="F115" s="32">
        <f>F127+F152+F177+F187+F194+F201+F212+F168+F179</f>
        <v>6503803</v>
      </c>
      <c r="G115" s="22">
        <f t="shared" si="2"/>
        <v>10.28122954836466</v>
      </c>
    </row>
    <row r="116" spans="2:7" ht="12.75" hidden="1">
      <c r="B116" s="12" t="s">
        <v>167</v>
      </c>
      <c r="C116" s="30" t="s">
        <v>168</v>
      </c>
      <c r="D116" s="32">
        <f>D153+D162+D178</f>
        <v>0</v>
      </c>
      <c r="E116" s="32">
        <f>E153+E162+E178</f>
        <v>0</v>
      </c>
      <c r="F116" s="32">
        <f>F153+F162+F178</f>
        <v>0</v>
      </c>
      <c r="G116" s="22" t="e">
        <f t="shared" si="2"/>
        <v>#DIV/0!</v>
      </c>
    </row>
    <row r="117" spans="2:7" ht="12.75" hidden="1">
      <c r="B117" s="12" t="s">
        <v>169</v>
      </c>
      <c r="C117" s="30" t="s">
        <v>170</v>
      </c>
      <c r="D117" s="32">
        <f>D154+D167</f>
        <v>0</v>
      </c>
      <c r="E117" s="32">
        <f>E154+E167</f>
        <v>0</v>
      </c>
      <c r="F117" s="32">
        <f>F154+F167</f>
        <v>0</v>
      </c>
      <c r="G117" s="22" t="e">
        <f t="shared" si="2"/>
        <v>#DIV/0!</v>
      </c>
    </row>
    <row r="118" spans="2:7" ht="12.75">
      <c r="B118" s="12" t="s">
        <v>330</v>
      </c>
      <c r="C118" s="30" t="s">
        <v>171</v>
      </c>
      <c r="D118" s="32">
        <f aca="true" t="shared" si="4" ref="D118:F119">D128+D136+D146+D155+D169+D180+D188+D195+D205+D213</f>
        <v>64216000</v>
      </c>
      <c r="E118" s="32">
        <f t="shared" si="4"/>
        <v>41574000</v>
      </c>
      <c r="F118" s="32">
        <f t="shared" si="4"/>
        <v>15606410</v>
      </c>
      <c r="G118" s="22">
        <f t="shared" si="2"/>
        <v>37.53887044787608</v>
      </c>
    </row>
    <row r="119" spans="2:7" ht="12.75">
      <c r="B119" s="12" t="s">
        <v>331</v>
      </c>
      <c r="C119" s="30" t="s">
        <v>172</v>
      </c>
      <c r="D119" s="32">
        <f t="shared" si="4"/>
        <v>64216000</v>
      </c>
      <c r="E119" s="32">
        <f t="shared" si="4"/>
        <v>41574000</v>
      </c>
      <c r="F119" s="32">
        <f t="shared" si="4"/>
        <v>15606410</v>
      </c>
      <c r="G119" s="22">
        <f t="shared" si="2"/>
        <v>37.53887044787608</v>
      </c>
    </row>
    <row r="120" spans="2:7" ht="12.75" hidden="1">
      <c r="B120" s="12" t="s">
        <v>332</v>
      </c>
      <c r="C120" s="30" t="s">
        <v>173</v>
      </c>
      <c r="D120" s="32">
        <f aca="true" t="shared" si="5" ref="D120:F121">D215</f>
        <v>0</v>
      </c>
      <c r="E120" s="32">
        <f t="shared" si="5"/>
        <v>0</v>
      </c>
      <c r="F120" s="32">
        <f t="shared" si="5"/>
        <v>0</v>
      </c>
      <c r="G120" s="22" t="e">
        <f t="shared" si="2"/>
        <v>#DIV/0!</v>
      </c>
    </row>
    <row r="121" spans="2:7" ht="12.75" hidden="1">
      <c r="B121" s="12" t="s">
        <v>174</v>
      </c>
      <c r="C121" s="30" t="s">
        <v>175</v>
      </c>
      <c r="D121" s="32">
        <f t="shared" si="5"/>
        <v>0</v>
      </c>
      <c r="E121" s="32">
        <f t="shared" si="5"/>
        <v>0</v>
      </c>
      <c r="F121" s="32">
        <f t="shared" si="5"/>
        <v>0</v>
      </c>
      <c r="G121" s="22" t="e">
        <f t="shared" si="2"/>
        <v>#DIV/0!</v>
      </c>
    </row>
    <row r="122" spans="2:7" ht="25.5">
      <c r="B122" s="12" t="s">
        <v>176</v>
      </c>
      <c r="C122" s="30" t="s">
        <v>177</v>
      </c>
      <c r="D122" s="32">
        <f>D130+D157+D171+D190</f>
        <v>0</v>
      </c>
      <c r="E122" s="32">
        <f>E130+E157+E171+E190</f>
        <v>0</v>
      </c>
      <c r="F122" s="32">
        <f>F130+F157+F171+F190</f>
        <v>-496505</v>
      </c>
      <c r="G122" s="22"/>
    </row>
    <row r="123" spans="2:7" s="18" customFormat="1" ht="12.75">
      <c r="B123" s="11" t="s">
        <v>180</v>
      </c>
      <c r="C123" s="29" t="s">
        <v>181</v>
      </c>
      <c r="D123" s="31">
        <f>D124+D128+D130</f>
        <v>3941000</v>
      </c>
      <c r="E123" s="31">
        <f>E124+E128+E130</f>
        <v>2060000</v>
      </c>
      <c r="F123" s="31">
        <f>F124+F128+F130</f>
        <v>280925</v>
      </c>
      <c r="G123" s="20">
        <f t="shared" si="2"/>
        <v>13.637135922330096</v>
      </c>
    </row>
    <row r="124" spans="2:7" ht="12.75">
      <c r="B124" s="12" t="s">
        <v>333</v>
      </c>
      <c r="C124" s="30" t="s">
        <v>154</v>
      </c>
      <c r="D124" s="32">
        <f>D125+D126+D127</f>
        <v>228000</v>
      </c>
      <c r="E124" s="32">
        <f>E125+E126+E127</f>
        <v>228000</v>
      </c>
      <c r="F124" s="32">
        <f>F125+F126+F127</f>
        <v>147480</v>
      </c>
      <c r="G124" s="22">
        <f t="shared" si="2"/>
        <v>64.6842105263158</v>
      </c>
    </row>
    <row r="125" spans="2:7" ht="12.75" hidden="1">
      <c r="B125" s="12" t="s">
        <v>155</v>
      </c>
      <c r="C125" s="30" t="s">
        <v>156</v>
      </c>
      <c r="D125" s="32"/>
      <c r="E125" s="32"/>
      <c r="F125" s="32"/>
      <c r="G125" s="22" t="e">
        <f t="shared" si="2"/>
        <v>#DIV/0!</v>
      </c>
    </row>
    <row r="126" spans="2:7" ht="12.75" hidden="1">
      <c r="B126" s="12" t="s">
        <v>157</v>
      </c>
      <c r="C126" s="30" t="s">
        <v>158</v>
      </c>
      <c r="D126" s="32"/>
      <c r="E126" s="32"/>
      <c r="F126" s="32"/>
      <c r="G126" s="22" t="e">
        <f t="shared" si="2"/>
        <v>#DIV/0!</v>
      </c>
    </row>
    <row r="127" spans="2:7" ht="25.5">
      <c r="B127" s="12" t="s">
        <v>334</v>
      </c>
      <c r="C127" s="30" t="s">
        <v>166</v>
      </c>
      <c r="D127" s="32">
        <v>228000</v>
      </c>
      <c r="E127" s="32">
        <v>228000</v>
      </c>
      <c r="F127" s="32">
        <v>147480</v>
      </c>
      <c r="G127" s="22">
        <f t="shared" si="2"/>
        <v>64.6842105263158</v>
      </c>
    </row>
    <row r="128" spans="2:7" ht="12.75">
      <c r="B128" s="12" t="s">
        <v>335</v>
      </c>
      <c r="C128" s="30" t="s">
        <v>171</v>
      </c>
      <c r="D128" s="32">
        <f>D129</f>
        <v>3713000</v>
      </c>
      <c r="E128" s="32">
        <f>E129</f>
        <v>1832000</v>
      </c>
      <c r="F128" s="32">
        <f>F129</f>
        <v>133561</v>
      </c>
      <c r="G128" s="22">
        <f t="shared" si="2"/>
        <v>7.290447598253275</v>
      </c>
    </row>
    <row r="129" spans="2:7" ht="12.75">
      <c r="B129" s="12" t="s">
        <v>290</v>
      </c>
      <c r="C129" s="30" t="s">
        <v>172</v>
      </c>
      <c r="D129" s="32">
        <v>3713000</v>
      </c>
      <c r="E129" s="32">
        <v>1832000</v>
      </c>
      <c r="F129" s="32">
        <v>133561</v>
      </c>
      <c r="G129" s="22">
        <f t="shared" si="2"/>
        <v>7.290447598253275</v>
      </c>
    </row>
    <row r="130" spans="2:7" ht="25.5">
      <c r="B130" s="12" t="s">
        <v>176</v>
      </c>
      <c r="C130" s="30" t="s">
        <v>177</v>
      </c>
      <c r="D130" s="32"/>
      <c r="E130" s="32"/>
      <c r="F130" s="32">
        <v>-116</v>
      </c>
      <c r="G130" s="22"/>
    </row>
    <row r="131" spans="2:7" s="18" customFormat="1" ht="12.75">
      <c r="B131" s="11" t="s">
        <v>182</v>
      </c>
      <c r="C131" s="29" t="s">
        <v>183</v>
      </c>
      <c r="D131" s="31">
        <f>D132+D136</f>
        <v>120000</v>
      </c>
      <c r="E131" s="31">
        <f>E132+E136</f>
        <v>90000</v>
      </c>
      <c r="F131" s="31">
        <f>F132+F136</f>
        <v>0</v>
      </c>
      <c r="G131" s="20">
        <f t="shared" si="2"/>
        <v>0</v>
      </c>
    </row>
    <row r="132" spans="2:7" ht="12.75" hidden="1">
      <c r="B132" s="12" t="s">
        <v>336</v>
      </c>
      <c r="C132" s="30" t="s">
        <v>154</v>
      </c>
      <c r="D132" s="32">
        <f>D133+D134+D135</f>
        <v>0</v>
      </c>
      <c r="E132" s="32">
        <f>E133+E134+E135</f>
        <v>0</v>
      </c>
      <c r="F132" s="32">
        <f>F133+F134+F135</f>
        <v>0</v>
      </c>
      <c r="G132" s="22" t="e">
        <f t="shared" si="2"/>
        <v>#DIV/0!</v>
      </c>
    </row>
    <row r="133" spans="2:7" ht="12.75" hidden="1">
      <c r="B133" s="12" t="s">
        <v>155</v>
      </c>
      <c r="C133" s="30" t="s">
        <v>156</v>
      </c>
      <c r="D133" s="32"/>
      <c r="E133" s="32"/>
      <c r="F133" s="32"/>
      <c r="G133" s="22" t="e">
        <f t="shared" si="2"/>
        <v>#DIV/0!</v>
      </c>
    </row>
    <row r="134" spans="2:7" ht="12.75" hidden="1">
      <c r="B134" s="12" t="s">
        <v>157</v>
      </c>
      <c r="C134" s="30" t="s">
        <v>158</v>
      </c>
      <c r="D134" s="32"/>
      <c r="E134" s="32"/>
      <c r="F134" s="32"/>
      <c r="G134" s="22" t="e">
        <f t="shared" si="2"/>
        <v>#DIV/0!</v>
      </c>
    </row>
    <row r="135" spans="2:7" ht="12.75" hidden="1">
      <c r="B135" s="12" t="s">
        <v>163</v>
      </c>
      <c r="C135" s="30" t="s">
        <v>164</v>
      </c>
      <c r="D135" s="32"/>
      <c r="E135" s="32"/>
      <c r="F135" s="32"/>
      <c r="G135" s="22"/>
    </row>
    <row r="136" spans="2:7" ht="12.75">
      <c r="B136" s="12" t="s">
        <v>335</v>
      </c>
      <c r="C136" s="30" t="s">
        <v>171</v>
      </c>
      <c r="D136" s="32">
        <f>D137</f>
        <v>120000</v>
      </c>
      <c r="E136" s="32">
        <f>E137</f>
        <v>90000</v>
      </c>
      <c r="F136" s="32">
        <f>F137</f>
        <v>0</v>
      </c>
      <c r="G136" s="22">
        <f t="shared" si="2"/>
        <v>0</v>
      </c>
    </row>
    <row r="137" spans="2:7" ht="12.75">
      <c r="B137" s="12" t="s">
        <v>337</v>
      </c>
      <c r="C137" s="30" t="s">
        <v>172</v>
      </c>
      <c r="D137" s="32">
        <v>120000</v>
      </c>
      <c r="E137" s="32">
        <v>90000</v>
      </c>
      <c r="F137" s="32"/>
      <c r="G137" s="22">
        <f t="shared" si="2"/>
        <v>0</v>
      </c>
    </row>
    <row r="138" spans="2:7" ht="13.5" customHeight="1" hidden="1">
      <c r="B138" s="11" t="s">
        <v>358</v>
      </c>
      <c r="C138" s="29" t="s">
        <v>360</v>
      </c>
      <c r="D138" s="31">
        <f>D139</f>
        <v>0</v>
      </c>
      <c r="E138" s="31">
        <f>E139</f>
        <v>0</v>
      </c>
      <c r="F138" s="31">
        <f>F139</f>
        <v>0</v>
      </c>
      <c r="G138" s="20" t="e">
        <f t="shared" si="2"/>
        <v>#DIV/0!</v>
      </c>
    </row>
    <row r="139" spans="2:7" ht="12.75" hidden="1">
      <c r="B139" s="12" t="s">
        <v>336</v>
      </c>
      <c r="C139" s="30" t="s">
        <v>361</v>
      </c>
      <c r="D139" s="32">
        <f>D140+D141</f>
        <v>0</v>
      </c>
      <c r="E139" s="32">
        <f>E140+E141</f>
        <v>0</v>
      </c>
      <c r="F139" s="32">
        <f>F140+F141</f>
        <v>0</v>
      </c>
      <c r="G139" s="22" t="e">
        <f t="shared" si="2"/>
        <v>#DIV/0!</v>
      </c>
    </row>
    <row r="140" spans="2:7" ht="12.75" hidden="1">
      <c r="B140" s="12" t="s">
        <v>157</v>
      </c>
      <c r="C140" s="30" t="s">
        <v>362</v>
      </c>
      <c r="D140" s="32"/>
      <c r="E140" s="32"/>
      <c r="F140" s="32"/>
      <c r="G140" s="22" t="e">
        <f t="shared" si="2"/>
        <v>#DIV/0!</v>
      </c>
    </row>
    <row r="141" spans="2:7" ht="12.75" hidden="1">
      <c r="B141" s="12" t="s">
        <v>359</v>
      </c>
      <c r="C141" s="30" t="s">
        <v>363</v>
      </c>
      <c r="D141" s="32"/>
      <c r="E141" s="32"/>
      <c r="F141" s="32"/>
      <c r="G141" s="22" t="e">
        <f t="shared" si="2"/>
        <v>#DIV/0!</v>
      </c>
    </row>
    <row r="142" spans="2:7" s="18" customFormat="1" ht="12.75">
      <c r="B142" s="11" t="s">
        <v>184</v>
      </c>
      <c r="C142" s="29" t="s">
        <v>185</v>
      </c>
      <c r="D142" s="31">
        <f>D143+D146</f>
        <v>1156000</v>
      </c>
      <c r="E142" s="31">
        <f>E143+E146</f>
        <v>957000</v>
      </c>
      <c r="F142" s="31">
        <f>F143+F146</f>
        <v>180689</v>
      </c>
      <c r="G142" s="20">
        <f t="shared" si="2"/>
        <v>18.880773249738766</v>
      </c>
    </row>
    <row r="143" spans="2:7" ht="12.75" hidden="1">
      <c r="B143" s="12" t="s">
        <v>268</v>
      </c>
      <c r="C143" s="30" t="s">
        <v>154</v>
      </c>
      <c r="D143" s="32">
        <f>D144+D145</f>
        <v>0</v>
      </c>
      <c r="E143" s="32">
        <f>E144+E145</f>
        <v>0</v>
      </c>
      <c r="F143" s="32">
        <f>F144+F145</f>
        <v>0</v>
      </c>
      <c r="G143" s="22" t="e">
        <f aca="true" t="shared" si="6" ref="G143:G208">F143/E143*100</f>
        <v>#DIV/0!</v>
      </c>
    </row>
    <row r="144" spans="2:7" ht="12.75" hidden="1">
      <c r="B144" s="12" t="s">
        <v>155</v>
      </c>
      <c r="C144" s="30" t="s">
        <v>156</v>
      </c>
      <c r="D144" s="32"/>
      <c r="E144" s="32"/>
      <c r="F144" s="32"/>
      <c r="G144" s="22" t="e">
        <f t="shared" si="6"/>
        <v>#DIV/0!</v>
      </c>
    </row>
    <row r="145" spans="2:7" ht="12.75" hidden="1">
      <c r="B145" s="12" t="s">
        <v>157</v>
      </c>
      <c r="C145" s="30" t="s">
        <v>158</v>
      </c>
      <c r="D145" s="32"/>
      <c r="E145" s="32"/>
      <c r="F145" s="32"/>
      <c r="G145" s="22" t="e">
        <f t="shared" si="6"/>
        <v>#DIV/0!</v>
      </c>
    </row>
    <row r="146" spans="2:7" ht="12.75">
      <c r="B146" s="12" t="s">
        <v>270</v>
      </c>
      <c r="C146" s="30" t="s">
        <v>171</v>
      </c>
      <c r="D146" s="32">
        <f>D147</f>
        <v>1156000</v>
      </c>
      <c r="E146" s="32">
        <f>E147</f>
        <v>957000</v>
      </c>
      <c r="F146" s="32">
        <f>F147</f>
        <v>180689</v>
      </c>
      <c r="G146" s="22">
        <f t="shared" si="6"/>
        <v>18.880773249738766</v>
      </c>
    </row>
    <row r="147" spans="2:7" ht="12.75">
      <c r="B147" s="12" t="s">
        <v>338</v>
      </c>
      <c r="C147" s="30" t="s">
        <v>172</v>
      </c>
      <c r="D147" s="32">
        <v>1156000</v>
      </c>
      <c r="E147" s="32">
        <v>957000</v>
      </c>
      <c r="F147" s="32">
        <v>180689</v>
      </c>
      <c r="G147" s="22">
        <f t="shared" si="6"/>
        <v>18.880773249738766</v>
      </c>
    </row>
    <row r="148" spans="2:7" s="18" customFormat="1" ht="12.75">
      <c r="B148" s="11" t="s">
        <v>186</v>
      </c>
      <c r="C148" s="29" t="s">
        <v>187</v>
      </c>
      <c r="D148" s="31">
        <f>D149+D155+D157</f>
        <v>6163000</v>
      </c>
      <c r="E148" s="31">
        <f>E149+E155+E157</f>
        <v>5161000</v>
      </c>
      <c r="F148" s="31">
        <f>F149+F155+F157</f>
        <v>2583654</v>
      </c>
      <c r="G148" s="20">
        <f t="shared" si="6"/>
        <v>50.06111218756055</v>
      </c>
    </row>
    <row r="149" spans="2:7" ht="12.75">
      <c r="B149" s="12" t="s">
        <v>339</v>
      </c>
      <c r="C149" s="30" t="s">
        <v>154</v>
      </c>
      <c r="D149" s="32">
        <f>D150+D151+D152+D153+D154</f>
        <v>919000</v>
      </c>
      <c r="E149" s="32">
        <f>E150+E151+E152+E153+E154</f>
        <v>501000</v>
      </c>
      <c r="F149" s="32">
        <f>F150+F151+F152+F153+F154</f>
        <v>154339</v>
      </c>
      <c r="G149" s="22">
        <f t="shared" si="6"/>
        <v>30.806187624750496</v>
      </c>
    </row>
    <row r="150" spans="2:7" ht="12.75" hidden="1">
      <c r="B150" s="12" t="s">
        <v>155</v>
      </c>
      <c r="C150" s="30" t="s">
        <v>156</v>
      </c>
      <c r="D150" s="32"/>
      <c r="E150" s="32"/>
      <c r="F150" s="32"/>
      <c r="G150" s="22" t="e">
        <f t="shared" si="6"/>
        <v>#DIV/0!</v>
      </c>
    </row>
    <row r="151" spans="2:7" ht="12.75" hidden="1">
      <c r="B151" s="12" t="s">
        <v>157</v>
      </c>
      <c r="C151" s="30" t="s">
        <v>158</v>
      </c>
      <c r="D151" s="32"/>
      <c r="E151" s="32"/>
      <c r="F151" s="32"/>
      <c r="G151" s="22" t="e">
        <f t="shared" si="6"/>
        <v>#DIV/0!</v>
      </c>
    </row>
    <row r="152" spans="2:7" ht="25.5">
      <c r="B152" s="12" t="s">
        <v>272</v>
      </c>
      <c r="C152" s="30" t="s">
        <v>166</v>
      </c>
      <c r="D152" s="32">
        <v>919000</v>
      </c>
      <c r="E152" s="32">
        <v>501000</v>
      </c>
      <c r="F152" s="32">
        <v>154339</v>
      </c>
      <c r="G152" s="22">
        <f t="shared" si="6"/>
        <v>30.806187624750496</v>
      </c>
    </row>
    <row r="153" spans="2:7" ht="12.75" hidden="1">
      <c r="B153" s="12" t="s">
        <v>167</v>
      </c>
      <c r="C153" s="30" t="s">
        <v>168</v>
      </c>
      <c r="D153" s="32"/>
      <c r="E153" s="32"/>
      <c r="F153" s="32"/>
      <c r="G153" s="22" t="e">
        <f t="shared" si="6"/>
        <v>#DIV/0!</v>
      </c>
    </row>
    <row r="154" spans="2:7" ht="12.75" hidden="1">
      <c r="B154" s="12" t="s">
        <v>169</v>
      </c>
      <c r="C154" s="30" t="s">
        <v>170</v>
      </c>
      <c r="D154" s="32"/>
      <c r="E154" s="32"/>
      <c r="F154" s="32"/>
      <c r="G154" s="22" t="e">
        <f t="shared" si="6"/>
        <v>#DIV/0!</v>
      </c>
    </row>
    <row r="155" spans="2:7" ht="12.75">
      <c r="B155" s="12" t="s">
        <v>273</v>
      </c>
      <c r="C155" s="30" t="s">
        <v>171</v>
      </c>
      <c r="D155" s="32">
        <f>D156</f>
        <v>5244000</v>
      </c>
      <c r="E155" s="32">
        <f>E156</f>
        <v>4660000</v>
      </c>
      <c r="F155" s="32">
        <f>F156</f>
        <v>2429315</v>
      </c>
      <c r="G155" s="22">
        <f t="shared" si="6"/>
        <v>52.131223175965665</v>
      </c>
    </row>
    <row r="156" spans="2:7" ht="12.75">
      <c r="B156" s="12" t="s">
        <v>340</v>
      </c>
      <c r="C156" s="30" t="s">
        <v>172</v>
      </c>
      <c r="D156" s="32">
        <v>5244000</v>
      </c>
      <c r="E156" s="32">
        <v>4660000</v>
      </c>
      <c r="F156" s="32">
        <v>2429315</v>
      </c>
      <c r="G156" s="22">
        <f t="shared" si="6"/>
        <v>52.131223175965665</v>
      </c>
    </row>
    <row r="157" spans="2:7" ht="25.5" hidden="1">
      <c r="B157" s="12" t="s">
        <v>176</v>
      </c>
      <c r="C157" s="30" t="s">
        <v>177</v>
      </c>
      <c r="D157" s="32"/>
      <c r="E157" s="32"/>
      <c r="F157" s="32"/>
      <c r="G157" s="22"/>
    </row>
    <row r="158" spans="2:7" s="18" customFormat="1" ht="12.75" hidden="1">
      <c r="B158" s="11" t="s">
        <v>188</v>
      </c>
      <c r="C158" s="29" t="s">
        <v>189</v>
      </c>
      <c r="D158" s="31">
        <f>D159</f>
        <v>0</v>
      </c>
      <c r="E158" s="31">
        <f>E159</f>
        <v>0</v>
      </c>
      <c r="F158" s="31">
        <f>F159</f>
        <v>0</v>
      </c>
      <c r="G158" s="20" t="e">
        <f t="shared" si="6"/>
        <v>#DIV/0!</v>
      </c>
    </row>
    <row r="159" spans="2:7" ht="12.75" hidden="1">
      <c r="B159" s="12" t="s">
        <v>267</v>
      </c>
      <c r="C159" s="30" t="s">
        <v>154</v>
      </c>
      <c r="D159" s="32">
        <f>D160+D161+D162</f>
        <v>0</v>
      </c>
      <c r="E159" s="32">
        <f>E160+E161+E162</f>
        <v>0</v>
      </c>
      <c r="F159" s="32">
        <f>F160+F161+F162</f>
        <v>0</v>
      </c>
      <c r="G159" s="22" t="e">
        <f t="shared" si="6"/>
        <v>#DIV/0!</v>
      </c>
    </row>
    <row r="160" spans="2:7" ht="12.75" hidden="1">
      <c r="B160" s="12" t="s">
        <v>155</v>
      </c>
      <c r="C160" s="30" t="s">
        <v>156</v>
      </c>
      <c r="D160" s="32"/>
      <c r="E160" s="32"/>
      <c r="F160" s="32"/>
      <c r="G160" s="22" t="e">
        <f t="shared" si="6"/>
        <v>#DIV/0!</v>
      </c>
    </row>
    <row r="161" spans="2:7" ht="12.75" hidden="1">
      <c r="B161" s="12" t="s">
        <v>157</v>
      </c>
      <c r="C161" s="30" t="s">
        <v>158</v>
      </c>
      <c r="D161" s="32"/>
      <c r="E161" s="32"/>
      <c r="F161" s="32"/>
      <c r="G161" s="22" t="e">
        <f t="shared" si="6"/>
        <v>#DIV/0!</v>
      </c>
    </row>
    <row r="162" spans="2:7" ht="12.75" hidden="1">
      <c r="B162" s="12" t="s">
        <v>167</v>
      </c>
      <c r="C162" s="30" t="s">
        <v>168</v>
      </c>
      <c r="D162" s="32"/>
      <c r="E162" s="32"/>
      <c r="F162" s="32"/>
      <c r="G162" s="22" t="e">
        <f t="shared" si="6"/>
        <v>#DIV/0!</v>
      </c>
    </row>
    <row r="163" spans="2:7" s="18" customFormat="1" ht="12.75">
      <c r="B163" s="11" t="s">
        <v>190</v>
      </c>
      <c r="C163" s="29" t="s">
        <v>191</v>
      </c>
      <c r="D163" s="31">
        <f>D164+D169+D171</f>
        <v>10219000</v>
      </c>
      <c r="E163" s="31">
        <f>E164+E169+E171</f>
        <v>6915000</v>
      </c>
      <c r="F163" s="31">
        <f>F164+F169+F171</f>
        <v>51776</v>
      </c>
      <c r="G163" s="20">
        <f t="shared" si="6"/>
        <v>0.7487490961677512</v>
      </c>
    </row>
    <row r="164" spans="2:7" ht="12.75">
      <c r="B164" s="12" t="s">
        <v>333</v>
      </c>
      <c r="C164" s="30" t="s">
        <v>154</v>
      </c>
      <c r="D164" s="32">
        <f>D165+D166+D167+D168</f>
        <v>7092000</v>
      </c>
      <c r="E164" s="32">
        <f>E165+E166+E167+E168</f>
        <v>5092000</v>
      </c>
      <c r="F164" s="32">
        <f>F165+F166+F167+F168</f>
        <v>0</v>
      </c>
      <c r="G164" s="22">
        <f t="shared" si="6"/>
        <v>0</v>
      </c>
    </row>
    <row r="165" spans="2:7" ht="12.75" hidden="1">
      <c r="B165" s="12" t="s">
        <v>155</v>
      </c>
      <c r="C165" s="30" t="s">
        <v>156</v>
      </c>
      <c r="D165" s="32"/>
      <c r="E165" s="32"/>
      <c r="F165" s="32"/>
      <c r="G165" s="22" t="e">
        <f t="shared" si="6"/>
        <v>#DIV/0!</v>
      </c>
    </row>
    <row r="166" spans="2:7" ht="12.75" hidden="1">
      <c r="B166" s="12" t="s">
        <v>157</v>
      </c>
      <c r="C166" s="30" t="s">
        <v>158</v>
      </c>
      <c r="D166" s="32"/>
      <c r="E166" s="32"/>
      <c r="F166" s="32"/>
      <c r="G166" s="22" t="e">
        <f t="shared" si="6"/>
        <v>#DIV/0!</v>
      </c>
    </row>
    <row r="167" spans="2:7" ht="12.75" hidden="1">
      <c r="B167" s="12" t="s">
        <v>169</v>
      </c>
      <c r="C167" s="30" t="s">
        <v>170</v>
      </c>
      <c r="D167" s="32"/>
      <c r="E167" s="32"/>
      <c r="F167" s="32"/>
      <c r="G167" s="22" t="e">
        <f t="shared" si="6"/>
        <v>#DIV/0!</v>
      </c>
    </row>
    <row r="168" spans="2:7" ht="25.5">
      <c r="B168" s="12" t="s">
        <v>349</v>
      </c>
      <c r="C168" s="30" t="s">
        <v>373</v>
      </c>
      <c r="D168" s="32">
        <v>7092000</v>
      </c>
      <c r="E168" s="32">
        <v>5092000</v>
      </c>
      <c r="F168" s="32"/>
      <c r="G168" s="22">
        <f>F168/E168*100</f>
        <v>0</v>
      </c>
    </row>
    <row r="169" spans="2:7" ht="12.75">
      <c r="B169" s="12" t="s">
        <v>341</v>
      </c>
      <c r="C169" s="30" t="s">
        <v>171</v>
      </c>
      <c r="D169" s="32">
        <f>D170</f>
        <v>3127000</v>
      </c>
      <c r="E169" s="32">
        <f>E170</f>
        <v>1823000</v>
      </c>
      <c r="F169" s="32">
        <f>F170</f>
        <v>51776</v>
      </c>
      <c r="G169" s="22">
        <f t="shared" si="6"/>
        <v>2.8401535929786066</v>
      </c>
    </row>
    <row r="170" spans="2:7" ht="12.75">
      <c r="B170" s="12" t="s">
        <v>269</v>
      </c>
      <c r="C170" s="30" t="s">
        <v>172</v>
      </c>
      <c r="D170" s="32">
        <v>3127000</v>
      </c>
      <c r="E170" s="32">
        <v>1823000</v>
      </c>
      <c r="F170" s="32">
        <v>51776</v>
      </c>
      <c r="G170" s="22">
        <f t="shared" si="6"/>
        <v>2.8401535929786066</v>
      </c>
    </row>
    <row r="171" spans="2:7" ht="25.5" hidden="1">
      <c r="B171" s="12" t="s">
        <v>176</v>
      </c>
      <c r="C171" s="30" t="s">
        <v>177</v>
      </c>
      <c r="D171" s="32"/>
      <c r="E171" s="32"/>
      <c r="F171" s="32"/>
      <c r="G171" s="22"/>
    </row>
    <row r="172" spans="2:7" s="18" customFormat="1" ht="12.75">
      <c r="B172" s="11" t="s">
        <v>192</v>
      </c>
      <c r="C172" s="29" t="s">
        <v>193</v>
      </c>
      <c r="D172" s="31">
        <f>D173+D180+D179</f>
        <v>1253000</v>
      </c>
      <c r="E172" s="31">
        <f>E173+E180+E179</f>
        <v>1005000</v>
      </c>
      <c r="F172" s="31">
        <f>F173+F180</f>
        <v>612037</v>
      </c>
      <c r="G172" s="20">
        <f t="shared" si="6"/>
        <v>60.8992039800995</v>
      </c>
    </row>
    <row r="173" spans="2:7" ht="12.75" hidden="1">
      <c r="B173" s="12" t="s">
        <v>342</v>
      </c>
      <c r="C173" s="30" t="s">
        <v>154</v>
      </c>
      <c r="D173" s="32">
        <f>D174+D175+D176+D177+D178</f>
        <v>0</v>
      </c>
      <c r="E173" s="32">
        <f>E174+E175+E176+E177+E178</f>
        <v>0</v>
      </c>
      <c r="F173" s="32">
        <f>F174+F175+F176+F177+F178</f>
        <v>0</v>
      </c>
      <c r="G173" s="22" t="e">
        <f t="shared" si="6"/>
        <v>#DIV/0!</v>
      </c>
    </row>
    <row r="174" spans="2:7" ht="12.75" hidden="1">
      <c r="B174" s="12" t="s">
        <v>155</v>
      </c>
      <c r="C174" s="30" t="s">
        <v>156</v>
      </c>
      <c r="D174" s="32"/>
      <c r="E174" s="32"/>
      <c r="F174" s="32"/>
      <c r="G174" s="22" t="e">
        <f t="shared" si="6"/>
        <v>#DIV/0!</v>
      </c>
    </row>
    <row r="175" spans="2:7" ht="12.75" hidden="1">
      <c r="B175" s="12" t="s">
        <v>157</v>
      </c>
      <c r="C175" s="30" t="s">
        <v>158</v>
      </c>
      <c r="D175" s="32"/>
      <c r="E175" s="32"/>
      <c r="F175" s="32"/>
      <c r="G175" s="22" t="e">
        <f t="shared" si="6"/>
        <v>#DIV/0!</v>
      </c>
    </row>
    <row r="176" spans="2:7" ht="12.75" hidden="1">
      <c r="B176" s="12" t="s">
        <v>343</v>
      </c>
      <c r="C176" s="30" t="s">
        <v>165</v>
      </c>
      <c r="D176" s="32"/>
      <c r="E176" s="32"/>
      <c r="F176" s="32"/>
      <c r="G176" s="22" t="e">
        <f t="shared" si="6"/>
        <v>#DIV/0!</v>
      </c>
    </row>
    <row r="177" spans="2:7" ht="25.5" hidden="1">
      <c r="B177" s="12" t="s">
        <v>344</v>
      </c>
      <c r="C177" s="30" t="s">
        <v>166</v>
      </c>
      <c r="D177" s="32"/>
      <c r="E177" s="32"/>
      <c r="F177" s="32"/>
      <c r="G177" s="22" t="e">
        <f t="shared" si="6"/>
        <v>#DIV/0!</v>
      </c>
    </row>
    <row r="178" spans="2:7" ht="12.75" hidden="1">
      <c r="B178" s="12" t="s">
        <v>167</v>
      </c>
      <c r="C178" s="30" t="s">
        <v>168</v>
      </c>
      <c r="D178" s="32"/>
      <c r="E178" s="32"/>
      <c r="F178" s="32"/>
      <c r="G178" s="22" t="e">
        <f t="shared" si="6"/>
        <v>#DIV/0!</v>
      </c>
    </row>
    <row r="179" spans="2:7" ht="25.5">
      <c r="B179" s="12" t="s">
        <v>349</v>
      </c>
      <c r="C179" s="30" t="s">
        <v>373</v>
      </c>
      <c r="D179" s="32">
        <v>17000</v>
      </c>
      <c r="E179" s="32">
        <v>17000</v>
      </c>
      <c r="F179" s="32"/>
      <c r="G179" s="22"/>
    </row>
    <row r="180" spans="2:7" ht="12.75">
      <c r="B180" s="12" t="s">
        <v>345</v>
      </c>
      <c r="C180" s="30" t="s">
        <v>171</v>
      </c>
      <c r="D180" s="32">
        <f>D181</f>
        <v>1236000</v>
      </c>
      <c r="E180" s="32">
        <f>E181</f>
        <v>988000</v>
      </c>
      <c r="F180" s="32">
        <f>F181</f>
        <v>612037</v>
      </c>
      <c r="G180" s="22">
        <f t="shared" si="6"/>
        <v>61.94706477732793</v>
      </c>
    </row>
    <row r="181" spans="2:7" ht="12.75">
      <c r="B181" s="12" t="s">
        <v>346</v>
      </c>
      <c r="C181" s="30" t="s">
        <v>172</v>
      </c>
      <c r="D181" s="32">
        <v>1236000</v>
      </c>
      <c r="E181" s="32">
        <v>988000</v>
      </c>
      <c r="F181" s="32">
        <v>612037</v>
      </c>
      <c r="G181" s="22">
        <f t="shared" si="6"/>
        <v>61.94706477732793</v>
      </c>
    </row>
    <row r="182" spans="2:7" s="18" customFormat="1" ht="12.75">
      <c r="B182" s="11" t="s">
        <v>194</v>
      </c>
      <c r="C182" s="29" t="s">
        <v>195</v>
      </c>
      <c r="D182" s="31">
        <f>D183+D188+D190</f>
        <v>53789000</v>
      </c>
      <c r="E182" s="31">
        <f>E183+E188+E190</f>
        <v>32172000</v>
      </c>
      <c r="F182" s="31">
        <f>F183+F188+F190</f>
        <v>7595413</v>
      </c>
      <c r="G182" s="20">
        <f t="shared" si="6"/>
        <v>23.608768494342907</v>
      </c>
    </row>
    <row r="183" spans="2:7" ht="12.75">
      <c r="B183" s="12" t="s">
        <v>347</v>
      </c>
      <c r="C183" s="30" t="s">
        <v>154</v>
      </c>
      <c r="D183" s="32">
        <f>D184+D185+D186+D187</f>
        <v>30920000</v>
      </c>
      <c r="E183" s="32">
        <f>E184+E185+E186+E187</f>
        <v>17254000</v>
      </c>
      <c r="F183" s="32">
        <f>F184+F185+F186+F187</f>
        <v>2124124</v>
      </c>
      <c r="G183" s="22">
        <f t="shared" si="6"/>
        <v>12.310907615625363</v>
      </c>
    </row>
    <row r="184" spans="2:7" ht="12.75" hidden="1">
      <c r="B184" s="12" t="s">
        <v>155</v>
      </c>
      <c r="C184" s="30" t="s">
        <v>156</v>
      </c>
      <c r="D184" s="32"/>
      <c r="E184" s="32"/>
      <c r="F184" s="32"/>
      <c r="G184" s="22" t="e">
        <f t="shared" si="6"/>
        <v>#DIV/0!</v>
      </c>
    </row>
    <row r="185" spans="2:7" ht="12.75" hidden="1">
      <c r="B185" s="12" t="s">
        <v>157</v>
      </c>
      <c r="C185" s="30" t="s">
        <v>158</v>
      </c>
      <c r="D185" s="32"/>
      <c r="E185" s="32"/>
      <c r="F185" s="32"/>
      <c r="G185" s="22" t="e">
        <f t="shared" si="6"/>
        <v>#DIV/0!</v>
      </c>
    </row>
    <row r="186" spans="2:7" ht="12.75">
      <c r="B186" s="12" t="s">
        <v>348</v>
      </c>
      <c r="C186" s="30" t="s">
        <v>165</v>
      </c>
      <c r="D186" s="32">
        <v>1162000</v>
      </c>
      <c r="E186" s="32">
        <v>1162000</v>
      </c>
      <c r="F186" s="32">
        <v>50000</v>
      </c>
      <c r="G186" s="22"/>
    </row>
    <row r="187" spans="2:7" ht="25.5">
      <c r="B187" s="12" t="s">
        <v>349</v>
      </c>
      <c r="C187" s="30" t="s">
        <v>166</v>
      </c>
      <c r="D187" s="32">
        <v>29758000</v>
      </c>
      <c r="E187" s="32">
        <v>16092000</v>
      </c>
      <c r="F187" s="32">
        <v>2074124</v>
      </c>
      <c r="G187" s="22">
        <v>102</v>
      </c>
    </row>
    <row r="188" spans="2:7" ht="12.75">
      <c r="B188" s="12" t="s">
        <v>350</v>
      </c>
      <c r="C188" s="30" t="s">
        <v>171</v>
      </c>
      <c r="D188" s="32">
        <f>D189</f>
        <v>22869000</v>
      </c>
      <c r="E188" s="32">
        <f>E189</f>
        <v>14918000</v>
      </c>
      <c r="F188" s="32">
        <f>F189</f>
        <v>5967678</v>
      </c>
      <c r="G188" s="22">
        <f t="shared" si="6"/>
        <v>40.003204182866334</v>
      </c>
    </row>
    <row r="189" spans="2:7" ht="12.75">
      <c r="B189" s="12" t="s">
        <v>340</v>
      </c>
      <c r="C189" s="30" t="s">
        <v>172</v>
      </c>
      <c r="D189" s="32">
        <v>22869000</v>
      </c>
      <c r="E189" s="32">
        <v>14918000</v>
      </c>
      <c r="F189" s="32">
        <v>5967678</v>
      </c>
      <c r="G189" s="22">
        <f t="shared" si="6"/>
        <v>40.003204182866334</v>
      </c>
    </row>
    <row r="190" spans="2:7" ht="25.5">
      <c r="B190" s="12" t="s">
        <v>176</v>
      </c>
      <c r="C190" s="30" t="s">
        <v>177</v>
      </c>
      <c r="D190" s="32"/>
      <c r="E190" s="32"/>
      <c r="F190" s="32">
        <v>-496389</v>
      </c>
      <c r="G190" s="22"/>
    </row>
    <row r="191" spans="2:7" s="18" customFormat="1" ht="12.75">
      <c r="B191" s="11" t="s">
        <v>196</v>
      </c>
      <c r="C191" s="29" t="s">
        <v>197</v>
      </c>
      <c r="D191" s="31">
        <f>D192+D195</f>
        <v>70063000</v>
      </c>
      <c r="E191" s="31">
        <f>E192+E195</f>
        <v>15784000</v>
      </c>
      <c r="F191" s="31">
        <f>F192+F195</f>
        <v>315434</v>
      </c>
      <c r="G191" s="20">
        <f t="shared" si="6"/>
        <v>1.9984414597060314</v>
      </c>
    </row>
    <row r="192" spans="2:7" ht="12.75">
      <c r="B192" s="12" t="s">
        <v>327</v>
      </c>
      <c r="C192" s="30" t="s">
        <v>154</v>
      </c>
      <c r="D192" s="32">
        <f>D193+D194</f>
        <v>67709000</v>
      </c>
      <c r="E192" s="32">
        <f>E193+E194</f>
        <v>14000000</v>
      </c>
      <c r="F192" s="32">
        <f>F193+F194</f>
        <v>102029</v>
      </c>
      <c r="G192" s="22">
        <f t="shared" si="6"/>
        <v>0.7287785714285715</v>
      </c>
    </row>
    <row r="193" spans="2:7" ht="12.75" hidden="1">
      <c r="B193" s="12" t="s">
        <v>157</v>
      </c>
      <c r="C193" s="30" t="s">
        <v>158</v>
      </c>
      <c r="D193" s="32"/>
      <c r="E193" s="32"/>
      <c r="F193" s="32"/>
      <c r="G193" s="22" t="e">
        <f t="shared" si="6"/>
        <v>#DIV/0!</v>
      </c>
    </row>
    <row r="194" spans="2:7" ht="25.5">
      <c r="B194" s="12" t="s">
        <v>351</v>
      </c>
      <c r="C194" s="30" t="s">
        <v>166</v>
      </c>
      <c r="D194" s="32">
        <v>67709000</v>
      </c>
      <c r="E194" s="32">
        <v>14000000</v>
      </c>
      <c r="F194" s="32">
        <v>102029</v>
      </c>
      <c r="G194" s="22">
        <f t="shared" si="6"/>
        <v>0.7287785714285715</v>
      </c>
    </row>
    <row r="195" spans="2:7" ht="12.75">
      <c r="B195" s="12" t="s">
        <v>291</v>
      </c>
      <c r="C195" s="30" t="s">
        <v>171</v>
      </c>
      <c r="D195" s="32">
        <f>D196</f>
        <v>2354000</v>
      </c>
      <c r="E195" s="32">
        <f>E196</f>
        <v>1784000</v>
      </c>
      <c r="F195" s="32">
        <f>F196</f>
        <v>213405</v>
      </c>
      <c r="G195" s="22">
        <f t="shared" si="6"/>
        <v>11.962163677130045</v>
      </c>
    </row>
    <row r="196" spans="2:7" ht="12.75">
      <c r="B196" s="12" t="s">
        <v>352</v>
      </c>
      <c r="C196" s="30" t="s">
        <v>172</v>
      </c>
      <c r="D196" s="32">
        <v>2354000</v>
      </c>
      <c r="E196" s="32">
        <v>1784000</v>
      </c>
      <c r="F196" s="32">
        <v>213405</v>
      </c>
      <c r="G196" s="22">
        <f t="shared" si="6"/>
        <v>11.962163677130045</v>
      </c>
    </row>
    <row r="197" spans="2:7" s="18" customFormat="1" ht="25.5">
      <c r="B197" s="11" t="s">
        <v>198</v>
      </c>
      <c r="C197" s="29" t="s">
        <v>199</v>
      </c>
      <c r="D197" s="31">
        <f>D198</f>
        <v>5128000</v>
      </c>
      <c r="E197" s="31">
        <f>E198</f>
        <v>1500000</v>
      </c>
      <c r="F197" s="31">
        <f>F198</f>
        <v>74400</v>
      </c>
      <c r="G197" s="20">
        <f t="shared" si="6"/>
        <v>4.96</v>
      </c>
    </row>
    <row r="198" spans="2:7" ht="12.75">
      <c r="B198" s="12" t="s">
        <v>271</v>
      </c>
      <c r="C198" s="30" t="s">
        <v>154</v>
      </c>
      <c r="D198" s="32">
        <f>D199+D200+D201</f>
        <v>5128000</v>
      </c>
      <c r="E198" s="32">
        <f>E199+E200+E201</f>
        <v>1500000</v>
      </c>
      <c r="F198" s="32">
        <f>F199+F200+F201</f>
        <v>74400</v>
      </c>
      <c r="G198" s="22">
        <f t="shared" si="6"/>
        <v>4.96</v>
      </c>
    </row>
    <row r="199" spans="2:7" ht="12.75" hidden="1">
      <c r="B199" s="12" t="s">
        <v>157</v>
      </c>
      <c r="C199" s="30" t="s">
        <v>158</v>
      </c>
      <c r="D199" s="32"/>
      <c r="E199" s="32"/>
      <c r="F199" s="32"/>
      <c r="G199" s="22" t="e">
        <f t="shared" si="6"/>
        <v>#DIV/0!</v>
      </c>
    </row>
    <row r="200" spans="2:7" ht="12.75" hidden="1">
      <c r="B200" s="12" t="s">
        <v>353</v>
      </c>
      <c r="C200" s="30" t="s">
        <v>165</v>
      </c>
      <c r="D200" s="32"/>
      <c r="E200" s="32"/>
      <c r="F200" s="32"/>
      <c r="G200" s="22" t="e">
        <f t="shared" si="6"/>
        <v>#DIV/0!</v>
      </c>
    </row>
    <row r="201" spans="2:7" ht="25.5">
      <c r="B201" s="12" t="s">
        <v>344</v>
      </c>
      <c r="C201" s="30" t="s">
        <v>166</v>
      </c>
      <c r="D201" s="32">
        <v>5128000</v>
      </c>
      <c r="E201" s="32">
        <v>1500000</v>
      </c>
      <c r="F201" s="32">
        <v>74400</v>
      </c>
      <c r="G201" s="22">
        <f t="shared" si="6"/>
        <v>4.96</v>
      </c>
    </row>
    <row r="202" spans="2:7" s="18" customFormat="1" ht="12.75" hidden="1">
      <c r="B202" s="11" t="s">
        <v>200</v>
      </c>
      <c r="C202" s="29" t="s">
        <v>201</v>
      </c>
      <c r="D202" s="31">
        <f>D203+D205</f>
        <v>0</v>
      </c>
      <c r="E202" s="31">
        <f>E203+E205</f>
        <v>0</v>
      </c>
      <c r="F202" s="31">
        <f>F203+F205</f>
        <v>0</v>
      </c>
      <c r="G202" s="20" t="e">
        <f t="shared" si="6"/>
        <v>#DIV/0!</v>
      </c>
    </row>
    <row r="203" spans="2:7" ht="12.75" hidden="1">
      <c r="B203" s="12" t="s">
        <v>354</v>
      </c>
      <c r="C203" s="30" t="s">
        <v>154</v>
      </c>
      <c r="D203" s="32">
        <f>D204</f>
        <v>0</v>
      </c>
      <c r="E203" s="32">
        <f>E204</f>
        <v>0</v>
      </c>
      <c r="F203" s="32">
        <f>F204</f>
        <v>0</v>
      </c>
      <c r="G203" s="22" t="e">
        <f t="shared" si="6"/>
        <v>#DIV/0!</v>
      </c>
    </row>
    <row r="204" spans="2:7" ht="12.75" hidden="1">
      <c r="B204" s="12" t="s">
        <v>161</v>
      </c>
      <c r="C204" s="30" t="s">
        <v>162</v>
      </c>
      <c r="D204" s="32"/>
      <c r="E204" s="32"/>
      <c r="F204" s="32"/>
      <c r="G204" s="22" t="e">
        <f t="shared" si="6"/>
        <v>#DIV/0!</v>
      </c>
    </row>
    <row r="205" spans="2:7" ht="12.75" hidden="1">
      <c r="B205" s="12" t="s">
        <v>350</v>
      </c>
      <c r="C205" s="30" t="s">
        <v>171</v>
      </c>
      <c r="D205" s="32">
        <f>D206</f>
        <v>0</v>
      </c>
      <c r="E205" s="32">
        <f>E206</f>
        <v>0</v>
      </c>
      <c r="F205" s="32">
        <f>F206</f>
        <v>0</v>
      </c>
      <c r="G205" s="22" t="e">
        <f t="shared" si="6"/>
        <v>#DIV/0!</v>
      </c>
    </row>
    <row r="206" spans="2:7" ht="12.75" hidden="1">
      <c r="B206" s="12" t="s">
        <v>355</v>
      </c>
      <c r="C206" s="30" t="s">
        <v>172</v>
      </c>
      <c r="D206" s="32"/>
      <c r="E206" s="32"/>
      <c r="F206" s="32"/>
      <c r="G206" s="22" t="e">
        <f t="shared" si="6"/>
        <v>#DIV/0!</v>
      </c>
    </row>
    <row r="207" spans="2:7" s="18" customFormat="1" ht="12.75">
      <c r="B207" s="11" t="s">
        <v>202</v>
      </c>
      <c r="C207" s="29" t="s">
        <v>203</v>
      </c>
      <c r="D207" s="31">
        <f>D208+D213+D215</f>
        <v>70345000</v>
      </c>
      <c r="E207" s="31">
        <f>E208+E213+E215</f>
        <v>40351000</v>
      </c>
      <c r="F207" s="31">
        <f>F208+F213+F215</f>
        <v>9969380</v>
      </c>
      <c r="G207" s="20">
        <f t="shared" si="6"/>
        <v>24.706649153676487</v>
      </c>
    </row>
    <row r="208" spans="2:7" ht="12.75">
      <c r="B208" s="12" t="s">
        <v>271</v>
      </c>
      <c r="C208" s="30" t="s">
        <v>154</v>
      </c>
      <c r="D208" s="32">
        <f>D209+D210+D211+D212</f>
        <v>45948000</v>
      </c>
      <c r="E208" s="32">
        <f>E209+E210+E211+E212</f>
        <v>25829000</v>
      </c>
      <c r="F208" s="32">
        <f>F209+F210+F211+F212</f>
        <v>3951431</v>
      </c>
      <c r="G208" s="22">
        <f t="shared" si="6"/>
        <v>15.298428123427154</v>
      </c>
    </row>
    <row r="209" spans="2:7" ht="12.75" hidden="1">
      <c r="B209" s="12" t="s">
        <v>157</v>
      </c>
      <c r="C209" s="30" t="s">
        <v>158</v>
      </c>
      <c r="D209" s="32"/>
      <c r="E209" s="32"/>
      <c r="F209" s="32"/>
      <c r="G209" s="22" t="e">
        <f aca="true" t="shared" si="7" ref="G209:G216">F209/E209*100</f>
        <v>#DIV/0!</v>
      </c>
    </row>
    <row r="210" spans="2:7" ht="12.75" hidden="1">
      <c r="B210" s="12" t="s">
        <v>161</v>
      </c>
      <c r="C210" s="30" t="s">
        <v>162</v>
      </c>
      <c r="D210" s="32"/>
      <c r="E210" s="32"/>
      <c r="F210" s="32"/>
      <c r="G210" s="22" t="e">
        <f t="shared" si="7"/>
        <v>#DIV/0!</v>
      </c>
    </row>
    <row r="211" spans="2:7" ht="12.75" hidden="1">
      <c r="B211" s="12" t="s">
        <v>348</v>
      </c>
      <c r="C211" s="30" t="s">
        <v>165</v>
      </c>
      <c r="D211" s="32"/>
      <c r="E211" s="32"/>
      <c r="F211" s="32"/>
      <c r="G211" s="22" t="e">
        <f t="shared" si="7"/>
        <v>#DIV/0!</v>
      </c>
    </row>
    <row r="212" spans="2:7" ht="25.5">
      <c r="B212" s="12" t="s">
        <v>356</v>
      </c>
      <c r="C212" s="30" t="s">
        <v>166</v>
      </c>
      <c r="D212" s="32">
        <v>45948000</v>
      </c>
      <c r="E212" s="32">
        <v>25829000</v>
      </c>
      <c r="F212" s="32">
        <v>3951431</v>
      </c>
      <c r="G212" s="22">
        <f t="shared" si="7"/>
        <v>15.298428123427154</v>
      </c>
    </row>
    <row r="213" spans="2:7" ht="12.75">
      <c r="B213" s="12" t="s">
        <v>291</v>
      </c>
      <c r="C213" s="30" t="s">
        <v>383</v>
      </c>
      <c r="D213" s="32">
        <f>D214</f>
        <v>24397000</v>
      </c>
      <c r="E213" s="32">
        <f>E214</f>
        <v>14522000</v>
      </c>
      <c r="F213" s="32">
        <f>F214</f>
        <v>6017949</v>
      </c>
      <c r="G213" s="22">
        <f t="shared" si="7"/>
        <v>41.440221732543726</v>
      </c>
    </row>
    <row r="214" spans="2:7" ht="12.75">
      <c r="B214" s="12" t="s">
        <v>331</v>
      </c>
      <c r="C214" s="30" t="s">
        <v>172</v>
      </c>
      <c r="D214" s="32">
        <v>24397000</v>
      </c>
      <c r="E214" s="32">
        <v>14522000</v>
      </c>
      <c r="F214" s="32">
        <v>6017949</v>
      </c>
      <c r="G214" s="22">
        <f t="shared" si="7"/>
        <v>41.440221732543726</v>
      </c>
    </row>
    <row r="215" spans="2:7" ht="12.75" hidden="1">
      <c r="B215" s="12" t="s">
        <v>357</v>
      </c>
      <c r="C215" s="30" t="s">
        <v>173</v>
      </c>
      <c r="D215" s="32">
        <f>D216</f>
        <v>0</v>
      </c>
      <c r="E215" s="32">
        <f>E216</f>
        <v>0</v>
      </c>
      <c r="F215" s="32">
        <f>F216</f>
        <v>0</v>
      </c>
      <c r="G215" s="22" t="e">
        <f t="shared" si="7"/>
        <v>#DIV/0!</v>
      </c>
    </row>
    <row r="216" spans="2:7" ht="12.75" hidden="1">
      <c r="B216" s="12" t="s">
        <v>174</v>
      </c>
      <c r="C216" s="30" t="s">
        <v>175</v>
      </c>
      <c r="D216" s="32"/>
      <c r="E216" s="32"/>
      <c r="F216" s="32"/>
      <c r="G216" s="22" t="e">
        <f t="shared" si="7"/>
        <v>#DIV/0!</v>
      </c>
    </row>
    <row r="217" spans="2:7" ht="12.75">
      <c r="B217" s="26" t="s">
        <v>364</v>
      </c>
      <c r="C217" s="33" t="s">
        <v>365</v>
      </c>
      <c r="D217" s="31">
        <f>D13-D107</f>
        <v>5787000</v>
      </c>
      <c r="E217" s="31">
        <f>E13-E107</f>
        <v>26432000</v>
      </c>
      <c r="F217" s="31">
        <f>F13-F107</f>
        <v>10094014</v>
      </c>
      <c r="G217" s="34"/>
    </row>
  </sheetData>
  <sheetProtection/>
  <mergeCells count="10">
    <mergeCell ref="B106:G106"/>
    <mergeCell ref="F1:G1"/>
    <mergeCell ref="B5:G5"/>
    <mergeCell ref="B6:F6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74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6.8515625" style="3" customWidth="1"/>
    <col min="5" max="5" width="16.57421875" style="3" customWidth="1"/>
    <col min="6" max="6" width="15.8515625" style="3" customWidth="1"/>
    <col min="7" max="7" width="0.13671875" style="1" customWidth="1"/>
    <col min="8" max="16384" width="9.140625" style="1" customWidth="1"/>
  </cols>
  <sheetData>
    <row r="1" spans="2:7" ht="15.75">
      <c r="B1" s="5" t="s">
        <v>261</v>
      </c>
      <c r="F1" s="39" t="s">
        <v>264</v>
      </c>
      <c r="G1" s="39"/>
    </row>
    <row r="2" ht="15.75">
      <c r="B2" s="5" t="s">
        <v>262</v>
      </c>
    </row>
    <row r="3" ht="15.75">
      <c r="B3" s="5" t="s">
        <v>263</v>
      </c>
    </row>
    <row r="6" spans="2:7" ht="33.75" customHeight="1">
      <c r="B6" s="43" t="s">
        <v>376</v>
      </c>
      <c r="C6" s="43"/>
      <c r="D6" s="43"/>
      <c r="E6" s="43"/>
      <c r="F6" s="43"/>
      <c r="G6" s="35"/>
    </row>
    <row r="7" spans="2:7" ht="15.75">
      <c r="B7" s="44">
        <v>41912</v>
      </c>
      <c r="C7" s="45"/>
      <c r="D7" s="45"/>
      <c r="E7" s="45"/>
      <c r="F7" s="45"/>
      <c r="G7" s="4"/>
    </row>
    <row r="9" spans="6:7" ht="12.75">
      <c r="F9" s="54" t="s">
        <v>265</v>
      </c>
      <c r="G9" s="54"/>
    </row>
    <row r="10" spans="2:7" ht="25.5" customHeight="1">
      <c r="B10" s="46" t="s">
        <v>266</v>
      </c>
      <c r="C10" s="47" t="s">
        <v>259</v>
      </c>
      <c r="D10" s="48" t="s">
        <v>275</v>
      </c>
      <c r="E10" s="49" t="s">
        <v>260</v>
      </c>
      <c r="F10" s="51" t="s">
        <v>387</v>
      </c>
      <c r="G10" s="53" t="s">
        <v>285</v>
      </c>
    </row>
    <row r="11" spans="2:7" ht="12.75">
      <c r="B11" s="46"/>
      <c r="C11" s="47"/>
      <c r="D11" s="48"/>
      <c r="E11" s="50"/>
      <c r="F11" s="52"/>
      <c r="G11" s="53"/>
    </row>
    <row r="12" spans="2:7" ht="12.75">
      <c r="B12" s="6"/>
      <c r="C12" s="7"/>
      <c r="D12" s="8">
        <v>1</v>
      </c>
      <c r="E12" s="9">
        <v>2</v>
      </c>
      <c r="F12" s="10">
        <v>3</v>
      </c>
      <c r="G12" s="8">
        <v>4</v>
      </c>
    </row>
    <row r="13" spans="2:7" s="15" customFormat="1" ht="13.5">
      <c r="B13" s="16" t="s">
        <v>1</v>
      </c>
      <c r="C13" s="13" t="s">
        <v>204</v>
      </c>
      <c r="D13" s="19">
        <f>D16+D21+D29+D31+D37+D40</f>
        <v>20045000</v>
      </c>
      <c r="E13" s="19">
        <f>E16+E21+E29+E31+E37+E40</f>
        <v>15116000</v>
      </c>
      <c r="F13" s="19">
        <f>F16+F21+F29+F31+F37+F40</f>
        <v>8668731</v>
      </c>
      <c r="G13" s="20">
        <f>F13/E13*100</f>
        <v>57.34804842550939</v>
      </c>
    </row>
    <row r="14" spans="2:7" s="15" customFormat="1" ht="13.5">
      <c r="B14" s="16" t="s">
        <v>205</v>
      </c>
      <c r="C14" s="13" t="s">
        <v>206</v>
      </c>
      <c r="D14" s="19">
        <f>D16+D21+D29+D31+D37</f>
        <v>19645000</v>
      </c>
      <c r="E14" s="19">
        <f>E16+E21+E29+E31+E37</f>
        <v>14816000</v>
      </c>
      <c r="F14" s="19">
        <f>F16+F21+F29+F31+F37</f>
        <v>8502831</v>
      </c>
      <c r="G14" s="20">
        <f aca="true" t="shared" si="0" ref="G14:G41">F14/E14*100</f>
        <v>57.38951808855292</v>
      </c>
    </row>
    <row r="15" spans="2:7" s="15" customFormat="1" ht="13.5">
      <c r="B15" s="16" t="s">
        <v>276</v>
      </c>
      <c r="C15" s="13" t="s">
        <v>207</v>
      </c>
      <c r="D15" s="19">
        <f>D16</f>
        <v>1800000</v>
      </c>
      <c r="E15" s="19">
        <f>E16</f>
        <v>1350000</v>
      </c>
      <c r="F15" s="19">
        <f>F16</f>
        <v>780509</v>
      </c>
      <c r="G15" s="20">
        <f t="shared" si="0"/>
        <v>57.81548148148148</v>
      </c>
    </row>
    <row r="16" spans="2:7" s="15" customFormat="1" ht="13.5">
      <c r="B16" s="16" t="s">
        <v>277</v>
      </c>
      <c r="C16" s="13" t="s">
        <v>208</v>
      </c>
      <c r="D16" s="19">
        <f>D17+D18+D19</f>
        <v>1800000</v>
      </c>
      <c r="E16" s="19">
        <f>E17+E18+E19</f>
        <v>1350000</v>
      </c>
      <c r="F16" s="19">
        <f>F17+F18+F19</f>
        <v>780509</v>
      </c>
      <c r="G16" s="20">
        <f t="shared" si="0"/>
        <v>57.81548148148148</v>
      </c>
    </row>
    <row r="17" spans="2:7" s="15" customFormat="1" ht="25.5">
      <c r="B17" s="17" t="s">
        <v>377</v>
      </c>
      <c r="C17" s="14" t="s">
        <v>378</v>
      </c>
      <c r="D17" s="21"/>
      <c r="E17" s="21"/>
      <c r="F17" s="21">
        <v>21515</v>
      </c>
      <c r="G17" s="22"/>
    </row>
    <row r="18" spans="2:7" ht="12.75">
      <c r="B18" s="17" t="s">
        <v>209</v>
      </c>
      <c r="C18" s="14" t="s">
        <v>210</v>
      </c>
      <c r="D18" s="21">
        <v>1000000</v>
      </c>
      <c r="E18" s="21">
        <v>750000</v>
      </c>
      <c r="F18" s="21">
        <v>574287</v>
      </c>
      <c r="G18" s="22">
        <f t="shared" si="0"/>
        <v>76.57159999999999</v>
      </c>
    </row>
    <row r="19" spans="2:7" ht="12.75">
      <c r="B19" s="17" t="s">
        <v>211</v>
      </c>
      <c r="C19" s="14" t="s">
        <v>212</v>
      </c>
      <c r="D19" s="21">
        <v>800000</v>
      </c>
      <c r="E19" s="21">
        <v>600000</v>
      </c>
      <c r="F19" s="21">
        <v>184707</v>
      </c>
      <c r="G19" s="22">
        <f t="shared" si="0"/>
        <v>30.784499999999998</v>
      </c>
    </row>
    <row r="20" spans="2:7" ht="12.75" customHeight="1">
      <c r="B20" s="17" t="s">
        <v>278</v>
      </c>
      <c r="C20" s="14" t="s">
        <v>213</v>
      </c>
      <c r="D20" s="21">
        <v>17845000</v>
      </c>
      <c r="E20" s="21">
        <v>13466000</v>
      </c>
      <c r="F20" s="21">
        <v>7531882</v>
      </c>
      <c r="G20" s="22">
        <f t="shared" si="0"/>
        <v>55.93258577157285</v>
      </c>
    </row>
    <row r="21" spans="2:7" s="15" customFormat="1" ht="12.75" customHeight="1">
      <c r="B21" s="16" t="s">
        <v>279</v>
      </c>
      <c r="C21" s="13" t="s">
        <v>214</v>
      </c>
      <c r="D21" s="19">
        <f>SUM(D22:D28)</f>
        <v>17245000</v>
      </c>
      <c r="E21" s="19">
        <f>SUM(E22:E28)</f>
        <v>13016000</v>
      </c>
      <c r="F21" s="19">
        <f>SUM(F22:F28)</f>
        <v>7151287</v>
      </c>
      <c r="G21" s="20">
        <f t="shared" si="0"/>
        <v>54.94227873386601</v>
      </c>
    </row>
    <row r="22" spans="2:7" ht="12.75">
      <c r="B22" s="17" t="s">
        <v>215</v>
      </c>
      <c r="C22" s="14" t="s">
        <v>216</v>
      </c>
      <c r="D22" s="21">
        <v>2000000</v>
      </c>
      <c r="E22" s="21">
        <v>1500000</v>
      </c>
      <c r="F22" s="21">
        <v>941422</v>
      </c>
      <c r="G22" s="22">
        <f t="shared" si="0"/>
        <v>62.761466666666664</v>
      </c>
    </row>
    <row r="23" spans="2:7" ht="12.75">
      <c r="B23" s="17" t="s">
        <v>217</v>
      </c>
      <c r="C23" s="14" t="s">
        <v>218</v>
      </c>
      <c r="D23" s="21">
        <v>1000000</v>
      </c>
      <c r="E23" s="21">
        <v>750000</v>
      </c>
      <c r="F23" s="21">
        <v>39849</v>
      </c>
      <c r="G23" s="22">
        <f t="shared" si="0"/>
        <v>5.3132</v>
      </c>
    </row>
    <row r="24" spans="2:7" ht="12.75">
      <c r="B24" s="17" t="s">
        <v>219</v>
      </c>
      <c r="C24" s="14" t="s">
        <v>220</v>
      </c>
      <c r="D24" s="21">
        <v>750000</v>
      </c>
      <c r="E24" s="21">
        <v>558000</v>
      </c>
      <c r="F24" s="21">
        <v>226726</v>
      </c>
      <c r="G24" s="22">
        <f t="shared" si="0"/>
        <v>40.631899641577064</v>
      </c>
    </row>
    <row r="25" spans="2:7" ht="25.5" customHeight="1">
      <c r="B25" s="17" t="s">
        <v>221</v>
      </c>
      <c r="C25" s="14" t="s">
        <v>222</v>
      </c>
      <c r="D25" s="21">
        <v>6000000</v>
      </c>
      <c r="E25" s="21">
        <v>4500000</v>
      </c>
      <c r="F25" s="21">
        <v>3156814</v>
      </c>
      <c r="G25" s="22">
        <f t="shared" si="0"/>
        <v>70.15142222222222</v>
      </c>
    </row>
    <row r="26" spans="2:7" ht="24.75" customHeight="1">
      <c r="B26" s="17" t="s">
        <v>223</v>
      </c>
      <c r="C26" s="14" t="s">
        <v>224</v>
      </c>
      <c r="D26" s="21">
        <v>120000</v>
      </c>
      <c r="E26" s="21">
        <v>90000</v>
      </c>
      <c r="F26" s="21">
        <v>36313</v>
      </c>
      <c r="G26" s="22">
        <f t="shared" si="0"/>
        <v>40.34777777777778</v>
      </c>
    </row>
    <row r="27" spans="2:7" ht="26.25" customHeight="1">
      <c r="B27" s="17" t="s">
        <v>225</v>
      </c>
      <c r="C27" s="14" t="s">
        <v>226</v>
      </c>
      <c r="D27" s="21">
        <v>302000</v>
      </c>
      <c r="E27" s="21">
        <v>227000</v>
      </c>
      <c r="F27" s="21">
        <v>46233</v>
      </c>
      <c r="G27" s="22">
        <f t="shared" si="0"/>
        <v>20.366960352422907</v>
      </c>
    </row>
    <row r="28" spans="2:7" ht="12.75">
      <c r="B28" s="17" t="s">
        <v>227</v>
      </c>
      <c r="C28" s="14" t="s">
        <v>228</v>
      </c>
      <c r="D28" s="21">
        <v>7073000</v>
      </c>
      <c r="E28" s="21">
        <v>5391000</v>
      </c>
      <c r="F28" s="21">
        <v>2703930</v>
      </c>
      <c r="G28" s="22">
        <f t="shared" si="0"/>
        <v>50.15637173066222</v>
      </c>
    </row>
    <row r="29" spans="2:7" s="18" customFormat="1" ht="12.75">
      <c r="B29" s="16" t="s">
        <v>280</v>
      </c>
      <c r="C29" s="13" t="s">
        <v>229</v>
      </c>
      <c r="D29" s="19">
        <f>D30</f>
        <v>600000</v>
      </c>
      <c r="E29" s="19">
        <f>E30</f>
        <v>450000</v>
      </c>
      <c r="F29" s="19">
        <f>F30</f>
        <v>62855</v>
      </c>
      <c r="G29" s="20">
        <f t="shared" si="0"/>
        <v>13.96777777777778</v>
      </c>
    </row>
    <row r="30" spans="2:7" ht="12.75">
      <c r="B30" s="17" t="s">
        <v>230</v>
      </c>
      <c r="C30" s="14" t="s">
        <v>231</v>
      </c>
      <c r="D30" s="21">
        <v>600000</v>
      </c>
      <c r="E30" s="21">
        <v>450000</v>
      </c>
      <c r="F30" s="21">
        <v>62855</v>
      </c>
      <c r="G30" s="22">
        <f t="shared" si="0"/>
        <v>13.96777777777778</v>
      </c>
    </row>
    <row r="31" spans="2:7" s="18" customFormat="1" ht="12.75" customHeight="1">
      <c r="B31" s="16" t="s">
        <v>281</v>
      </c>
      <c r="C31" s="13" t="s">
        <v>232</v>
      </c>
      <c r="D31" s="19">
        <f>D32+D33+D34+D35</f>
        <v>0</v>
      </c>
      <c r="E31" s="19">
        <f>E32+E33+E34+E35</f>
        <v>0</v>
      </c>
      <c r="F31" s="19">
        <f>F32+F33+F34+F35</f>
        <v>317740</v>
      </c>
      <c r="G31" s="20"/>
    </row>
    <row r="32" spans="2:7" ht="12.75">
      <c r="B32" s="17" t="s">
        <v>233</v>
      </c>
      <c r="C32" s="14" t="s">
        <v>234</v>
      </c>
      <c r="D32" s="21"/>
      <c r="E32" s="21"/>
      <c r="F32" s="21">
        <v>163520</v>
      </c>
      <c r="G32" s="22"/>
    </row>
    <row r="33" spans="2:7" ht="25.5">
      <c r="B33" s="17" t="s">
        <v>245</v>
      </c>
      <c r="C33" s="14" t="s">
        <v>246</v>
      </c>
      <c r="D33" s="21">
        <v>-1464000</v>
      </c>
      <c r="E33" s="21">
        <v>-1179000</v>
      </c>
      <c r="F33" s="21"/>
      <c r="G33" s="22">
        <f t="shared" si="0"/>
        <v>0</v>
      </c>
    </row>
    <row r="34" spans="2:7" ht="12.75">
      <c r="B34" s="17" t="s">
        <v>247</v>
      </c>
      <c r="C34" s="14" t="s">
        <v>248</v>
      </c>
      <c r="D34" s="21">
        <v>1464000</v>
      </c>
      <c r="E34" s="21">
        <v>1179000</v>
      </c>
      <c r="F34" s="21"/>
      <c r="G34" s="22">
        <f t="shared" si="0"/>
        <v>0</v>
      </c>
    </row>
    <row r="35" spans="2:7" ht="12.75">
      <c r="B35" s="17" t="s">
        <v>235</v>
      </c>
      <c r="C35" s="14" t="s">
        <v>236</v>
      </c>
      <c r="D35" s="21"/>
      <c r="E35" s="21"/>
      <c r="F35" s="21">
        <v>154220</v>
      </c>
      <c r="G35" s="22"/>
    </row>
    <row r="36" spans="2:7" ht="12.75">
      <c r="B36" s="17" t="s">
        <v>282</v>
      </c>
      <c r="C36" s="14" t="s">
        <v>237</v>
      </c>
      <c r="D36" s="21">
        <f>D37</f>
        <v>0</v>
      </c>
      <c r="E36" s="21">
        <f>E37</f>
        <v>0</v>
      </c>
      <c r="F36" s="21">
        <v>190440</v>
      </c>
      <c r="G36" s="22"/>
    </row>
    <row r="37" spans="2:7" s="18" customFormat="1" ht="12.75">
      <c r="B37" s="16" t="s">
        <v>283</v>
      </c>
      <c r="C37" s="13" t="s">
        <v>238</v>
      </c>
      <c r="D37" s="19">
        <f>D38</f>
        <v>0</v>
      </c>
      <c r="E37" s="19">
        <f>E38</f>
        <v>0</v>
      </c>
      <c r="F37" s="19">
        <f>F38</f>
        <v>190440</v>
      </c>
      <c r="G37" s="22"/>
    </row>
    <row r="38" spans="2:7" ht="12.75" customHeight="1">
      <c r="B38" s="17" t="s">
        <v>239</v>
      </c>
      <c r="C38" s="14" t="s">
        <v>240</v>
      </c>
      <c r="D38" s="21"/>
      <c r="E38" s="21"/>
      <c r="F38" s="21">
        <v>190440</v>
      </c>
      <c r="G38" s="22"/>
    </row>
    <row r="39" spans="2:7" ht="12.75">
      <c r="B39" s="17" t="s">
        <v>44</v>
      </c>
      <c r="C39" s="14" t="s">
        <v>241</v>
      </c>
      <c r="D39" s="21"/>
      <c r="E39" s="21"/>
      <c r="F39" s="21">
        <f>F40</f>
        <v>165900</v>
      </c>
      <c r="G39" s="22"/>
    </row>
    <row r="40" spans="2:7" s="18" customFormat="1" ht="12.75" customHeight="1">
      <c r="B40" s="16" t="s">
        <v>284</v>
      </c>
      <c r="C40" s="13" t="s">
        <v>242</v>
      </c>
      <c r="D40" s="19">
        <f>D41</f>
        <v>400000</v>
      </c>
      <c r="E40" s="19">
        <v>300000</v>
      </c>
      <c r="F40" s="19">
        <f>F41</f>
        <v>165900</v>
      </c>
      <c r="G40" s="20">
        <f t="shared" si="0"/>
        <v>55.300000000000004</v>
      </c>
    </row>
    <row r="41" spans="2:7" ht="12.75">
      <c r="B41" s="17" t="s">
        <v>243</v>
      </c>
      <c r="C41" s="14" t="s">
        <v>244</v>
      </c>
      <c r="D41" s="21">
        <v>400000</v>
      </c>
      <c r="E41" s="21">
        <v>300000</v>
      </c>
      <c r="F41" s="21">
        <v>165900</v>
      </c>
      <c r="G41" s="22">
        <f t="shared" si="0"/>
        <v>55.300000000000004</v>
      </c>
    </row>
    <row r="42" spans="2:7" ht="12.75">
      <c r="B42" s="40"/>
      <c r="C42" s="41"/>
      <c r="D42" s="41"/>
      <c r="E42" s="41"/>
      <c r="F42" s="41"/>
      <c r="G42" s="42"/>
    </row>
    <row r="43" spans="2:7" ht="12.75">
      <c r="B43" s="11" t="s">
        <v>249</v>
      </c>
      <c r="C43" s="13" t="s">
        <v>250</v>
      </c>
      <c r="D43" s="23">
        <f aca="true" t="shared" si="1" ref="D43:F44">D50+D57+D63+D68</f>
        <v>19821000</v>
      </c>
      <c r="E43" s="23">
        <f t="shared" si="1"/>
        <v>14887000</v>
      </c>
      <c r="F43" s="23">
        <f t="shared" si="1"/>
        <v>9219051</v>
      </c>
      <c r="G43" s="20">
        <f>F43/E43*100</f>
        <v>61.92685564586552</v>
      </c>
    </row>
    <row r="44" spans="2:7" ht="12.75">
      <c r="B44" s="12" t="s">
        <v>292</v>
      </c>
      <c r="C44" s="14" t="s">
        <v>154</v>
      </c>
      <c r="D44" s="24">
        <f t="shared" si="1"/>
        <v>18581000</v>
      </c>
      <c r="E44" s="24">
        <f t="shared" si="1"/>
        <v>14037000</v>
      </c>
      <c r="F44" s="24">
        <f t="shared" si="1"/>
        <v>9075553</v>
      </c>
      <c r="G44" s="22">
        <f aca="true" t="shared" si="2" ref="G44:G73">F44/E44*100</f>
        <v>64.6545059485645</v>
      </c>
    </row>
    <row r="45" spans="2:7" ht="12.75">
      <c r="B45" s="12" t="s">
        <v>155</v>
      </c>
      <c r="C45" s="14" t="s">
        <v>156</v>
      </c>
      <c r="D45" s="24">
        <f>D52+D59+D70</f>
        <v>2235000</v>
      </c>
      <c r="E45" s="24">
        <f>E52+E59+E70</f>
        <v>1627000</v>
      </c>
      <c r="F45" s="24">
        <f>F52+F59+F70</f>
        <v>1027342</v>
      </c>
      <c r="G45" s="22">
        <f t="shared" si="2"/>
        <v>63.14333128457284</v>
      </c>
    </row>
    <row r="46" spans="2:7" ht="12.75">
      <c r="B46" s="12" t="s">
        <v>157</v>
      </c>
      <c r="C46" s="14" t="s">
        <v>158</v>
      </c>
      <c r="D46" s="24">
        <f>D53+D60+D65+D71</f>
        <v>16296000</v>
      </c>
      <c r="E46" s="24">
        <f>E53+E60+E65+E71</f>
        <v>12360000</v>
      </c>
      <c r="F46" s="24">
        <f>F53+F60+F65+F71</f>
        <v>8048211</v>
      </c>
      <c r="G46" s="22">
        <f t="shared" si="2"/>
        <v>65.11497572815534</v>
      </c>
    </row>
    <row r="47" spans="2:7" ht="12.75">
      <c r="B47" s="12" t="s">
        <v>167</v>
      </c>
      <c r="C47" s="14" t="s">
        <v>168</v>
      </c>
      <c r="D47" s="24">
        <f>D54</f>
        <v>50000</v>
      </c>
      <c r="E47" s="24">
        <f>E54</f>
        <v>50000</v>
      </c>
      <c r="F47" s="24">
        <f>F54</f>
        <v>0</v>
      </c>
      <c r="G47" s="22"/>
    </row>
    <row r="48" spans="2:7" ht="12.75">
      <c r="B48" s="12" t="s">
        <v>286</v>
      </c>
      <c r="C48" s="14" t="s">
        <v>171</v>
      </c>
      <c r="D48" s="24">
        <f>D49</f>
        <v>1240000</v>
      </c>
      <c r="E48" s="24">
        <f>E49</f>
        <v>850000</v>
      </c>
      <c r="F48" s="24">
        <f>F49</f>
        <v>143498</v>
      </c>
      <c r="G48" s="22"/>
    </row>
    <row r="49" spans="2:7" ht="12.75">
      <c r="B49" s="12" t="s">
        <v>287</v>
      </c>
      <c r="C49" s="14" t="s">
        <v>172</v>
      </c>
      <c r="D49" s="24">
        <f>D56+D62+D67+D73</f>
        <v>1240000</v>
      </c>
      <c r="E49" s="24">
        <f>E56+E62+E67+E73</f>
        <v>850000</v>
      </c>
      <c r="F49" s="24">
        <f>F56+F62+F67+F73</f>
        <v>143498</v>
      </c>
      <c r="G49" s="22">
        <f t="shared" si="2"/>
        <v>16.882117647058823</v>
      </c>
    </row>
    <row r="50" spans="2:7" ht="12.75">
      <c r="B50" s="11" t="s">
        <v>251</v>
      </c>
      <c r="C50" s="13" t="s">
        <v>252</v>
      </c>
      <c r="D50" s="23">
        <f>D51+D55</f>
        <v>12550000</v>
      </c>
      <c r="E50" s="23">
        <f>E51+E55</f>
        <v>9405000</v>
      </c>
      <c r="F50" s="23">
        <f>F51+F55</f>
        <v>6161386</v>
      </c>
      <c r="G50" s="20">
        <f t="shared" si="2"/>
        <v>65.51181286549708</v>
      </c>
    </row>
    <row r="51" spans="2:7" ht="12.75">
      <c r="B51" s="12" t="s">
        <v>293</v>
      </c>
      <c r="C51" s="14" t="s">
        <v>154</v>
      </c>
      <c r="D51" s="24">
        <f>D52+D53+D54</f>
        <v>12050000</v>
      </c>
      <c r="E51" s="24">
        <f>E52+E53+E54</f>
        <v>9135000</v>
      </c>
      <c r="F51" s="24">
        <f>F52+F53+F54</f>
        <v>6136280</v>
      </c>
      <c r="G51" s="22">
        <f t="shared" si="2"/>
        <v>67.17328954570334</v>
      </c>
    </row>
    <row r="52" spans="2:7" ht="12.75">
      <c r="B52" s="12" t="s">
        <v>155</v>
      </c>
      <c r="C52" s="14" t="s">
        <v>156</v>
      </c>
      <c r="D52" s="24">
        <v>1500000</v>
      </c>
      <c r="E52" s="24">
        <v>1069000</v>
      </c>
      <c r="F52" s="24">
        <v>614214</v>
      </c>
      <c r="G52" s="22">
        <f t="shared" si="2"/>
        <v>57.45687558465856</v>
      </c>
    </row>
    <row r="53" spans="2:7" ht="12.75">
      <c r="B53" s="12" t="s">
        <v>157</v>
      </c>
      <c r="C53" s="14" t="s">
        <v>158</v>
      </c>
      <c r="D53" s="24">
        <v>10500000</v>
      </c>
      <c r="E53" s="24">
        <v>8016000</v>
      </c>
      <c r="F53" s="24">
        <v>5522066</v>
      </c>
      <c r="G53" s="22">
        <f t="shared" si="2"/>
        <v>68.8880489021956</v>
      </c>
    </row>
    <row r="54" spans="2:7" ht="12.75">
      <c r="B54" s="12" t="s">
        <v>167</v>
      </c>
      <c r="C54" s="14" t="s">
        <v>168</v>
      </c>
      <c r="D54" s="24">
        <v>50000</v>
      </c>
      <c r="E54" s="24">
        <v>50000</v>
      </c>
      <c r="F54" s="24">
        <v>0</v>
      </c>
      <c r="G54" s="22"/>
    </row>
    <row r="55" spans="2:7" ht="12.75">
      <c r="B55" s="12" t="s">
        <v>288</v>
      </c>
      <c r="C55" s="14" t="s">
        <v>171</v>
      </c>
      <c r="D55" s="24">
        <v>500000</v>
      </c>
      <c r="E55" s="24">
        <v>270000</v>
      </c>
      <c r="F55" s="24">
        <v>25106</v>
      </c>
      <c r="G55" s="22">
        <f t="shared" si="2"/>
        <v>9.298518518518518</v>
      </c>
    </row>
    <row r="56" spans="2:7" ht="12.75">
      <c r="B56" s="12" t="s">
        <v>289</v>
      </c>
      <c r="C56" s="14" t="s">
        <v>172</v>
      </c>
      <c r="D56" s="24">
        <v>500000</v>
      </c>
      <c r="E56" s="24">
        <v>270000</v>
      </c>
      <c r="F56" s="24">
        <v>25106</v>
      </c>
      <c r="G56" s="22">
        <f t="shared" si="2"/>
        <v>9.298518518518518</v>
      </c>
    </row>
    <row r="57" spans="2:7" ht="12.75">
      <c r="B57" s="11" t="s">
        <v>253</v>
      </c>
      <c r="C57" s="13" t="s">
        <v>254</v>
      </c>
      <c r="D57" s="23">
        <f>D58+D61</f>
        <v>4627000</v>
      </c>
      <c r="E57" s="23">
        <f>E58+E61</f>
        <v>3485000</v>
      </c>
      <c r="F57" s="23">
        <f>F58+F61</f>
        <v>1970805</v>
      </c>
      <c r="G57" s="20">
        <f t="shared" si="2"/>
        <v>56.55107604017216</v>
      </c>
    </row>
    <row r="58" spans="2:7" ht="12.75">
      <c r="B58" s="12" t="s">
        <v>294</v>
      </c>
      <c r="C58" s="14" t="s">
        <v>154</v>
      </c>
      <c r="D58" s="24">
        <f>D59+D60</f>
        <v>4277000</v>
      </c>
      <c r="E58" s="24">
        <f>E59+E60</f>
        <v>3220000</v>
      </c>
      <c r="F58" s="24">
        <f>F59+F60</f>
        <v>1970805</v>
      </c>
      <c r="G58" s="22">
        <f t="shared" si="2"/>
        <v>61.20512422360248</v>
      </c>
    </row>
    <row r="59" spans="2:7" ht="12.75">
      <c r="B59" s="12" t="s">
        <v>155</v>
      </c>
      <c r="C59" s="14" t="s">
        <v>156</v>
      </c>
      <c r="D59" s="24">
        <v>470000</v>
      </c>
      <c r="E59" s="24">
        <v>356000</v>
      </c>
      <c r="F59" s="24">
        <v>245083</v>
      </c>
      <c r="G59" s="22">
        <f t="shared" si="2"/>
        <v>68.8435393258427</v>
      </c>
    </row>
    <row r="60" spans="2:7" ht="12.75">
      <c r="B60" s="12" t="s">
        <v>157</v>
      </c>
      <c r="C60" s="14" t="s">
        <v>158</v>
      </c>
      <c r="D60" s="24">
        <v>3807000</v>
      </c>
      <c r="E60" s="24">
        <v>2864000</v>
      </c>
      <c r="F60" s="24">
        <v>1725722</v>
      </c>
      <c r="G60" s="22">
        <f t="shared" si="2"/>
        <v>60.255656424581005</v>
      </c>
    </row>
    <row r="61" spans="2:7" ht="12.75">
      <c r="B61" s="12" t="s">
        <v>270</v>
      </c>
      <c r="C61" s="14" t="s">
        <v>171</v>
      </c>
      <c r="D61" s="24">
        <f>D62</f>
        <v>350000</v>
      </c>
      <c r="E61" s="24">
        <v>265000</v>
      </c>
      <c r="F61" s="24">
        <f>F62</f>
        <v>0</v>
      </c>
      <c r="G61" s="22">
        <f t="shared" si="2"/>
        <v>0</v>
      </c>
    </row>
    <row r="62" spans="2:7" ht="12.75">
      <c r="B62" s="12" t="s">
        <v>290</v>
      </c>
      <c r="C62" s="14" t="s">
        <v>172</v>
      </c>
      <c r="D62" s="24">
        <v>350000</v>
      </c>
      <c r="E62" s="24">
        <v>265000</v>
      </c>
      <c r="F62" s="24"/>
      <c r="G62" s="22">
        <f t="shared" si="2"/>
        <v>0</v>
      </c>
    </row>
    <row r="63" spans="2:7" ht="12.75">
      <c r="B63" s="11" t="s">
        <v>255</v>
      </c>
      <c r="C63" s="13" t="s">
        <v>256</v>
      </c>
      <c r="D63" s="23">
        <f>D64+D66</f>
        <v>526000</v>
      </c>
      <c r="E63" s="23">
        <f>E64+E66</f>
        <v>437000</v>
      </c>
      <c r="F63" s="23">
        <f>F64+F66</f>
        <v>232906</v>
      </c>
      <c r="G63" s="22">
        <f t="shared" si="2"/>
        <v>53.29656750572083</v>
      </c>
    </row>
    <row r="64" spans="2:7" ht="12.75">
      <c r="B64" s="12" t="s">
        <v>295</v>
      </c>
      <c r="C64" s="14" t="s">
        <v>154</v>
      </c>
      <c r="D64" s="24">
        <f>D65</f>
        <v>436000</v>
      </c>
      <c r="E64" s="24">
        <f>E65</f>
        <v>347000</v>
      </c>
      <c r="F64" s="24">
        <f>F65</f>
        <v>205530</v>
      </c>
      <c r="G64" s="22">
        <f t="shared" si="2"/>
        <v>59.23054755043228</v>
      </c>
    </row>
    <row r="65" spans="2:7" ht="12.75">
      <c r="B65" s="12" t="s">
        <v>157</v>
      </c>
      <c r="C65" s="14" t="s">
        <v>158</v>
      </c>
      <c r="D65" s="24">
        <v>436000</v>
      </c>
      <c r="E65" s="24">
        <v>347000</v>
      </c>
      <c r="F65" s="24">
        <v>205530</v>
      </c>
      <c r="G65" s="22">
        <f t="shared" si="2"/>
        <v>59.23054755043228</v>
      </c>
    </row>
    <row r="66" spans="2:7" ht="12.75">
      <c r="B66" s="12" t="s">
        <v>288</v>
      </c>
      <c r="C66" s="14" t="s">
        <v>171</v>
      </c>
      <c r="D66" s="24">
        <f>D67</f>
        <v>90000</v>
      </c>
      <c r="E66" s="24">
        <f>E67</f>
        <v>90000</v>
      </c>
      <c r="F66" s="24">
        <v>27376</v>
      </c>
      <c r="G66" s="22">
        <f>F66/E66*100</f>
        <v>30.417777777777776</v>
      </c>
    </row>
    <row r="67" spans="2:7" ht="12.75">
      <c r="B67" s="12" t="s">
        <v>289</v>
      </c>
      <c r="C67" s="14" t="s">
        <v>172</v>
      </c>
      <c r="D67" s="24">
        <v>90000</v>
      </c>
      <c r="E67" s="24">
        <v>90000</v>
      </c>
      <c r="F67" s="24">
        <v>27376</v>
      </c>
      <c r="G67" s="22">
        <f>F67/E67*100</f>
        <v>30.417777777777776</v>
      </c>
    </row>
    <row r="68" spans="2:7" ht="25.5">
      <c r="B68" s="11" t="s">
        <v>257</v>
      </c>
      <c r="C68" s="13" t="s">
        <v>258</v>
      </c>
      <c r="D68" s="23">
        <f>D69+D72</f>
        <v>2118000</v>
      </c>
      <c r="E68" s="23">
        <f>E69+E72</f>
        <v>1560000</v>
      </c>
      <c r="F68" s="23">
        <f>F69+F72</f>
        <v>853954</v>
      </c>
      <c r="G68" s="20">
        <f t="shared" si="2"/>
        <v>54.740641025641025</v>
      </c>
    </row>
    <row r="69" spans="2:7" ht="12.75">
      <c r="B69" s="12" t="s">
        <v>296</v>
      </c>
      <c r="C69" s="14" t="s">
        <v>154</v>
      </c>
      <c r="D69" s="24">
        <f>D70+D71</f>
        <v>1818000</v>
      </c>
      <c r="E69" s="24">
        <f>E70+E71</f>
        <v>1335000</v>
      </c>
      <c r="F69" s="24">
        <f>F70+F71</f>
        <v>762938</v>
      </c>
      <c r="G69" s="22">
        <f t="shared" si="2"/>
        <v>57.14891385767791</v>
      </c>
    </row>
    <row r="70" spans="2:7" ht="12.75">
      <c r="B70" s="12" t="s">
        <v>155</v>
      </c>
      <c r="C70" s="14" t="s">
        <v>156</v>
      </c>
      <c r="D70" s="24">
        <v>265000</v>
      </c>
      <c r="E70" s="24">
        <v>202000</v>
      </c>
      <c r="F70" s="24">
        <v>168045</v>
      </c>
      <c r="G70" s="22">
        <f t="shared" si="2"/>
        <v>83.19059405940594</v>
      </c>
    </row>
    <row r="71" spans="2:7" ht="12.75">
      <c r="B71" s="12" t="s">
        <v>157</v>
      </c>
      <c r="C71" s="14" t="s">
        <v>158</v>
      </c>
      <c r="D71" s="24">
        <v>1553000</v>
      </c>
      <c r="E71" s="24">
        <v>1133000</v>
      </c>
      <c r="F71" s="24">
        <v>594893</v>
      </c>
      <c r="G71" s="22">
        <f t="shared" si="2"/>
        <v>52.506001765225065</v>
      </c>
    </row>
    <row r="72" spans="2:7" ht="12.75">
      <c r="B72" s="12" t="s">
        <v>291</v>
      </c>
      <c r="C72" s="14" t="s">
        <v>171</v>
      </c>
      <c r="D72" s="24">
        <f>D73</f>
        <v>300000</v>
      </c>
      <c r="E72" s="24">
        <v>225000</v>
      </c>
      <c r="F72" s="24">
        <v>91016</v>
      </c>
      <c r="G72" s="22">
        <f t="shared" si="2"/>
        <v>40.45155555555556</v>
      </c>
    </row>
    <row r="73" spans="2:7" ht="12.75">
      <c r="B73" s="12" t="s">
        <v>274</v>
      </c>
      <c r="C73" s="14" t="s">
        <v>172</v>
      </c>
      <c r="D73" s="24">
        <v>300000</v>
      </c>
      <c r="E73" s="24">
        <v>225000</v>
      </c>
      <c r="F73" s="24">
        <v>91016</v>
      </c>
      <c r="G73" s="22">
        <f t="shared" si="2"/>
        <v>40.45155555555556</v>
      </c>
    </row>
    <row r="74" spans="2:7" ht="13.5">
      <c r="B74" s="36" t="s">
        <v>384</v>
      </c>
      <c r="C74" s="37"/>
      <c r="D74" s="38">
        <f>D13-D43</f>
        <v>224000</v>
      </c>
      <c r="E74" s="38">
        <f>E13-E43</f>
        <v>229000</v>
      </c>
      <c r="F74" s="38">
        <f>F13-F43</f>
        <v>-550320</v>
      </c>
      <c r="G74" s="38">
        <f>G13-G43</f>
        <v>-4.578807220356133</v>
      </c>
    </row>
  </sheetData>
  <sheetProtection/>
  <mergeCells count="11">
    <mergeCell ref="B42:G42"/>
    <mergeCell ref="F1:G1"/>
    <mergeCell ref="F9:G9"/>
    <mergeCell ref="B7:F7"/>
    <mergeCell ref="G10:G11"/>
    <mergeCell ref="B10:B11"/>
    <mergeCell ref="C10:C11"/>
    <mergeCell ref="F10:F11"/>
    <mergeCell ref="D10:D11"/>
    <mergeCell ref="E10:E11"/>
    <mergeCell ref="B6:F6"/>
  </mergeCells>
  <printOptions/>
  <pageMargins left="0.7086614173228347" right="0.35" top="0.41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Admin</cp:lastModifiedBy>
  <cp:lastPrinted>2014-12-15T10:47:24Z</cp:lastPrinted>
  <dcterms:created xsi:type="dcterms:W3CDTF">2013-11-13T08:47:41Z</dcterms:created>
  <dcterms:modified xsi:type="dcterms:W3CDTF">2014-12-15T11:26:06Z</dcterms:modified>
  <cp:category/>
  <cp:version/>
  <cp:contentType/>
  <cp:contentStatus/>
</cp:coreProperties>
</file>