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3" activeTab="0"/>
  </bookViews>
  <sheets>
    <sheet name="Hotararea 2" sheetId="1" r:id="rId1"/>
  </sheets>
  <definedNames/>
  <calcPr fullCalcOnLoad="1"/>
</workbook>
</file>

<file path=xl/sharedStrings.xml><?xml version="1.0" encoding="utf-8"?>
<sst xmlns="http://schemas.openxmlformats.org/spreadsheetml/2006/main" count="220" uniqueCount="220">
  <si>
    <t>Anexa la hotararea privind rectificarea si completarea 
suprafetelor unor pozitii din HCL nr. 125/2001</t>
  </si>
  <si>
    <t>nr.crt.</t>
  </si>
  <si>
    <t>Nume Strada</t>
  </si>
  <si>
    <t xml:space="preserve">S strada </t>
  </si>
  <si>
    <t>S trotuar</t>
  </si>
  <si>
    <t>S anexa</t>
  </si>
  <si>
    <t>S masurat</t>
  </si>
  <si>
    <t>8 MARTIE</t>
  </si>
  <si>
    <t>ACARULUI</t>
  </si>
  <si>
    <t>700
690</t>
  </si>
  <si>
    <t>AGRICULTORILOR</t>
  </si>
  <si>
    <t>ALBA IULIA</t>
  </si>
  <si>
    <t>810
830
840
2070</t>
  </si>
  <si>
    <t>ALUNIS</t>
  </si>
  <si>
    <t>790
670
2500</t>
  </si>
  <si>
    <t>AMURGULUI</t>
  </si>
  <si>
    <t>250
720</t>
  </si>
  <si>
    <t>ARANY IANOS</t>
  </si>
  <si>
    <t>ARGESULUI</t>
  </si>
  <si>
    <t>3620
3260</t>
  </si>
  <si>
    <t>ARIESULUI</t>
  </si>
  <si>
    <t>ARTEI</t>
  </si>
  <si>
    <t>AUREL FILIMON</t>
  </si>
  <si>
    <t>AVAS</t>
  </si>
  <si>
    <t>BALADEI</t>
  </si>
  <si>
    <t>BANAT</t>
  </si>
  <si>
    <t>BARAGANULUI</t>
  </si>
  <si>
    <t>BARAJULUI</t>
  </si>
  <si>
    <t>BARTOK BELLA</t>
  </si>
  <si>
    <t>BENEFALAU</t>
  </si>
  <si>
    <t xml:space="preserve">BODOR PETER </t>
  </si>
  <si>
    <t>2200
1330</t>
  </si>
  <si>
    <t>BORZESTI</t>
  </si>
  <si>
    <t>2080
1340</t>
  </si>
  <si>
    <t>BRADULUI</t>
  </si>
  <si>
    <t>BRAILA</t>
  </si>
  <si>
    <t>BRANULUI</t>
  </si>
  <si>
    <t>BRASOVULUI</t>
  </si>
  <si>
    <t>BRIGADIERILOR  (COLEGIULUI)</t>
  </si>
  <si>
    <t>BUCEGI</t>
  </si>
  <si>
    <t>750
780</t>
  </si>
  <si>
    <t>BULGARILOR  (IULIU HOSSU)</t>
  </si>
  <si>
    <t>C.F.R.  (PAJKO KAROLY)</t>
  </si>
  <si>
    <t>CALIMANULUI</t>
  </si>
  <si>
    <t>CARAIMAN</t>
  </si>
  <si>
    <t>1500
1200</t>
  </si>
  <si>
    <t>CARPATI</t>
  </si>
  <si>
    <t>40120
5470</t>
  </si>
  <si>
    <t>CEANGAILOR</t>
  </si>
  <si>
    <t>CERBULUI</t>
  </si>
  <si>
    <t>CERNAVODA</t>
  </si>
  <si>
    <t>CHINEZU</t>
  </si>
  <si>
    <t>CIBINULUI</t>
  </si>
  <si>
    <t>CIOCANULUI</t>
  </si>
  <si>
    <t>CISNADIE</t>
  </si>
  <si>
    <t>CIUCULUI</t>
  </si>
  <si>
    <t>CLOSCA</t>
  </si>
  <si>
    <t>CODRULUI</t>
  </si>
  <si>
    <t>COTITURA DE JOS</t>
  </si>
  <si>
    <t>CRINULUI</t>
  </si>
  <si>
    <t>CRISAN</t>
  </si>
  <si>
    <t>CRIZANTEMELOR</t>
  </si>
  <si>
    <t>DAMBOVITEI</t>
  </si>
  <si>
    <t>DECEBAL</t>
  </si>
  <si>
    <t>6570
3960</t>
  </si>
  <si>
    <t>DIMITRIE CANTEMIR</t>
  </si>
  <si>
    <t>DOCTOR EMIL DANDEA</t>
  </si>
  <si>
    <t>DOROBANTILOR</t>
  </si>
  <si>
    <t>2520
4540</t>
  </si>
  <si>
    <t>DUZILOR</t>
  </si>
  <si>
    <t xml:space="preserve">ECATERINA VARGA </t>
  </si>
  <si>
    <t>EMINESCU MIHAI</t>
  </si>
  <si>
    <t>ENESCU GEORGE</t>
  </si>
  <si>
    <t>EVREILOR MARTIRI</t>
  </si>
  <si>
    <t>FINATELOR</t>
  </si>
  <si>
    <t>FLORILOR</t>
  </si>
  <si>
    <t>630
570
780</t>
  </si>
  <si>
    <t>FOISOR</t>
  </si>
  <si>
    <t>FURCII  (CORNEL CIUGUDEAN)</t>
  </si>
  <si>
    <t>GABOR ARON</t>
  </si>
  <si>
    <t>GENERAL GHEORGHE AVRAMESCU</t>
  </si>
  <si>
    <t>GENERAL ION DUMITRACHE</t>
  </si>
  <si>
    <t>GHEORGHE POP DE BASESTI</t>
  </si>
  <si>
    <t>GHIOCELULUI</t>
  </si>
  <si>
    <t>GOVORA</t>
  </si>
  <si>
    <t>GRADINARILOR</t>
  </si>
  <si>
    <t>620
520</t>
  </si>
  <si>
    <t>GURGHIULUI</t>
  </si>
  <si>
    <t>HARGHITEI</t>
  </si>
  <si>
    <t>HENRY COANDA</t>
  </si>
  <si>
    <t>HORIA</t>
  </si>
  <si>
    <t>HUNEDOARA</t>
  </si>
  <si>
    <t>ILIE MUNTEANU</t>
  </si>
  <si>
    <t>INGUSTA</t>
  </si>
  <si>
    <t>INSULEI</t>
  </si>
  <si>
    <t>INULUI</t>
  </si>
  <si>
    <t>ION CREANGA</t>
  </si>
  <si>
    <t>ION MIHUT</t>
  </si>
  <si>
    <t>IPATESCU ANA</t>
  </si>
  <si>
    <t>ISLAZULUI</t>
  </si>
  <si>
    <t>590
515</t>
  </si>
  <si>
    <t>IULIU MANIU</t>
  </si>
  <si>
    <t>2720
2720
2380</t>
  </si>
  <si>
    <t>IZVORUL RECE</t>
  </si>
  <si>
    <t>JILAVEI</t>
  </si>
  <si>
    <t>KOROSI CSOMA SANDOR</t>
  </si>
  <si>
    <t>KOTELES SAMUEL</t>
  </si>
  <si>
    <t>LACULUI</t>
  </si>
  <si>
    <t>LAPUSNA</t>
  </si>
  <si>
    <t>LAVANDEI</t>
  </si>
  <si>
    <t>3420
1480</t>
  </si>
  <si>
    <t>LICEULUI</t>
  </si>
  <si>
    <t>LIVIU REBREANU  (GRIVITA ROSIE)</t>
  </si>
  <si>
    <t>9030
2500</t>
  </si>
  <si>
    <t>LUCEAFARULUI</t>
  </si>
  <si>
    <t>LUCERNEI</t>
  </si>
  <si>
    <t>LUNTRASILOR</t>
  </si>
  <si>
    <t>LUPENI  (MARTON ARON)</t>
  </si>
  <si>
    <t>LUTULUI</t>
  </si>
  <si>
    <t>MACIESULUI</t>
  </si>
  <si>
    <t>MADACH IMRE</t>
  </si>
  <si>
    <t>MARGARETELOR</t>
  </si>
  <si>
    <t>MARULUI</t>
  </si>
  <si>
    <t>MESTECANISULUI</t>
  </si>
  <si>
    <t>MORESTI</t>
  </si>
  <si>
    <t>MORII</t>
  </si>
  <si>
    <t>MOTRULUI</t>
  </si>
  <si>
    <t>MUNCII</t>
  </si>
  <si>
    <t>MURESULUI</t>
  </si>
  <si>
    <t>NICOLAE IORGA</t>
  </si>
  <si>
    <t>NIRAJULUI</t>
  </si>
  <si>
    <t>OITUZULUI</t>
  </si>
  <si>
    <t>PACII</t>
  </si>
  <si>
    <t>PADES</t>
  </si>
  <si>
    <t>PADURII</t>
  </si>
  <si>
    <t>PALTINIS</t>
  </si>
  <si>
    <t>PASAJ PADURII</t>
  </si>
  <si>
    <t>PETRILA</t>
  </si>
  <si>
    <t>720
630</t>
  </si>
  <si>
    <t>PETRU MAIOR</t>
  </si>
  <si>
    <t>PIATA GARII</t>
  </si>
  <si>
    <t>PIATRA DE MOARA</t>
  </si>
  <si>
    <t>PINTILIE ILIE  (SZECHENYI ISTVAN)</t>
  </si>
  <si>
    <t>PLAIULUI</t>
  </si>
  <si>
    <t>PLATOULUI</t>
  </si>
  <si>
    <t>PLEVNA</t>
  </si>
  <si>
    <t>PLOPILOR</t>
  </si>
  <si>
    <t>POLIGRAFIEI</t>
  </si>
  <si>
    <t>POMILOR</t>
  </si>
  <si>
    <t>POSTEI</t>
  </si>
  <si>
    <t>PREOT RUSU STEFAN</t>
  </si>
  <si>
    <t>PRIMARIEI</t>
  </si>
  <si>
    <t>PRIVIGHETORII</t>
  </si>
  <si>
    <t>650
320</t>
  </si>
  <si>
    <t>PROGRESULUI</t>
  </si>
  <si>
    <t>RAMURELE</t>
  </si>
  <si>
    <t>RANDUNELELOR</t>
  </si>
  <si>
    <t>RASARITULUI</t>
  </si>
  <si>
    <t>1080
2100</t>
  </si>
  <si>
    <t>REGELE FERDINAND</t>
  </si>
  <si>
    <t>REGINA ELISABETA</t>
  </si>
  <si>
    <t>RESITA</t>
  </si>
  <si>
    <t>RODNICIEI</t>
  </si>
  <si>
    <t>6470
4730</t>
  </si>
  <si>
    <t>ROZELOR</t>
  </si>
  <si>
    <t>ROZMARINULUI</t>
  </si>
  <si>
    <t>SALCILOR</t>
  </si>
  <si>
    <t>SALISTE</t>
  </si>
  <si>
    <t>SANTANA</t>
  </si>
  <si>
    <t>SEBESULUI</t>
  </si>
  <si>
    <t>SECEREI</t>
  </si>
  <si>
    <t>4170
4230</t>
  </si>
  <si>
    <t>SELIMBAR</t>
  </si>
  <si>
    <t>SEMANATORILOR</t>
  </si>
  <si>
    <t xml:space="preserve">SERGENT MAJOR LAZAR BLEJNAR </t>
  </si>
  <si>
    <t>SFANTUL STEFAN</t>
  </si>
  <si>
    <t>SIGHISOAREI</t>
  </si>
  <si>
    <t>SINAIA</t>
  </si>
  <si>
    <t>SINCAI GHEORGHE</t>
  </si>
  <si>
    <t>SOIMILOR</t>
  </si>
  <si>
    <t>SOMESULUI 1</t>
  </si>
  <si>
    <t>SOMNULUI</t>
  </si>
  <si>
    <t>SPICULUI</t>
  </si>
  <si>
    <t>530
620</t>
  </si>
  <si>
    <t>SPITALUL VECHI</t>
  </si>
  <si>
    <t>SPORTIVILOR</t>
  </si>
  <si>
    <t>610
900</t>
  </si>
  <si>
    <t>STEJARULUI</t>
  </si>
  <si>
    <t>SUBSTEJARI</t>
  </si>
  <si>
    <t>1250
450</t>
  </si>
  <si>
    <t>SURIANU</t>
  </si>
  <si>
    <t>TAMAS ERNO</t>
  </si>
  <si>
    <t>TAMPLARILOR</t>
  </si>
  <si>
    <t>TEILOR</t>
  </si>
  <si>
    <t>TELEKY SAMUEL</t>
  </si>
  <si>
    <t>TIMISULUI</t>
  </si>
  <si>
    <t>TINERETULUI</t>
  </si>
  <si>
    <t>TOAMNEI</t>
  </si>
  <si>
    <t>TOPLITA</t>
  </si>
  <si>
    <t>TRAIAN MOSOIU</t>
  </si>
  <si>
    <t>TRANSILVANIEI</t>
  </si>
  <si>
    <t>TREBELY</t>
  </si>
  <si>
    <t>TREIERISULUI  (AUREL VLAICU)</t>
  </si>
  <si>
    <t>TRIFOIULUI</t>
  </si>
  <si>
    <t>ULCIORULUI</t>
  </si>
  <si>
    <t>UNITATII</t>
  </si>
  <si>
    <t>URCUSULUI</t>
  </si>
  <si>
    <t>UZINEI</t>
  </si>
  <si>
    <t>VANATORILOR</t>
  </si>
  <si>
    <t>VASILE GOLDIS</t>
  </si>
  <si>
    <t>VERII</t>
  </si>
  <si>
    <t>VIITORULUI</t>
  </si>
  <si>
    <t>VRANCEA</t>
  </si>
  <si>
    <t>VULCAN</t>
  </si>
  <si>
    <t>2270
2030</t>
  </si>
  <si>
    <t>VULTURILOR</t>
  </si>
  <si>
    <t>ZARNESTI</t>
  </si>
  <si>
    <t>ZEFIRULUI</t>
  </si>
  <si>
    <t>Nota:
In urma masuratorilor topografice s-au identificat suprafete mai mari decat cele regasite in H.G. 964/2002. Suprafata regasita in H.G. 964/2002 se va intabula definitiv pe numele Municipiului Targu Mures, iar surplusul de suprafata se va intabula provizoriu pe numele Municipiului Targu Mures, conform prezentei hotarari si a documentatiei anexate.</t>
  </si>
  <si>
    <t>Intocmit,
Cons. jur. Muresan Vasile-Mihai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</si>
</sst>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sz val="11"/>
      <color indexed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="97" zoomScaleNormal="97" workbookViewId="0" topLeftCell="A1">
      <selection activeCell="B6" sqref="B6"/>
    </sheetView>
  </sheetViews>
  <sheetFormatPr defaultColWidth="9.140625" defaultRowHeight="12.75"/>
  <cols>
    <col min="1" max="1" width="8.00390625" style="1" customWidth="1"/>
    <col min="2" max="2" width="43.28125" style="2" customWidth="1"/>
    <col min="3" max="3" width="11.421875" style="2" customWidth="1"/>
    <col min="4" max="4" width="11.28125" style="2" customWidth="1"/>
    <col min="5" max="5" width="10.57421875" style="2" customWidth="1"/>
    <col min="6" max="6" width="12.8515625" style="3" customWidth="1"/>
    <col min="7" max="10" width="11.57421875" style="4" customWidth="1"/>
    <col min="11" max="11" width="11.57421875" style="5" customWidth="1"/>
    <col min="12" max="39" width="11.57421875" style="4" customWidth="1"/>
    <col min="40" max="16384" width="11.57421875" style="6" customWidth="1"/>
  </cols>
  <sheetData>
    <row r="1" spans="1:6" ht="51" customHeight="1">
      <c r="A1" s="22" t="s">
        <v>0</v>
      </c>
      <c r="B1" s="22"/>
      <c r="C1" s="22"/>
      <c r="D1" s="22"/>
      <c r="E1" s="22"/>
      <c r="F1" s="22"/>
    </row>
    <row r="2" spans="1:6" ht="15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15.75">
      <c r="A3" s="7">
        <v>1</v>
      </c>
      <c r="B3" s="8" t="s">
        <v>7</v>
      </c>
      <c r="C3" s="9">
        <f>3675+1575</f>
        <v>5250</v>
      </c>
      <c r="D3" s="9">
        <f>1050+225</f>
        <v>1275</v>
      </c>
      <c r="E3" s="9">
        <f aca="true" t="shared" si="0" ref="E3:E8">SUM(C3:D3)</f>
        <v>6525</v>
      </c>
      <c r="F3" s="10">
        <v>21660</v>
      </c>
    </row>
    <row r="4" spans="1:6" ht="30">
      <c r="A4" s="7">
        <v>2</v>
      </c>
      <c r="B4" s="7" t="s">
        <v>8</v>
      </c>
      <c r="C4" s="9">
        <v>840</v>
      </c>
      <c r="D4" s="9">
        <v>40</v>
      </c>
      <c r="E4" s="9">
        <f t="shared" si="0"/>
        <v>880</v>
      </c>
      <c r="F4" s="11" t="s">
        <v>9</v>
      </c>
    </row>
    <row r="5" spans="1:6" ht="15.75">
      <c r="A5" s="7">
        <v>3</v>
      </c>
      <c r="B5" s="7" t="s">
        <v>10</v>
      </c>
      <c r="C5" s="9">
        <v>4340</v>
      </c>
      <c r="D5" s="9">
        <v>1540</v>
      </c>
      <c r="E5" s="9">
        <f t="shared" si="0"/>
        <v>5880</v>
      </c>
      <c r="F5" s="11">
        <v>12610</v>
      </c>
    </row>
    <row r="6" spans="1:6" ht="60">
      <c r="A6" s="7">
        <v>4</v>
      </c>
      <c r="B6" s="7" t="s">
        <v>11</v>
      </c>
      <c r="C6" s="9">
        <v>2820</v>
      </c>
      <c r="D6" s="9">
        <v>1410</v>
      </c>
      <c r="E6" s="9">
        <f t="shared" si="0"/>
        <v>4230</v>
      </c>
      <c r="F6" s="12" t="s">
        <v>12</v>
      </c>
    </row>
    <row r="7" spans="1:6" ht="45">
      <c r="A7" s="7">
        <v>5</v>
      </c>
      <c r="B7" s="7" t="s">
        <v>13</v>
      </c>
      <c r="C7" s="9">
        <v>1500</v>
      </c>
      <c r="D7" s="9">
        <v>375</v>
      </c>
      <c r="E7" s="9">
        <f t="shared" si="0"/>
        <v>1875</v>
      </c>
      <c r="F7" s="12" t="s">
        <v>14</v>
      </c>
    </row>
    <row r="8" spans="1:6" ht="30">
      <c r="A8" s="7">
        <v>6</v>
      </c>
      <c r="B8" s="7" t="s">
        <v>15</v>
      </c>
      <c r="C8" s="9">
        <v>540</v>
      </c>
      <c r="D8" s="9">
        <v>270</v>
      </c>
      <c r="E8" s="9">
        <f t="shared" si="0"/>
        <v>810</v>
      </c>
      <c r="F8" s="12" t="s">
        <v>16</v>
      </c>
    </row>
    <row r="9" spans="1:6" ht="15.75">
      <c r="A9" s="7">
        <v>7</v>
      </c>
      <c r="B9" s="7" t="s">
        <v>17</v>
      </c>
      <c r="C9" s="9">
        <v>2940</v>
      </c>
      <c r="D9" s="9">
        <v>1554</v>
      </c>
      <c r="E9" s="9">
        <v>4494</v>
      </c>
      <c r="F9" s="11">
        <v>7410</v>
      </c>
    </row>
    <row r="10" spans="1:6" ht="30">
      <c r="A10" s="7">
        <v>8</v>
      </c>
      <c r="B10" s="7" t="s">
        <v>18</v>
      </c>
      <c r="C10" s="9">
        <f>2660+300</f>
        <v>2960</v>
      </c>
      <c r="D10" s="9">
        <v>1595</v>
      </c>
      <c r="E10" s="9">
        <f aca="true" t="shared" si="1" ref="E10:E41">SUM(C10:D10)</f>
        <v>4555</v>
      </c>
      <c r="F10" s="12" t="s">
        <v>19</v>
      </c>
    </row>
    <row r="11" spans="1:6" ht="15.75">
      <c r="A11" s="7">
        <v>9</v>
      </c>
      <c r="B11" s="7" t="s">
        <v>20</v>
      </c>
      <c r="C11" s="9">
        <v>1230</v>
      </c>
      <c r="D11" s="9">
        <v>698</v>
      </c>
      <c r="E11" s="9">
        <f t="shared" si="1"/>
        <v>1928</v>
      </c>
      <c r="F11" s="10">
        <v>1930</v>
      </c>
    </row>
    <row r="12" spans="1:6" ht="15.75">
      <c r="A12" s="7">
        <v>10</v>
      </c>
      <c r="B12" s="7" t="s">
        <v>21</v>
      </c>
      <c r="C12" s="9">
        <v>1273</v>
      </c>
      <c r="D12" s="9">
        <v>570</v>
      </c>
      <c r="E12" s="9">
        <f t="shared" si="1"/>
        <v>1843</v>
      </c>
      <c r="F12" s="10">
        <v>1770</v>
      </c>
    </row>
    <row r="13" spans="1:6" ht="15.75">
      <c r="A13" s="7">
        <v>11</v>
      </c>
      <c r="B13" s="7" t="s">
        <v>22</v>
      </c>
      <c r="C13" s="9">
        <f>624+2002</f>
        <v>2626</v>
      </c>
      <c r="D13" s="9">
        <f>208+1056</f>
        <v>1264</v>
      </c>
      <c r="E13" s="9">
        <f t="shared" si="1"/>
        <v>3890</v>
      </c>
      <c r="F13" s="10">
        <v>4200</v>
      </c>
    </row>
    <row r="14" spans="1:6" ht="15.75">
      <c r="A14" s="7">
        <v>12</v>
      </c>
      <c r="B14" s="7" t="s">
        <v>23</v>
      </c>
      <c r="C14" s="9">
        <v>100</v>
      </c>
      <c r="D14" s="9">
        <v>0</v>
      </c>
      <c r="E14" s="9">
        <f t="shared" si="1"/>
        <v>100</v>
      </c>
      <c r="F14" s="10">
        <v>120</v>
      </c>
    </row>
    <row r="15" spans="1:6" ht="15.75">
      <c r="A15" s="7">
        <v>13</v>
      </c>
      <c r="B15" s="7" t="s">
        <v>24</v>
      </c>
      <c r="C15" s="9">
        <v>702</v>
      </c>
      <c r="D15" s="9">
        <v>0</v>
      </c>
      <c r="E15" s="9">
        <f t="shared" si="1"/>
        <v>702</v>
      </c>
      <c r="F15" s="10">
        <v>940</v>
      </c>
    </row>
    <row r="16" spans="1:6" ht="15.75">
      <c r="A16" s="7">
        <v>14</v>
      </c>
      <c r="B16" s="7" t="s">
        <v>25</v>
      </c>
      <c r="C16" s="9">
        <v>3120</v>
      </c>
      <c r="D16" s="9">
        <v>1560</v>
      </c>
      <c r="E16" s="9">
        <f t="shared" si="1"/>
        <v>4680</v>
      </c>
      <c r="F16" s="10">
        <v>7270</v>
      </c>
    </row>
    <row r="17" spans="1:6" ht="15.75">
      <c r="A17" s="7">
        <v>15</v>
      </c>
      <c r="B17" s="7" t="s">
        <v>26</v>
      </c>
      <c r="C17" s="9">
        <v>5320</v>
      </c>
      <c r="D17" s="9">
        <v>2280</v>
      </c>
      <c r="E17" s="9">
        <f t="shared" si="1"/>
        <v>7600</v>
      </c>
      <c r="F17" s="10">
        <v>10550</v>
      </c>
    </row>
    <row r="18" spans="1:6" ht="15.75">
      <c r="A18" s="7">
        <v>16</v>
      </c>
      <c r="B18" s="7" t="s">
        <v>27</v>
      </c>
      <c r="C18" s="9">
        <v>6860</v>
      </c>
      <c r="D18" s="9">
        <v>0</v>
      </c>
      <c r="E18" s="9">
        <f t="shared" si="1"/>
        <v>6860</v>
      </c>
      <c r="F18" s="10">
        <v>28700</v>
      </c>
    </row>
    <row r="19" spans="1:6" ht="15.75">
      <c r="A19" s="7">
        <v>17</v>
      </c>
      <c r="B19" s="7" t="s">
        <v>28</v>
      </c>
      <c r="C19" s="9">
        <f>980+400</f>
        <v>1380</v>
      </c>
      <c r="D19" s="9">
        <f>574+192</f>
        <v>766</v>
      </c>
      <c r="E19" s="9">
        <f t="shared" si="1"/>
        <v>2146</v>
      </c>
      <c r="F19" s="10">
        <v>2540</v>
      </c>
    </row>
    <row r="20" spans="1:6" ht="15.75">
      <c r="A20" s="7">
        <v>18</v>
      </c>
      <c r="B20" s="7" t="s">
        <v>29</v>
      </c>
      <c r="C20" s="9">
        <v>1440</v>
      </c>
      <c r="D20" s="9">
        <v>400</v>
      </c>
      <c r="E20" s="9">
        <f t="shared" si="1"/>
        <v>1840</v>
      </c>
      <c r="F20" s="10">
        <v>2420</v>
      </c>
    </row>
    <row r="21" spans="1:6" ht="30">
      <c r="A21" s="7">
        <v>19</v>
      </c>
      <c r="B21" s="7" t="s">
        <v>30</v>
      </c>
      <c r="C21" s="9">
        <f>580+1320</f>
        <v>1900</v>
      </c>
      <c r="D21" s="9">
        <v>150</v>
      </c>
      <c r="E21" s="9">
        <f t="shared" si="1"/>
        <v>2050</v>
      </c>
      <c r="F21" s="11" t="s">
        <v>31</v>
      </c>
    </row>
    <row r="22" spans="1:6" ht="30">
      <c r="A22" s="7">
        <v>20</v>
      </c>
      <c r="B22" s="7" t="s">
        <v>32</v>
      </c>
      <c r="C22" s="9">
        <f>1170+409</f>
        <v>1579</v>
      </c>
      <c r="D22" s="9">
        <f>600+110</f>
        <v>710</v>
      </c>
      <c r="E22" s="9">
        <f t="shared" si="1"/>
        <v>2289</v>
      </c>
      <c r="F22" s="12" t="s">
        <v>33</v>
      </c>
    </row>
    <row r="23" spans="1:6" ht="15.75">
      <c r="A23" s="7">
        <v>21</v>
      </c>
      <c r="B23" s="7" t="s">
        <v>34</v>
      </c>
      <c r="C23" s="9">
        <f>1620+1258</f>
        <v>2878</v>
      </c>
      <c r="D23" s="9">
        <f>945+774</f>
        <v>1719</v>
      </c>
      <c r="E23" s="9">
        <f t="shared" si="1"/>
        <v>4597</v>
      </c>
      <c r="F23" s="10">
        <v>6020</v>
      </c>
    </row>
    <row r="24" spans="1:6" ht="15.75">
      <c r="A24" s="7">
        <v>22</v>
      </c>
      <c r="B24" s="7" t="s">
        <v>35</v>
      </c>
      <c r="C24" s="9">
        <v>1288</v>
      </c>
      <c r="D24" s="9">
        <v>690</v>
      </c>
      <c r="E24" s="9">
        <f t="shared" si="1"/>
        <v>1978</v>
      </c>
      <c r="F24" s="10">
        <v>2240</v>
      </c>
    </row>
    <row r="25" spans="1:6" ht="15.75">
      <c r="A25" s="7">
        <v>23</v>
      </c>
      <c r="B25" s="7" t="s">
        <v>36</v>
      </c>
      <c r="C25" s="9">
        <v>2100</v>
      </c>
      <c r="D25" s="9">
        <v>1400</v>
      </c>
      <c r="E25" s="9">
        <f t="shared" si="1"/>
        <v>3500</v>
      </c>
      <c r="F25" s="10">
        <v>3690</v>
      </c>
    </row>
    <row r="26" spans="1:6" ht="15.75">
      <c r="A26" s="7">
        <v>24</v>
      </c>
      <c r="B26" s="7" t="s">
        <v>37</v>
      </c>
      <c r="C26" s="9">
        <v>3850</v>
      </c>
      <c r="D26" s="9">
        <v>1100</v>
      </c>
      <c r="E26" s="9">
        <f t="shared" si="1"/>
        <v>4950</v>
      </c>
      <c r="F26" s="10">
        <v>6850</v>
      </c>
    </row>
    <row r="27" spans="1:6" ht="15.75">
      <c r="A27" s="7">
        <v>25</v>
      </c>
      <c r="B27" s="7" t="s">
        <v>38</v>
      </c>
      <c r="C27" s="9">
        <v>336</v>
      </c>
      <c r="D27" s="9">
        <v>180</v>
      </c>
      <c r="E27" s="9">
        <f t="shared" si="1"/>
        <v>516</v>
      </c>
      <c r="F27" s="10">
        <v>780</v>
      </c>
    </row>
    <row r="28" spans="1:6" ht="30">
      <c r="A28" s="7">
        <v>26</v>
      </c>
      <c r="B28" s="7" t="s">
        <v>39</v>
      </c>
      <c r="C28" s="9">
        <f>525+675</f>
        <v>1200</v>
      </c>
      <c r="D28" s="9">
        <f>105+270</f>
        <v>375</v>
      </c>
      <c r="E28" s="9">
        <f t="shared" si="1"/>
        <v>1575</v>
      </c>
      <c r="F28" s="12" t="s">
        <v>40</v>
      </c>
    </row>
    <row r="29" spans="1:6" ht="15.75">
      <c r="A29" s="7">
        <v>27</v>
      </c>
      <c r="B29" s="7" t="s">
        <v>41</v>
      </c>
      <c r="C29" s="9">
        <v>558</v>
      </c>
      <c r="D29" s="9">
        <v>495</v>
      </c>
      <c r="E29" s="9">
        <f t="shared" si="1"/>
        <v>1053</v>
      </c>
      <c r="F29" s="10">
        <v>600</v>
      </c>
    </row>
    <row r="30" spans="1:6" ht="15.75">
      <c r="A30" s="7">
        <v>28</v>
      </c>
      <c r="B30" s="7" t="s">
        <v>42</v>
      </c>
      <c r="C30" s="9">
        <v>1125</v>
      </c>
      <c r="D30" s="9">
        <v>300</v>
      </c>
      <c r="E30" s="9">
        <f t="shared" si="1"/>
        <v>1425</v>
      </c>
      <c r="F30" s="11">
        <v>630</v>
      </c>
    </row>
    <row r="31" spans="1:6" ht="15.75">
      <c r="A31" s="7">
        <v>29</v>
      </c>
      <c r="B31" s="7" t="s">
        <v>43</v>
      </c>
      <c r="C31" s="9">
        <f>660+840</f>
        <v>1500</v>
      </c>
      <c r="D31" s="9">
        <f>150+392</f>
        <v>542</v>
      </c>
      <c r="E31" s="9">
        <f t="shared" si="1"/>
        <v>2042</v>
      </c>
      <c r="F31" s="10">
        <v>2960</v>
      </c>
    </row>
    <row r="32" spans="1:6" ht="30">
      <c r="A32" s="7">
        <v>30</v>
      </c>
      <c r="B32" s="7" t="s">
        <v>44</v>
      </c>
      <c r="C32" s="9">
        <v>1680</v>
      </c>
      <c r="D32" s="9">
        <v>810</v>
      </c>
      <c r="E32" s="9">
        <f t="shared" si="1"/>
        <v>2490</v>
      </c>
      <c r="F32" s="12" t="s">
        <v>45</v>
      </c>
    </row>
    <row r="33" spans="1:6" ht="30">
      <c r="A33" s="7">
        <v>31</v>
      </c>
      <c r="B33" s="7" t="s">
        <v>46</v>
      </c>
      <c r="C33" s="9">
        <v>1566</v>
      </c>
      <c r="D33" s="9">
        <v>2112</v>
      </c>
      <c r="E33" s="9">
        <f t="shared" si="1"/>
        <v>3678</v>
      </c>
      <c r="F33" s="12" t="s">
        <v>47</v>
      </c>
    </row>
    <row r="34" spans="1:6" ht="15.75">
      <c r="A34" s="7">
        <v>32</v>
      </c>
      <c r="B34" s="7" t="s">
        <v>48</v>
      </c>
      <c r="C34" s="9">
        <v>2100</v>
      </c>
      <c r="D34" s="9">
        <v>350</v>
      </c>
      <c r="E34" s="9">
        <f t="shared" si="1"/>
        <v>2450</v>
      </c>
      <c r="F34" s="10">
        <v>6500</v>
      </c>
    </row>
    <row r="35" spans="1:6" ht="15.75">
      <c r="A35" s="7">
        <v>33</v>
      </c>
      <c r="B35" s="7" t="s">
        <v>49</v>
      </c>
      <c r="C35" s="9">
        <v>1680</v>
      </c>
      <c r="D35" s="9">
        <v>420</v>
      </c>
      <c r="E35" s="9">
        <f t="shared" si="1"/>
        <v>2100</v>
      </c>
      <c r="F35" s="10">
        <v>2820</v>
      </c>
    </row>
    <row r="36" spans="1:6" ht="15.75">
      <c r="A36" s="7">
        <v>34</v>
      </c>
      <c r="B36" s="7" t="s">
        <v>50</v>
      </c>
      <c r="C36" s="9">
        <v>840</v>
      </c>
      <c r="D36" s="9">
        <v>210</v>
      </c>
      <c r="E36" s="9">
        <f t="shared" si="1"/>
        <v>1050</v>
      </c>
      <c r="F36" s="10">
        <v>1840</v>
      </c>
    </row>
    <row r="37" spans="1:6" ht="15.75">
      <c r="A37" s="7">
        <v>35</v>
      </c>
      <c r="B37" s="7" t="s">
        <v>51</v>
      </c>
      <c r="C37" s="9">
        <v>2436</v>
      </c>
      <c r="D37" s="9">
        <v>1008</v>
      </c>
      <c r="E37" s="9">
        <f t="shared" si="1"/>
        <v>3444</v>
      </c>
      <c r="F37" s="10">
        <v>5750</v>
      </c>
    </row>
    <row r="38" spans="1:6" ht="15.75">
      <c r="A38" s="7">
        <v>36</v>
      </c>
      <c r="B38" s="7" t="s">
        <v>52</v>
      </c>
      <c r="C38" s="9">
        <v>465</v>
      </c>
      <c r="D38" s="9">
        <v>224</v>
      </c>
      <c r="E38" s="9">
        <f t="shared" si="1"/>
        <v>689</v>
      </c>
      <c r="F38" s="10">
        <v>870</v>
      </c>
    </row>
    <row r="39" spans="1:6" ht="15.75">
      <c r="A39" s="7">
        <v>37</v>
      </c>
      <c r="B39" s="7" t="s">
        <v>53</v>
      </c>
      <c r="C39" s="9">
        <v>1080</v>
      </c>
      <c r="D39" s="9">
        <v>540</v>
      </c>
      <c r="E39" s="9">
        <f t="shared" si="1"/>
        <v>1620</v>
      </c>
      <c r="F39" s="11">
        <v>1850</v>
      </c>
    </row>
    <row r="40" spans="1:6" ht="15.75">
      <c r="A40" s="7">
        <v>38</v>
      </c>
      <c r="B40" s="7" t="s">
        <v>54</v>
      </c>
      <c r="C40" s="9">
        <v>1820</v>
      </c>
      <c r="D40" s="9">
        <v>936</v>
      </c>
      <c r="E40" s="9">
        <f t="shared" si="1"/>
        <v>2756</v>
      </c>
      <c r="F40" s="10">
        <v>3340</v>
      </c>
    </row>
    <row r="41" spans="1:6" ht="15.75">
      <c r="A41" s="7">
        <v>39</v>
      </c>
      <c r="B41" s="7" t="s">
        <v>55</v>
      </c>
      <c r="C41" s="9">
        <v>1320</v>
      </c>
      <c r="D41" s="9">
        <v>440</v>
      </c>
      <c r="E41" s="9">
        <f t="shared" si="1"/>
        <v>1760</v>
      </c>
      <c r="F41" s="10">
        <v>3600</v>
      </c>
    </row>
    <row r="42" spans="1:6" ht="15.75">
      <c r="A42" s="7">
        <v>40</v>
      </c>
      <c r="B42" s="7" t="s">
        <v>56</v>
      </c>
      <c r="C42" s="9">
        <v>406</v>
      </c>
      <c r="D42" s="9">
        <v>198</v>
      </c>
      <c r="E42" s="9">
        <f aca="true" t="shared" si="2" ref="E42:E73">SUM(C42:D42)</f>
        <v>604</v>
      </c>
      <c r="F42" s="10">
        <v>1070</v>
      </c>
    </row>
    <row r="43" spans="1:6" ht="15.75">
      <c r="A43" s="7">
        <v>41</v>
      </c>
      <c r="B43" s="7" t="s">
        <v>57</v>
      </c>
      <c r="C43" s="9">
        <v>900</v>
      </c>
      <c r="D43" s="9">
        <v>150</v>
      </c>
      <c r="E43" s="9">
        <f t="shared" si="2"/>
        <v>1050</v>
      </c>
      <c r="F43" s="10">
        <v>3860</v>
      </c>
    </row>
    <row r="44" spans="1:6" ht="15.75">
      <c r="A44" s="7">
        <v>42</v>
      </c>
      <c r="B44" s="7" t="s">
        <v>58</v>
      </c>
      <c r="C44" s="9">
        <v>2100</v>
      </c>
      <c r="D44" s="9">
        <v>0</v>
      </c>
      <c r="E44" s="9">
        <f t="shared" si="2"/>
        <v>2100</v>
      </c>
      <c r="F44" s="11">
        <v>3635</v>
      </c>
    </row>
    <row r="45" spans="1:6" ht="15.75">
      <c r="A45" s="7">
        <v>43</v>
      </c>
      <c r="B45" s="7" t="s">
        <v>59</v>
      </c>
      <c r="C45" s="9">
        <v>392</v>
      </c>
      <c r="D45" s="9">
        <v>714</v>
      </c>
      <c r="E45" s="9">
        <f t="shared" si="2"/>
        <v>1106</v>
      </c>
      <c r="F45" s="10">
        <v>2620</v>
      </c>
    </row>
    <row r="46" spans="1:6" ht="15.75">
      <c r="A46" s="7">
        <v>44</v>
      </c>
      <c r="B46" s="7" t="s">
        <v>60</v>
      </c>
      <c r="C46" s="9">
        <v>480</v>
      </c>
      <c r="D46" s="9">
        <v>240</v>
      </c>
      <c r="E46" s="9">
        <f t="shared" si="2"/>
        <v>720</v>
      </c>
      <c r="F46" s="11">
        <v>1220</v>
      </c>
    </row>
    <row r="47" spans="1:6" ht="15.75">
      <c r="A47" s="7">
        <v>45</v>
      </c>
      <c r="B47" s="7" t="s">
        <v>61</v>
      </c>
      <c r="C47" s="9">
        <v>1080</v>
      </c>
      <c r="D47" s="9">
        <v>540</v>
      </c>
      <c r="E47" s="9">
        <f t="shared" si="2"/>
        <v>1620</v>
      </c>
      <c r="F47" s="10">
        <v>2060</v>
      </c>
    </row>
    <row r="48" spans="1:6" ht="15.75">
      <c r="A48" s="7">
        <v>46</v>
      </c>
      <c r="B48" s="7" t="s">
        <v>62</v>
      </c>
      <c r="C48" s="9">
        <v>2376</v>
      </c>
      <c r="D48" s="9">
        <v>1124</v>
      </c>
      <c r="E48" s="9">
        <f t="shared" si="2"/>
        <v>3500</v>
      </c>
      <c r="F48" s="10">
        <v>3970</v>
      </c>
    </row>
    <row r="49" spans="1:6" ht="30">
      <c r="A49" s="7">
        <v>47</v>
      </c>
      <c r="B49" s="7" t="s">
        <v>63</v>
      </c>
      <c r="C49" s="9">
        <f>3360+1850</f>
        <v>5210</v>
      </c>
      <c r="D49" s="9">
        <f>960+430</f>
        <v>1390</v>
      </c>
      <c r="E49" s="9">
        <f t="shared" si="2"/>
        <v>6600</v>
      </c>
      <c r="F49" s="12" t="s">
        <v>64</v>
      </c>
    </row>
    <row r="50" spans="1:6" ht="15.75">
      <c r="A50" s="7">
        <v>48</v>
      </c>
      <c r="B50" s="7" t="s">
        <v>65</v>
      </c>
      <c r="C50" s="9">
        <v>3150</v>
      </c>
      <c r="D50" s="9">
        <v>0</v>
      </c>
      <c r="E50" s="9">
        <f t="shared" si="2"/>
        <v>3150</v>
      </c>
      <c r="F50" s="10">
        <v>1020</v>
      </c>
    </row>
    <row r="51" spans="1:6" ht="15.75">
      <c r="A51" s="7">
        <v>49</v>
      </c>
      <c r="B51" s="7" t="s">
        <v>66</v>
      </c>
      <c r="C51" s="9">
        <v>480</v>
      </c>
      <c r="D51" s="9">
        <v>240</v>
      </c>
      <c r="E51" s="9">
        <f t="shared" si="2"/>
        <v>720</v>
      </c>
      <c r="F51" s="11">
        <v>1160</v>
      </c>
    </row>
    <row r="52" spans="1:6" ht="30">
      <c r="A52" s="7">
        <v>50</v>
      </c>
      <c r="B52" s="7" t="s">
        <v>67</v>
      </c>
      <c r="C52" s="9">
        <f>2590+1800+420</f>
        <v>4810</v>
      </c>
      <c r="D52" s="9">
        <f>1184+600+224</f>
        <v>2008</v>
      </c>
      <c r="E52" s="9">
        <f t="shared" si="2"/>
        <v>6818</v>
      </c>
      <c r="F52" s="11" t="s">
        <v>68</v>
      </c>
    </row>
    <row r="53" spans="1:6" ht="15.75">
      <c r="A53" s="7">
        <v>51</v>
      </c>
      <c r="B53" s="7" t="s">
        <v>69</v>
      </c>
      <c r="C53" s="9">
        <f>600+2100</f>
        <v>2700</v>
      </c>
      <c r="D53" s="9">
        <v>100</v>
      </c>
      <c r="E53" s="9">
        <f t="shared" si="2"/>
        <v>2800</v>
      </c>
      <c r="F53" s="11">
        <v>4610</v>
      </c>
    </row>
    <row r="54" spans="1:6" ht="15.75">
      <c r="A54" s="7">
        <v>52</v>
      </c>
      <c r="B54" s="7" t="s">
        <v>70</v>
      </c>
      <c r="C54" s="9">
        <v>420</v>
      </c>
      <c r="D54" s="9">
        <v>210</v>
      </c>
      <c r="E54" s="9">
        <f t="shared" si="2"/>
        <v>630</v>
      </c>
      <c r="F54" s="11">
        <v>900</v>
      </c>
    </row>
    <row r="55" spans="1:6" ht="15.75">
      <c r="A55" s="7">
        <v>53</v>
      </c>
      <c r="B55" s="7" t="s">
        <v>71</v>
      </c>
      <c r="C55" s="9">
        <f>3444+1960</f>
        <v>5404</v>
      </c>
      <c r="D55" s="9">
        <f>1230+673</f>
        <v>1903</v>
      </c>
      <c r="E55" s="9">
        <f t="shared" si="2"/>
        <v>7307</v>
      </c>
      <c r="F55" s="10">
        <v>8570</v>
      </c>
    </row>
    <row r="56" spans="1:6" ht="15.75">
      <c r="A56" s="7">
        <v>54</v>
      </c>
      <c r="B56" s="7" t="s">
        <v>72</v>
      </c>
      <c r="C56" s="9">
        <v>1760</v>
      </c>
      <c r="D56" s="9">
        <v>968</v>
      </c>
      <c r="E56" s="9">
        <f t="shared" si="2"/>
        <v>2728</v>
      </c>
      <c r="F56" s="10">
        <v>3220</v>
      </c>
    </row>
    <row r="57" spans="1:6" ht="15.75">
      <c r="A57" s="7">
        <v>55</v>
      </c>
      <c r="B57" s="7" t="s">
        <v>73</v>
      </c>
      <c r="C57" s="9">
        <v>2260</v>
      </c>
      <c r="D57" s="9">
        <v>380</v>
      </c>
      <c r="E57" s="9">
        <f t="shared" si="2"/>
        <v>2640</v>
      </c>
      <c r="F57" s="11">
        <v>8400</v>
      </c>
    </row>
    <row r="58" spans="1:6" ht="15.75">
      <c r="A58" s="7">
        <v>56</v>
      </c>
      <c r="B58" s="7" t="s">
        <v>74</v>
      </c>
      <c r="C58" s="9">
        <v>1500</v>
      </c>
      <c r="D58" s="9">
        <v>0</v>
      </c>
      <c r="E58" s="9">
        <f t="shared" si="2"/>
        <v>1500</v>
      </c>
      <c r="F58" s="10">
        <v>4000</v>
      </c>
    </row>
    <row r="59" spans="1:6" ht="45">
      <c r="A59" s="7">
        <v>57</v>
      </c>
      <c r="B59" s="7" t="s">
        <v>75</v>
      </c>
      <c r="C59" s="9">
        <v>1080</v>
      </c>
      <c r="D59" s="9">
        <v>360</v>
      </c>
      <c r="E59" s="9">
        <f t="shared" si="2"/>
        <v>1440</v>
      </c>
      <c r="F59" s="12" t="s">
        <v>76</v>
      </c>
    </row>
    <row r="60" spans="1:6" ht="15.75">
      <c r="A60" s="7">
        <v>58</v>
      </c>
      <c r="B60" s="7" t="s">
        <v>77</v>
      </c>
      <c r="C60" s="9">
        <v>708</v>
      </c>
      <c r="D60" s="9">
        <v>354</v>
      </c>
      <c r="E60" s="9">
        <f t="shared" si="2"/>
        <v>1062</v>
      </c>
      <c r="F60" s="10">
        <v>1300</v>
      </c>
    </row>
    <row r="61" spans="1:6" ht="15.75">
      <c r="A61" s="7">
        <v>59</v>
      </c>
      <c r="B61" s="7" t="s">
        <v>78</v>
      </c>
      <c r="C61" s="9">
        <v>1860</v>
      </c>
      <c r="D61" s="9">
        <v>310</v>
      </c>
      <c r="E61" s="9">
        <f t="shared" si="2"/>
        <v>2170</v>
      </c>
      <c r="F61" s="10">
        <v>3060</v>
      </c>
    </row>
    <row r="62" spans="1:6" ht="15.75">
      <c r="A62" s="7">
        <v>60</v>
      </c>
      <c r="B62" s="7" t="s">
        <v>79</v>
      </c>
      <c r="C62" s="9">
        <v>600</v>
      </c>
      <c r="D62" s="9">
        <v>840</v>
      </c>
      <c r="E62" s="9">
        <f t="shared" si="2"/>
        <v>1440</v>
      </c>
      <c r="F62" s="10">
        <v>3300</v>
      </c>
    </row>
    <row r="63" spans="1:6" ht="15.75">
      <c r="A63" s="7">
        <v>61</v>
      </c>
      <c r="B63" s="7" t="s">
        <v>80</v>
      </c>
      <c r="C63" s="9">
        <v>1279</v>
      </c>
      <c r="D63" s="9">
        <v>694</v>
      </c>
      <c r="E63" s="9">
        <f t="shared" si="2"/>
        <v>1973</v>
      </c>
      <c r="F63" s="10">
        <v>1960</v>
      </c>
    </row>
    <row r="64" spans="1:6" ht="15.75">
      <c r="A64" s="7">
        <v>62</v>
      </c>
      <c r="B64" s="7" t="s">
        <v>81</v>
      </c>
      <c r="C64" s="9">
        <f>2940+1238+420</f>
        <v>4598</v>
      </c>
      <c r="D64" s="9">
        <f>882+338+980+210</f>
        <v>2410</v>
      </c>
      <c r="E64" s="9">
        <f t="shared" si="2"/>
        <v>7008</v>
      </c>
      <c r="F64" s="10">
        <v>8570</v>
      </c>
    </row>
    <row r="65" spans="1:6" ht="15.75">
      <c r="A65" s="7">
        <v>63</v>
      </c>
      <c r="B65" s="7" t="s">
        <v>82</v>
      </c>
      <c r="C65" s="13"/>
      <c r="D65" s="13"/>
      <c r="E65" s="13"/>
      <c r="F65" s="10">
        <v>1430</v>
      </c>
    </row>
    <row r="66" spans="1:6" ht="15.75">
      <c r="A66" s="7">
        <v>64</v>
      </c>
      <c r="B66" s="7" t="s">
        <v>83</v>
      </c>
      <c r="C66" s="9">
        <v>1500</v>
      </c>
      <c r="D66" s="9">
        <v>875</v>
      </c>
      <c r="E66" s="9">
        <f aca="true" t="shared" si="3" ref="E66:E73">SUM(C66:D66)</f>
        <v>2375</v>
      </c>
      <c r="F66" s="10">
        <v>3440</v>
      </c>
    </row>
    <row r="67" spans="1:6" ht="15.75">
      <c r="A67" s="7">
        <v>65</v>
      </c>
      <c r="B67" s="7" t="s">
        <v>84</v>
      </c>
      <c r="C67" s="9">
        <v>600</v>
      </c>
      <c r="D67" s="9">
        <v>484</v>
      </c>
      <c r="E67" s="9">
        <f t="shared" si="3"/>
        <v>1084</v>
      </c>
      <c r="F67" s="11">
        <v>1160</v>
      </c>
    </row>
    <row r="68" spans="1:6" ht="30">
      <c r="A68" s="7">
        <v>66</v>
      </c>
      <c r="B68" s="14" t="s">
        <v>85</v>
      </c>
      <c r="C68" s="9">
        <f>1056+252+468</f>
        <v>1776</v>
      </c>
      <c r="D68" s="9">
        <f>241+476+184</f>
        <v>901</v>
      </c>
      <c r="E68" s="9">
        <f t="shared" si="3"/>
        <v>2677</v>
      </c>
      <c r="F68" s="12" t="s">
        <v>86</v>
      </c>
    </row>
    <row r="69" spans="1:6" ht="15.75">
      <c r="A69" s="7">
        <v>67</v>
      </c>
      <c r="B69" s="7" t="s">
        <v>87</v>
      </c>
      <c r="C69" s="9">
        <v>6230</v>
      </c>
      <c r="D69" s="9">
        <v>270</v>
      </c>
      <c r="E69" s="9">
        <f t="shared" si="3"/>
        <v>6500</v>
      </c>
      <c r="F69" s="10">
        <v>2890</v>
      </c>
    </row>
    <row r="70" spans="1:6" ht="15.75">
      <c r="A70" s="7">
        <v>68</v>
      </c>
      <c r="B70" s="7" t="s">
        <v>88</v>
      </c>
      <c r="C70" s="9">
        <v>459</v>
      </c>
      <c r="D70" s="9">
        <v>217</v>
      </c>
      <c r="E70" s="9">
        <f t="shared" si="3"/>
        <v>676</v>
      </c>
      <c r="F70" s="10">
        <v>800</v>
      </c>
    </row>
    <row r="71" spans="1:6" ht="15.75">
      <c r="A71" s="7">
        <v>69</v>
      </c>
      <c r="B71" s="7" t="s">
        <v>89</v>
      </c>
      <c r="C71" s="9">
        <v>480</v>
      </c>
      <c r="D71" s="9">
        <v>256</v>
      </c>
      <c r="E71" s="9">
        <f t="shared" si="3"/>
        <v>736</v>
      </c>
      <c r="F71" s="10">
        <v>1140</v>
      </c>
    </row>
    <row r="72" spans="1:6" ht="15.75">
      <c r="A72" s="7">
        <v>70</v>
      </c>
      <c r="B72" s="7" t="s">
        <v>90</v>
      </c>
      <c r="C72" s="9">
        <v>2880</v>
      </c>
      <c r="D72" s="9">
        <v>1400</v>
      </c>
      <c r="E72" s="9">
        <f t="shared" si="3"/>
        <v>4280</v>
      </c>
      <c r="F72" s="10">
        <v>5270</v>
      </c>
    </row>
    <row r="73" spans="1:6" ht="15.75">
      <c r="A73" s="7">
        <v>71</v>
      </c>
      <c r="B73" s="7" t="s">
        <v>91</v>
      </c>
      <c r="C73" s="9">
        <v>4179</v>
      </c>
      <c r="D73" s="9">
        <v>2636</v>
      </c>
      <c r="E73" s="9">
        <f t="shared" si="3"/>
        <v>6815</v>
      </c>
      <c r="F73" s="10">
        <v>8710</v>
      </c>
    </row>
    <row r="74" spans="1:6" ht="15.75">
      <c r="A74" s="7">
        <v>72</v>
      </c>
      <c r="B74" s="8" t="s">
        <v>92</v>
      </c>
      <c r="C74" s="9"/>
      <c r="D74" s="9"/>
      <c r="E74" s="9"/>
      <c r="F74" s="11">
        <v>2870</v>
      </c>
    </row>
    <row r="75" spans="1:6" ht="15.75">
      <c r="A75" s="7">
        <v>73</v>
      </c>
      <c r="B75" s="7" t="s">
        <v>93</v>
      </c>
      <c r="C75" s="9">
        <v>280</v>
      </c>
      <c r="D75" s="9">
        <v>175</v>
      </c>
      <c r="E75" s="9">
        <f aca="true" t="shared" si="4" ref="E75:E90">SUM(C75:D75)</f>
        <v>455</v>
      </c>
      <c r="F75" s="11">
        <v>500</v>
      </c>
    </row>
    <row r="76" spans="1:6" ht="15.75">
      <c r="A76" s="7">
        <v>74</v>
      </c>
      <c r="B76" s="7" t="s">
        <v>94</v>
      </c>
      <c r="C76" s="9">
        <f>22234+2880</f>
        <v>25114</v>
      </c>
      <c r="D76" s="9">
        <v>336</v>
      </c>
      <c r="E76" s="9">
        <f t="shared" si="4"/>
        <v>25450</v>
      </c>
      <c r="F76" s="10">
        <v>24760</v>
      </c>
    </row>
    <row r="77" spans="1:6" ht="15.75">
      <c r="A77" s="7">
        <v>75</v>
      </c>
      <c r="B77" s="7" t="s">
        <v>95</v>
      </c>
      <c r="C77" s="9">
        <v>600</v>
      </c>
      <c r="D77" s="9">
        <v>0</v>
      </c>
      <c r="E77" s="9">
        <f t="shared" si="4"/>
        <v>600</v>
      </c>
      <c r="F77" s="10">
        <v>1150</v>
      </c>
    </row>
    <row r="78" spans="1:6" ht="15.75">
      <c r="A78" s="7">
        <v>76</v>
      </c>
      <c r="B78" s="7" t="s">
        <v>96</v>
      </c>
      <c r="C78" s="9">
        <v>392</v>
      </c>
      <c r="D78" s="9">
        <v>245</v>
      </c>
      <c r="E78" s="9">
        <f t="shared" si="4"/>
        <v>637</v>
      </c>
      <c r="F78" s="10">
        <v>810</v>
      </c>
    </row>
    <row r="79" spans="1:6" ht="15.75">
      <c r="A79" s="7">
        <v>77</v>
      </c>
      <c r="B79" s="7" t="s">
        <v>97</v>
      </c>
      <c r="C79" s="9">
        <v>1050</v>
      </c>
      <c r="D79" s="9">
        <v>0</v>
      </c>
      <c r="E79" s="9">
        <f t="shared" si="4"/>
        <v>1050</v>
      </c>
      <c r="F79" s="10">
        <v>5670</v>
      </c>
    </row>
    <row r="80" spans="1:6" ht="15.75">
      <c r="A80" s="7">
        <v>78</v>
      </c>
      <c r="B80" s="7" t="s">
        <v>98</v>
      </c>
      <c r="C80" s="9">
        <v>1500</v>
      </c>
      <c r="D80" s="9">
        <v>375</v>
      </c>
      <c r="E80" s="9">
        <f t="shared" si="4"/>
        <v>1875</v>
      </c>
      <c r="F80" s="10">
        <v>2590</v>
      </c>
    </row>
    <row r="81" spans="1:6" ht="30">
      <c r="A81" s="7">
        <v>79</v>
      </c>
      <c r="B81" s="7" t="s">
        <v>99</v>
      </c>
      <c r="C81" s="9">
        <v>840</v>
      </c>
      <c r="D81" s="9">
        <v>280</v>
      </c>
      <c r="E81" s="9">
        <f t="shared" si="4"/>
        <v>1120</v>
      </c>
      <c r="F81" s="11" t="s">
        <v>100</v>
      </c>
    </row>
    <row r="82" spans="1:6" ht="45">
      <c r="A82" s="7">
        <v>80</v>
      </c>
      <c r="B82" s="7" t="s">
        <v>101</v>
      </c>
      <c r="C82" s="9">
        <f>3280+5080</f>
        <v>8360</v>
      </c>
      <c r="D82" s="9">
        <f>911+2336</f>
        <v>3247</v>
      </c>
      <c r="E82" s="9">
        <f t="shared" si="4"/>
        <v>11607</v>
      </c>
      <c r="F82" s="11" t="s">
        <v>102</v>
      </c>
    </row>
    <row r="83" spans="1:6" ht="15.75">
      <c r="A83" s="7">
        <v>81</v>
      </c>
      <c r="B83" s="7" t="s">
        <v>103</v>
      </c>
      <c r="C83" s="9">
        <v>400</v>
      </c>
      <c r="D83" s="9">
        <v>125</v>
      </c>
      <c r="E83" s="9">
        <f t="shared" si="4"/>
        <v>525</v>
      </c>
      <c r="F83" s="10">
        <v>540</v>
      </c>
    </row>
    <row r="84" spans="1:6" ht="15.75">
      <c r="A84" s="7">
        <v>82</v>
      </c>
      <c r="B84" s="7" t="s">
        <v>104</v>
      </c>
      <c r="C84" s="9">
        <v>900</v>
      </c>
      <c r="D84" s="9">
        <v>150</v>
      </c>
      <c r="E84" s="9">
        <f t="shared" si="4"/>
        <v>1050</v>
      </c>
      <c r="F84" s="10">
        <v>2340</v>
      </c>
    </row>
    <row r="85" spans="1:6" ht="15.75">
      <c r="A85" s="7">
        <v>83</v>
      </c>
      <c r="B85" s="7" t="s">
        <v>105</v>
      </c>
      <c r="C85" s="9">
        <v>1680</v>
      </c>
      <c r="D85" s="9">
        <v>840</v>
      </c>
      <c r="E85" s="9">
        <f t="shared" si="4"/>
        <v>2520</v>
      </c>
      <c r="F85" s="10">
        <v>3030</v>
      </c>
    </row>
    <row r="86" spans="1:6" ht="15.75">
      <c r="A86" s="7">
        <v>84</v>
      </c>
      <c r="B86" s="7" t="s">
        <v>106</v>
      </c>
      <c r="C86" s="9">
        <v>1925</v>
      </c>
      <c r="D86" s="9">
        <v>977</v>
      </c>
      <c r="E86" s="9">
        <f t="shared" si="4"/>
        <v>2902</v>
      </c>
      <c r="F86" s="10">
        <v>4660</v>
      </c>
    </row>
    <row r="87" spans="1:6" ht="15.75">
      <c r="A87" s="7">
        <v>85</v>
      </c>
      <c r="B87" s="7" t="s">
        <v>107</v>
      </c>
      <c r="C87" s="9">
        <v>630</v>
      </c>
      <c r="D87" s="9">
        <v>90</v>
      </c>
      <c r="E87" s="9">
        <f t="shared" si="4"/>
        <v>720</v>
      </c>
      <c r="F87" s="10">
        <v>2150</v>
      </c>
    </row>
    <row r="88" spans="1:6" ht="15.75">
      <c r="A88" s="7">
        <v>86</v>
      </c>
      <c r="B88" s="7" t="s">
        <v>108</v>
      </c>
      <c r="C88" s="9">
        <v>1230</v>
      </c>
      <c r="D88" s="9">
        <v>741</v>
      </c>
      <c r="E88" s="9">
        <f t="shared" si="4"/>
        <v>1971</v>
      </c>
      <c r="F88" s="10">
        <v>2300</v>
      </c>
    </row>
    <row r="89" spans="1:6" ht="30">
      <c r="A89" s="7">
        <v>87</v>
      </c>
      <c r="B89" s="7" t="s">
        <v>109</v>
      </c>
      <c r="C89" s="9">
        <f>2030+735</f>
        <v>2765</v>
      </c>
      <c r="D89" s="9">
        <f>464+200</f>
        <v>664</v>
      </c>
      <c r="E89" s="9">
        <f t="shared" si="4"/>
        <v>3429</v>
      </c>
      <c r="F89" s="11" t="s">
        <v>110</v>
      </c>
    </row>
    <row r="90" spans="1:6" ht="15.75">
      <c r="A90" s="7">
        <v>88</v>
      </c>
      <c r="B90" s="7" t="s">
        <v>111</v>
      </c>
      <c r="C90" s="9">
        <v>800</v>
      </c>
      <c r="D90" s="9">
        <v>370</v>
      </c>
      <c r="E90" s="9">
        <f t="shared" si="4"/>
        <v>1170</v>
      </c>
      <c r="F90" s="10">
        <v>1320</v>
      </c>
    </row>
    <row r="91" spans="1:6" ht="30">
      <c r="A91" s="7">
        <v>89</v>
      </c>
      <c r="B91" s="7" t="s">
        <v>112</v>
      </c>
      <c r="C91" s="9"/>
      <c r="D91" s="9"/>
      <c r="E91" s="9"/>
      <c r="F91" s="12" t="s">
        <v>113</v>
      </c>
    </row>
    <row r="92" spans="1:6" ht="15.75">
      <c r="A92" s="7">
        <v>90</v>
      </c>
      <c r="B92" s="7" t="s">
        <v>114</v>
      </c>
      <c r="C92" s="9">
        <v>1330</v>
      </c>
      <c r="D92" s="9">
        <v>608</v>
      </c>
      <c r="E92" s="9">
        <f>SUM(C92:D92)</f>
        <v>1938</v>
      </c>
      <c r="F92" s="10">
        <v>2150</v>
      </c>
    </row>
    <row r="93" spans="1:6" ht="15.75">
      <c r="A93" s="7">
        <v>91</v>
      </c>
      <c r="B93" s="7" t="s">
        <v>115</v>
      </c>
      <c r="C93" s="9">
        <v>750</v>
      </c>
      <c r="D93" s="9">
        <v>125</v>
      </c>
      <c r="E93" s="9">
        <f>SUM(C93:D93)</f>
        <v>875</v>
      </c>
      <c r="F93" s="10">
        <v>1120</v>
      </c>
    </row>
    <row r="94" spans="1:6" ht="15.75">
      <c r="A94" s="7">
        <v>92</v>
      </c>
      <c r="B94" s="7" t="s">
        <v>116</v>
      </c>
      <c r="C94" s="9">
        <v>2760</v>
      </c>
      <c r="D94" s="9">
        <v>690</v>
      </c>
      <c r="E94" s="9">
        <f>SUM(C94:D94)</f>
        <v>3450</v>
      </c>
      <c r="F94" s="10">
        <v>4630</v>
      </c>
    </row>
    <row r="95" spans="1:6" ht="15.75">
      <c r="A95" s="7">
        <v>93</v>
      </c>
      <c r="B95" s="7" t="s">
        <v>117</v>
      </c>
      <c r="C95" s="9">
        <f>848+986+1364</f>
        <v>3198</v>
      </c>
      <c r="D95" s="9">
        <f>382+561+626</f>
        <v>1569</v>
      </c>
      <c r="E95" s="9">
        <f>SUM(C95:D95)</f>
        <v>4767</v>
      </c>
      <c r="F95" s="10">
        <v>6100</v>
      </c>
    </row>
    <row r="96" spans="1:6" ht="15.75">
      <c r="A96" s="7">
        <v>94</v>
      </c>
      <c r="B96" s="7" t="s">
        <v>118</v>
      </c>
      <c r="C96" s="9">
        <v>175</v>
      </c>
      <c r="D96" s="9">
        <v>0</v>
      </c>
      <c r="E96" s="9">
        <f>SUM(C96:D96)</f>
        <v>175</v>
      </c>
      <c r="F96" s="10">
        <v>220</v>
      </c>
    </row>
    <row r="97" spans="1:6" ht="15.75">
      <c r="A97" s="7">
        <v>95</v>
      </c>
      <c r="B97" s="7" t="s">
        <v>119</v>
      </c>
      <c r="C97" s="13"/>
      <c r="D97" s="13"/>
      <c r="E97" s="13"/>
      <c r="F97" s="10">
        <v>4030</v>
      </c>
    </row>
    <row r="98" spans="1:6" ht="15.75">
      <c r="A98" s="7">
        <v>96</v>
      </c>
      <c r="B98" s="7" t="s">
        <v>120</v>
      </c>
      <c r="C98" s="9">
        <v>1750</v>
      </c>
      <c r="D98" s="9">
        <v>525</v>
      </c>
      <c r="E98" s="9">
        <f>SUM(C98:D98)</f>
        <v>2275</v>
      </c>
      <c r="F98" s="11">
        <v>2550</v>
      </c>
    </row>
    <row r="99" spans="1:6" ht="15.75">
      <c r="A99" s="7">
        <v>97</v>
      </c>
      <c r="B99" s="7" t="s">
        <v>121</v>
      </c>
      <c r="C99" s="9">
        <f>1920+4060+1980</f>
        <v>7960</v>
      </c>
      <c r="D99" s="9">
        <f>512+1160</f>
        <v>1672</v>
      </c>
      <c r="E99" s="9">
        <f>SUM(C99:D99)</f>
        <v>9632</v>
      </c>
      <c r="F99" s="10">
        <v>13350</v>
      </c>
    </row>
    <row r="100" spans="1:6" ht="15.75">
      <c r="A100" s="7">
        <v>98</v>
      </c>
      <c r="B100" s="7" t="s">
        <v>122</v>
      </c>
      <c r="C100" s="9"/>
      <c r="D100" s="9"/>
      <c r="E100" s="9"/>
      <c r="F100" s="10">
        <v>12200</v>
      </c>
    </row>
    <row r="101" spans="1:6" ht="15.75">
      <c r="A101" s="7">
        <v>99</v>
      </c>
      <c r="B101" s="7" t="s">
        <v>123</v>
      </c>
      <c r="C101" s="9">
        <f>1120+990</f>
        <v>2110</v>
      </c>
      <c r="D101" s="9">
        <f>480+240</f>
        <v>720</v>
      </c>
      <c r="E101" s="9">
        <f aca="true" t="shared" si="5" ref="E101:E126">SUM(C101:D101)</f>
        <v>2830</v>
      </c>
      <c r="F101" s="10">
        <v>6600</v>
      </c>
    </row>
    <row r="102" spans="1:6" ht="15.75">
      <c r="A102" s="7">
        <v>100</v>
      </c>
      <c r="B102" s="7" t="s">
        <v>124</v>
      </c>
      <c r="C102" s="9">
        <v>950</v>
      </c>
      <c r="D102" s="9">
        <v>475</v>
      </c>
      <c r="E102" s="9">
        <f t="shared" si="5"/>
        <v>1425</v>
      </c>
      <c r="F102" s="10">
        <v>1980</v>
      </c>
    </row>
    <row r="103" spans="1:6" ht="15.75">
      <c r="A103" s="7">
        <v>101</v>
      </c>
      <c r="B103" s="7" t="s">
        <v>125</v>
      </c>
      <c r="C103" s="9">
        <v>1950</v>
      </c>
      <c r="D103" s="9">
        <v>1112</v>
      </c>
      <c r="E103" s="9">
        <f t="shared" si="5"/>
        <v>3062</v>
      </c>
      <c r="F103" s="10">
        <v>3890</v>
      </c>
    </row>
    <row r="104" spans="1:6" ht="15.75">
      <c r="A104" s="7">
        <v>102</v>
      </c>
      <c r="B104" s="7" t="s">
        <v>126</v>
      </c>
      <c r="C104" s="9">
        <v>420</v>
      </c>
      <c r="D104" s="9">
        <v>210</v>
      </c>
      <c r="E104" s="9">
        <f t="shared" si="5"/>
        <v>630</v>
      </c>
      <c r="F104" s="10">
        <v>720</v>
      </c>
    </row>
    <row r="105" spans="1:6" ht="15.75">
      <c r="A105" s="7">
        <v>103</v>
      </c>
      <c r="B105" s="7" t="s">
        <v>127</v>
      </c>
      <c r="C105" s="9">
        <v>3360</v>
      </c>
      <c r="D105" s="9">
        <v>1920</v>
      </c>
      <c r="E105" s="9">
        <f t="shared" si="5"/>
        <v>5280</v>
      </c>
      <c r="F105" s="10">
        <v>6680</v>
      </c>
    </row>
    <row r="106" spans="1:6" ht="15.75">
      <c r="A106" s="7">
        <v>104</v>
      </c>
      <c r="B106" s="7" t="s">
        <v>128</v>
      </c>
      <c r="C106" s="9">
        <v>2280</v>
      </c>
      <c r="D106" s="9">
        <v>0</v>
      </c>
      <c r="E106" s="9">
        <f t="shared" si="5"/>
        <v>2280</v>
      </c>
      <c r="F106" s="11">
        <v>18030</v>
      </c>
    </row>
    <row r="107" spans="1:6" ht="15.75">
      <c r="A107" s="7">
        <v>105</v>
      </c>
      <c r="B107" s="7" t="s">
        <v>129</v>
      </c>
      <c r="C107" s="9">
        <v>1665</v>
      </c>
      <c r="D107" s="9">
        <v>962</v>
      </c>
      <c r="E107" s="9">
        <f t="shared" si="5"/>
        <v>2627</v>
      </c>
      <c r="F107" s="10">
        <v>2850</v>
      </c>
    </row>
    <row r="108" spans="1:6" ht="15.75">
      <c r="A108" s="7">
        <v>106</v>
      </c>
      <c r="B108" s="7" t="s">
        <v>130</v>
      </c>
      <c r="C108" s="9">
        <v>360</v>
      </c>
      <c r="D108" s="9">
        <v>180</v>
      </c>
      <c r="E108" s="9">
        <f t="shared" si="5"/>
        <v>540</v>
      </c>
      <c r="F108" s="10">
        <v>790</v>
      </c>
    </row>
    <row r="109" spans="1:6" ht="15.75">
      <c r="A109" s="7">
        <v>107</v>
      </c>
      <c r="B109" s="7" t="s">
        <v>131</v>
      </c>
      <c r="C109" s="9">
        <v>1008</v>
      </c>
      <c r="D109" s="9">
        <v>504</v>
      </c>
      <c r="E109" s="9">
        <f t="shared" si="5"/>
        <v>1512</v>
      </c>
      <c r="F109" s="10">
        <v>1770</v>
      </c>
    </row>
    <row r="110" spans="1:6" ht="15.75">
      <c r="A110" s="7">
        <v>108</v>
      </c>
      <c r="B110" s="7" t="s">
        <v>132</v>
      </c>
      <c r="C110" s="9">
        <f>2905+1400</f>
        <v>4305</v>
      </c>
      <c r="D110" s="9">
        <f>1390+360</f>
        <v>1750</v>
      </c>
      <c r="E110" s="9">
        <f t="shared" si="5"/>
        <v>6055</v>
      </c>
      <c r="F110" s="10">
        <v>2600</v>
      </c>
    </row>
    <row r="111" spans="1:6" ht="15.75">
      <c r="A111" s="7">
        <v>109</v>
      </c>
      <c r="B111" s="7" t="s">
        <v>133</v>
      </c>
      <c r="C111" s="9">
        <v>481</v>
      </c>
      <c r="D111" s="9">
        <v>94</v>
      </c>
      <c r="E111" s="9">
        <f t="shared" si="5"/>
        <v>575</v>
      </c>
      <c r="F111" s="10">
        <v>480</v>
      </c>
    </row>
    <row r="112" spans="1:6" ht="15.75">
      <c r="A112" s="7">
        <v>110</v>
      </c>
      <c r="B112" s="7" t="s">
        <v>134</v>
      </c>
      <c r="C112" s="9">
        <v>5100</v>
      </c>
      <c r="D112" s="9">
        <v>850</v>
      </c>
      <c r="E112" s="9">
        <f t="shared" si="5"/>
        <v>5950</v>
      </c>
      <c r="F112" s="10">
        <v>7720</v>
      </c>
    </row>
    <row r="113" spans="1:6" ht="15.75">
      <c r="A113" s="7">
        <v>111</v>
      </c>
      <c r="B113" s="7" t="s">
        <v>135</v>
      </c>
      <c r="C113" s="9">
        <v>855</v>
      </c>
      <c r="D113" s="9">
        <v>570</v>
      </c>
      <c r="E113" s="9">
        <f t="shared" si="5"/>
        <v>1425</v>
      </c>
      <c r="F113" s="10">
        <v>2400</v>
      </c>
    </row>
    <row r="114" spans="1:6" ht="15.75">
      <c r="A114" s="7">
        <v>112</v>
      </c>
      <c r="B114" s="7" t="s">
        <v>136</v>
      </c>
      <c r="C114" s="9">
        <v>1650</v>
      </c>
      <c r="D114" s="9">
        <v>0</v>
      </c>
      <c r="E114" s="9">
        <f t="shared" si="5"/>
        <v>1650</v>
      </c>
      <c r="F114" s="10">
        <v>3920</v>
      </c>
    </row>
    <row r="115" spans="1:6" ht="30">
      <c r="A115" s="7">
        <v>113</v>
      </c>
      <c r="B115" s="7" t="s">
        <v>137</v>
      </c>
      <c r="C115" s="9">
        <v>863</v>
      </c>
      <c r="D115" s="9">
        <v>276</v>
      </c>
      <c r="E115" s="9">
        <f t="shared" si="5"/>
        <v>1139</v>
      </c>
      <c r="F115" s="12" t="s">
        <v>138</v>
      </c>
    </row>
    <row r="116" spans="1:6" ht="15.75">
      <c r="A116" s="7">
        <v>114</v>
      </c>
      <c r="B116" s="7" t="s">
        <v>139</v>
      </c>
      <c r="C116" s="9">
        <v>1200</v>
      </c>
      <c r="D116" s="9">
        <v>580</v>
      </c>
      <c r="E116" s="9">
        <f t="shared" si="5"/>
        <v>1780</v>
      </c>
      <c r="F116" s="10">
        <v>1800</v>
      </c>
    </row>
    <row r="117" spans="1:6" ht="15.75">
      <c r="A117" s="7">
        <v>115</v>
      </c>
      <c r="B117" s="7" t="s">
        <v>140</v>
      </c>
      <c r="C117" s="9">
        <f>2000+465+2024+1500+3400</f>
        <v>9389</v>
      </c>
      <c r="D117" s="9">
        <f>800+465+880+560+1680</f>
        <v>4385</v>
      </c>
      <c r="E117" s="9">
        <f t="shared" si="5"/>
        <v>13774</v>
      </c>
      <c r="F117" s="10">
        <v>4780</v>
      </c>
    </row>
    <row r="118" spans="1:6" ht="15.75">
      <c r="A118" s="7">
        <v>116</v>
      </c>
      <c r="B118" s="7" t="s">
        <v>141</v>
      </c>
      <c r="C118" s="9">
        <f>300+400</f>
        <v>700</v>
      </c>
      <c r="D118" s="9">
        <f>110+200</f>
        <v>310</v>
      </c>
      <c r="E118" s="9">
        <f t="shared" si="5"/>
        <v>1010</v>
      </c>
      <c r="F118" s="10">
        <v>1060</v>
      </c>
    </row>
    <row r="119" spans="1:6" ht="15.75">
      <c r="A119" s="7">
        <v>117</v>
      </c>
      <c r="B119" s="7" t="s">
        <v>142</v>
      </c>
      <c r="C119" s="9">
        <f>1050+990+1500</f>
        <v>3540</v>
      </c>
      <c r="D119" s="9">
        <f>450+578+475+375</f>
        <v>1878</v>
      </c>
      <c r="E119" s="9">
        <f t="shared" si="5"/>
        <v>5418</v>
      </c>
      <c r="F119" s="10">
        <v>5230</v>
      </c>
    </row>
    <row r="120" spans="1:6" ht="15.75">
      <c r="A120" s="7">
        <v>118</v>
      </c>
      <c r="B120" s="7" t="s">
        <v>143</v>
      </c>
      <c r="C120" s="9">
        <v>690</v>
      </c>
      <c r="D120" s="9">
        <v>340</v>
      </c>
      <c r="E120" s="9">
        <f t="shared" si="5"/>
        <v>1030</v>
      </c>
      <c r="F120" s="10">
        <v>4000</v>
      </c>
    </row>
    <row r="121" spans="1:6" ht="15.75">
      <c r="A121" s="7">
        <v>119</v>
      </c>
      <c r="B121" s="7" t="s">
        <v>144</v>
      </c>
      <c r="C121" s="9">
        <v>720</v>
      </c>
      <c r="D121" s="9">
        <v>0</v>
      </c>
      <c r="E121" s="9">
        <f t="shared" si="5"/>
        <v>720</v>
      </c>
      <c r="F121" s="10">
        <v>1300</v>
      </c>
    </row>
    <row r="122" spans="1:6" ht="15.75">
      <c r="A122" s="7">
        <v>120</v>
      </c>
      <c r="B122" s="7" t="s">
        <v>145</v>
      </c>
      <c r="C122" s="9">
        <v>560</v>
      </c>
      <c r="D122" s="9">
        <v>300</v>
      </c>
      <c r="E122" s="9">
        <f t="shared" si="5"/>
        <v>860</v>
      </c>
      <c r="F122" s="10">
        <v>1230</v>
      </c>
    </row>
    <row r="123" spans="1:6" ht="15.75">
      <c r="A123" s="7">
        <v>121</v>
      </c>
      <c r="B123" s="7" t="s">
        <v>146</v>
      </c>
      <c r="C123" s="9">
        <v>2100</v>
      </c>
      <c r="D123" s="9">
        <v>900</v>
      </c>
      <c r="E123" s="9">
        <f t="shared" si="5"/>
        <v>3000</v>
      </c>
      <c r="F123" s="10">
        <v>13000</v>
      </c>
    </row>
    <row r="124" spans="1:6" ht="15.75">
      <c r="A124" s="7">
        <v>122</v>
      </c>
      <c r="B124" s="7" t="s">
        <v>147</v>
      </c>
      <c r="C124" s="9">
        <v>527</v>
      </c>
      <c r="D124" s="9">
        <v>366</v>
      </c>
      <c r="E124" s="9">
        <f t="shared" si="5"/>
        <v>893</v>
      </c>
      <c r="F124" s="10">
        <v>1220</v>
      </c>
    </row>
    <row r="125" spans="1:6" ht="15.75">
      <c r="A125" s="7">
        <v>123</v>
      </c>
      <c r="B125" s="7" t="s">
        <v>148</v>
      </c>
      <c r="C125" s="9">
        <v>1200</v>
      </c>
      <c r="D125" s="9">
        <v>0</v>
      </c>
      <c r="E125" s="9">
        <f t="shared" si="5"/>
        <v>1200</v>
      </c>
      <c r="F125" s="11">
        <v>2520</v>
      </c>
    </row>
    <row r="126" spans="1:6" ht="15.75">
      <c r="A126" s="7">
        <v>124</v>
      </c>
      <c r="B126" s="7" t="s">
        <v>149</v>
      </c>
      <c r="C126" s="9">
        <v>784</v>
      </c>
      <c r="D126" s="9">
        <v>378</v>
      </c>
      <c r="E126" s="9">
        <f t="shared" si="5"/>
        <v>1162</v>
      </c>
      <c r="F126" s="10">
        <v>1300</v>
      </c>
    </row>
    <row r="127" spans="1:6" ht="15.75">
      <c r="A127" s="7">
        <v>125</v>
      </c>
      <c r="B127" s="7" t="s">
        <v>150</v>
      </c>
      <c r="C127" s="13"/>
      <c r="D127" s="13"/>
      <c r="E127" s="13"/>
      <c r="F127" s="10">
        <v>3230</v>
      </c>
    </row>
    <row r="128" spans="1:6" ht="15.75">
      <c r="A128" s="7">
        <v>126</v>
      </c>
      <c r="B128" s="7" t="s">
        <v>151</v>
      </c>
      <c r="C128" s="9">
        <v>1520</v>
      </c>
      <c r="D128" s="9">
        <v>722</v>
      </c>
      <c r="E128" s="9">
        <f aca="true" t="shared" si="6" ref="E128:E133">SUM(C128:D128)</f>
        <v>2242</v>
      </c>
      <c r="F128" s="10">
        <v>2870</v>
      </c>
    </row>
    <row r="129" spans="1:6" ht="30">
      <c r="A129" s="7">
        <v>127</v>
      </c>
      <c r="B129" s="7" t="s">
        <v>152</v>
      </c>
      <c r="C129" s="9">
        <v>780</v>
      </c>
      <c r="D129" s="9">
        <v>195</v>
      </c>
      <c r="E129" s="9">
        <f t="shared" si="6"/>
        <v>975</v>
      </c>
      <c r="F129" s="12" t="s">
        <v>153</v>
      </c>
    </row>
    <row r="130" spans="1:6" ht="15.75">
      <c r="A130" s="7">
        <v>128</v>
      </c>
      <c r="B130" s="7" t="s">
        <v>154</v>
      </c>
      <c r="C130" s="9">
        <v>1540</v>
      </c>
      <c r="D130" s="9">
        <v>440</v>
      </c>
      <c r="E130" s="9">
        <f t="shared" si="6"/>
        <v>1980</v>
      </c>
      <c r="F130" s="10">
        <v>5300</v>
      </c>
    </row>
    <row r="131" spans="1:6" ht="15.75">
      <c r="A131" s="7">
        <v>129</v>
      </c>
      <c r="B131" s="7" t="s">
        <v>155</v>
      </c>
      <c r="C131" s="9">
        <v>5005</v>
      </c>
      <c r="D131" s="9">
        <v>178</v>
      </c>
      <c r="E131" s="9">
        <f t="shared" si="6"/>
        <v>5183</v>
      </c>
      <c r="F131" s="10">
        <v>7670</v>
      </c>
    </row>
    <row r="132" spans="1:6" ht="15.75">
      <c r="A132" s="7">
        <v>130</v>
      </c>
      <c r="B132" s="7" t="s">
        <v>156</v>
      </c>
      <c r="C132" s="9">
        <v>420</v>
      </c>
      <c r="D132" s="9">
        <v>210</v>
      </c>
      <c r="E132" s="9">
        <f t="shared" si="6"/>
        <v>630</v>
      </c>
      <c r="F132" s="11">
        <v>970</v>
      </c>
    </row>
    <row r="133" spans="1:6" ht="30">
      <c r="A133" s="7">
        <v>131</v>
      </c>
      <c r="B133" s="7" t="s">
        <v>157</v>
      </c>
      <c r="C133" s="9">
        <v>660</v>
      </c>
      <c r="D133" s="9">
        <f>228+300</f>
        <v>528</v>
      </c>
      <c r="E133" s="9">
        <f t="shared" si="6"/>
        <v>1188</v>
      </c>
      <c r="F133" s="12" t="s">
        <v>158</v>
      </c>
    </row>
    <row r="134" spans="1:6" ht="15.75">
      <c r="A134" s="7">
        <v>132</v>
      </c>
      <c r="B134" s="7" t="s">
        <v>159</v>
      </c>
      <c r="C134" s="9"/>
      <c r="D134" s="9"/>
      <c r="E134" s="9"/>
      <c r="F134" s="10">
        <v>2870</v>
      </c>
    </row>
    <row r="135" spans="1:6" ht="15.75">
      <c r="A135" s="7">
        <v>133</v>
      </c>
      <c r="B135" s="7" t="s">
        <v>160</v>
      </c>
      <c r="C135" s="9"/>
      <c r="D135" s="9"/>
      <c r="E135" s="9"/>
      <c r="F135" s="10">
        <v>2580</v>
      </c>
    </row>
    <row r="136" spans="1:6" ht="15.75">
      <c r="A136" s="7">
        <v>134</v>
      </c>
      <c r="B136" s="7" t="s">
        <v>161</v>
      </c>
      <c r="C136" s="9">
        <v>2392</v>
      </c>
      <c r="D136" s="9">
        <v>1274</v>
      </c>
      <c r="E136" s="9">
        <f aca="true" t="shared" si="7" ref="E136:E147">SUM(C136:D136)</f>
        <v>3666</v>
      </c>
      <c r="F136" s="10">
        <v>3880</v>
      </c>
    </row>
    <row r="137" spans="1:6" ht="30">
      <c r="A137" s="7">
        <v>135</v>
      </c>
      <c r="B137" s="7" t="s">
        <v>162</v>
      </c>
      <c r="C137" s="9">
        <v>5215</v>
      </c>
      <c r="D137" s="9">
        <v>3726</v>
      </c>
      <c r="E137" s="9">
        <f t="shared" si="7"/>
        <v>8941</v>
      </c>
      <c r="F137" s="12" t="s">
        <v>163</v>
      </c>
    </row>
    <row r="138" spans="1:6" ht="15.75">
      <c r="A138" s="7">
        <v>136</v>
      </c>
      <c r="B138" s="7" t="s">
        <v>164</v>
      </c>
      <c r="C138" s="9">
        <v>1290</v>
      </c>
      <c r="D138" s="9">
        <v>688</v>
      </c>
      <c r="E138" s="9">
        <f t="shared" si="7"/>
        <v>1978</v>
      </c>
      <c r="F138" s="10">
        <v>2080</v>
      </c>
    </row>
    <row r="139" spans="1:6" ht="15.75">
      <c r="A139" s="7">
        <v>137</v>
      </c>
      <c r="B139" s="7" t="s">
        <v>165</v>
      </c>
      <c r="C139" s="9">
        <v>2200</v>
      </c>
      <c r="D139" s="9">
        <v>550</v>
      </c>
      <c r="E139" s="9">
        <f t="shared" si="7"/>
        <v>2750</v>
      </c>
      <c r="F139" s="10">
        <v>20350</v>
      </c>
    </row>
    <row r="140" spans="1:6" ht="15.75">
      <c r="A140" s="7">
        <v>138</v>
      </c>
      <c r="B140" s="7" t="s">
        <v>166</v>
      </c>
      <c r="C140" s="9">
        <v>385</v>
      </c>
      <c r="D140" s="9">
        <v>238</v>
      </c>
      <c r="E140" s="9">
        <f t="shared" si="7"/>
        <v>623</v>
      </c>
      <c r="F140" s="10">
        <v>800</v>
      </c>
    </row>
    <row r="141" spans="1:6" ht="15.75">
      <c r="A141" s="7">
        <v>139</v>
      </c>
      <c r="B141" s="7" t="s">
        <v>167</v>
      </c>
      <c r="C141" s="9">
        <v>855</v>
      </c>
      <c r="D141" s="9">
        <v>570</v>
      </c>
      <c r="E141" s="9">
        <f t="shared" si="7"/>
        <v>1425</v>
      </c>
      <c r="F141" s="10">
        <v>2600</v>
      </c>
    </row>
    <row r="142" spans="1:6" ht="15.75">
      <c r="A142" s="7">
        <v>140</v>
      </c>
      <c r="B142" s="7" t="s">
        <v>168</v>
      </c>
      <c r="C142" s="9">
        <v>1960</v>
      </c>
      <c r="D142" s="9">
        <v>840</v>
      </c>
      <c r="E142" s="9">
        <f t="shared" si="7"/>
        <v>2800</v>
      </c>
      <c r="F142" s="10">
        <v>4970</v>
      </c>
    </row>
    <row r="143" spans="1:6" ht="15.75">
      <c r="A143" s="7">
        <v>141</v>
      </c>
      <c r="B143" s="7" t="s">
        <v>169</v>
      </c>
      <c r="C143" s="9">
        <v>780</v>
      </c>
      <c r="D143" s="9">
        <v>360</v>
      </c>
      <c r="E143" s="9">
        <f t="shared" si="7"/>
        <v>1140</v>
      </c>
      <c r="F143" s="10">
        <v>1400</v>
      </c>
    </row>
    <row r="144" spans="1:6" ht="30">
      <c r="A144" s="7">
        <v>142</v>
      </c>
      <c r="B144" s="7" t="s">
        <v>170</v>
      </c>
      <c r="C144" s="9">
        <v>3690</v>
      </c>
      <c r="D144" s="9">
        <v>1107</v>
      </c>
      <c r="E144" s="9">
        <f t="shared" si="7"/>
        <v>4797</v>
      </c>
      <c r="F144" s="12" t="s">
        <v>171</v>
      </c>
    </row>
    <row r="145" spans="1:6" ht="15.75">
      <c r="A145" s="7">
        <v>143</v>
      </c>
      <c r="B145" s="7" t="s">
        <v>172</v>
      </c>
      <c r="C145" s="9">
        <v>1470</v>
      </c>
      <c r="D145" s="9">
        <v>720</v>
      </c>
      <c r="E145" s="9">
        <f t="shared" si="7"/>
        <v>2190</v>
      </c>
      <c r="F145" s="10">
        <v>2190</v>
      </c>
    </row>
    <row r="146" spans="1:6" ht="15.75">
      <c r="A146" s="7">
        <v>144</v>
      </c>
      <c r="B146" s="7" t="s">
        <v>173</v>
      </c>
      <c r="C146" s="9">
        <v>1015</v>
      </c>
      <c r="D146" s="9">
        <v>537</v>
      </c>
      <c r="E146" s="9">
        <f t="shared" si="7"/>
        <v>1552</v>
      </c>
      <c r="F146" s="10">
        <v>1390</v>
      </c>
    </row>
    <row r="147" spans="1:6" ht="15.75">
      <c r="A147" s="7">
        <v>145</v>
      </c>
      <c r="B147" s="7" t="s">
        <v>174</v>
      </c>
      <c r="C147" s="9">
        <v>2100</v>
      </c>
      <c r="D147" s="9">
        <v>700</v>
      </c>
      <c r="E147" s="9">
        <f t="shared" si="7"/>
        <v>2800</v>
      </c>
      <c r="F147" s="10">
        <v>3770</v>
      </c>
    </row>
    <row r="148" spans="1:6" ht="15.75">
      <c r="A148" s="7">
        <v>146</v>
      </c>
      <c r="B148" s="7" t="s">
        <v>175</v>
      </c>
      <c r="C148" s="9"/>
      <c r="D148" s="9"/>
      <c r="E148" s="9"/>
      <c r="F148" s="10">
        <v>1760</v>
      </c>
    </row>
    <row r="149" spans="1:6" ht="15.75">
      <c r="A149" s="7">
        <v>147</v>
      </c>
      <c r="B149" s="7" t="s">
        <v>176</v>
      </c>
      <c r="C149" s="9">
        <f>3588+12180+10220</f>
        <v>25988</v>
      </c>
      <c r="D149" s="9">
        <v>0</v>
      </c>
      <c r="E149" s="9">
        <f aca="true" t="shared" si="8" ref="E149:E160">SUM(C149:D149)</f>
        <v>25988</v>
      </c>
      <c r="F149" s="10">
        <v>53850</v>
      </c>
    </row>
    <row r="150" spans="1:6" ht="15.75">
      <c r="A150" s="7">
        <v>148</v>
      </c>
      <c r="B150" s="7" t="s">
        <v>177</v>
      </c>
      <c r="C150" s="9">
        <v>4320</v>
      </c>
      <c r="D150" s="9">
        <v>1800</v>
      </c>
      <c r="E150" s="9">
        <f t="shared" si="8"/>
        <v>6120</v>
      </c>
      <c r="F150" s="10">
        <v>6040</v>
      </c>
    </row>
    <row r="151" spans="1:6" ht="15.75">
      <c r="A151" s="7">
        <v>149</v>
      </c>
      <c r="B151" s="7" t="s">
        <v>178</v>
      </c>
      <c r="C151" s="9">
        <v>1073</v>
      </c>
      <c r="D151" s="9">
        <v>624</v>
      </c>
      <c r="E151" s="9">
        <f t="shared" si="8"/>
        <v>1697</v>
      </c>
      <c r="F151" s="10">
        <v>1840</v>
      </c>
    </row>
    <row r="152" spans="1:6" ht="15.75">
      <c r="A152" s="7">
        <v>150</v>
      </c>
      <c r="B152" s="7" t="s">
        <v>179</v>
      </c>
      <c r="C152" s="9">
        <v>1855</v>
      </c>
      <c r="D152" s="9">
        <v>796</v>
      </c>
      <c r="E152" s="9">
        <f t="shared" si="8"/>
        <v>2651</v>
      </c>
      <c r="F152" s="10">
        <v>4400</v>
      </c>
    </row>
    <row r="153" spans="1:6" ht="15.75">
      <c r="A153" s="7">
        <v>151</v>
      </c>
      <c r="B153" s="7" t="s">
        <v>180</v>
      </c>
      <c r="C153" s="13">
        <f>600+3675</f>
        <v>4275</v>
      </c>
      <c r="D153" s="13">
        <f>340+1890</f>
        <v>2230</v>
      </c>
      <c r="E153" s="13">
        <f t="shared" si="8"/>
        <v>6505</v>
      </c>
      <c r="F153" s="10">
        <v>980</v>
      </c>
    </row>
    <row r="154" spans="1:6" ht="15.75">
      <c r="A154" s="7">
        <v>152</v>
      </c>
      <c r="B154" s="7" t="s">
        <v>181</v>
      </c>
      <c r="C154" s="9">
        <v>4798</v>
      </c>
      <c r="D154" s="9">
        <v>808</v>
      </c>
      <c r="E154" s="9">
        <f t="shared" si="8"/>
        <v>5606</v>
      </c>
      <c r="F154" s="10">
        <v>6040</v>
      </c>
    </row>
    <row r="155" spans="1:6" ht="30">
      <c r="A155" s="7">
        <v>153</v>
      </c>
      <c r="B155" s="7" t="s">
        <v>182</v>
      </c>
      <c r="C155" s="13">
        <v>980</v>
      </c>
      <c r="D155" s="13">
        <v>280</v>
      </c>
      <c r="E155" s="13">
        <f t="shared" si="8"/>
        <v>1260</v>
      </c>
      <c r="F155" s="11" t="s">
        <v>183</v>
      </c>
    </row>
    <row r="156" spans="1:6" ht="15.75">
      <c r="A156" s="7">
        <v>154</v>
      </c>
      <c r="B156" s="7" t="s">
        <v>184</v>
      </c>
      <c r="C156" s="13">
        <f>450+330</f>
        <v>780</v>
      </c>
      <c r="D156" s="13">
        <f>280+132</f>
        <v>412</v>
      </c>
      <c r="E156" s="13">
        <f t="shared" si="8"/>
        <v>1192</v>
      </c>
      <c r="F156" s="11">
        <v>1440</v>
      </c>
    </row>
    <row r="157" spans="1:6" ht="30">
      <c r="A157" s="7">
        <v>155</v>
      </c>
      <c r="B157" s="7" t="s">
        <v>185</v>
      </c>
      <c r="C157" s="9">
        <f>400+550</f>
        <v>950</v>
      </c>
      <c r="D157" s="9">
        <f>196+353</f>
        <v>549</v>
      </c>
      <c r="E157" s="9">
        <f t="shared" si="8"/>
        <v>1499</v>
      </c>
      <c r="F157" s="12" t="s">
        <v>186</v>
      </c>
    </row>
    <row r="158" spans="1:6" ht="15.75">
      <c r="A158" s="7">
        <v>156</v>
      </c>
      <c r="B158" s="7" t="s">
        <v>187</v>
      </c>
      <c r="C158" s="9">
        <v>2590</v>
      </c>
      <c r="D158" s="9">
        <v>555</v>
      </c>
      <c r="E158" s="9">
        <f t="shared" si="8"/>
        <v>3145</v>
      </c>
      <c r="F158" s="10">
        <v>4250</v>
      </c>
    </row>
    <row r="159" spans="1:6" ht="30">
      <c r="A159" s="7">
        <v>157</v>
      </c>
      <c r="B159" s="7" t="s">
        <v>188</v>
      </c>
      <c r="C159" s="9">
        <f>910+700+1435</f>
        <v>3045</v>
      </c>
      <c r="D159" s="9">
        <f>390+160</f>
        <v>550</v>
      </c>
      <c r="E159" s="9">
        <f t="shared" si="8"/>
        <v>3595</v>
      </c>
      <c r="F159" s="12" t="s">
        <v>189</v>
      </c>
    </row>
    <row r="160" spans="1:6" ht="15.75">
      <c r="A160" s="7">
        <v>158</v>
      </c>
      <c r="B160" s="7" t="s">
        <v>190</v>
      </c>
      <c r="C160" s="9">
        <v>1410</v>
      </c>
      <c r="D160" s="9">
        <v>1152</v>
      </c>
      <c r="E160" s="9">
        <f t="shared" si="8"/>
        <v>2562</v>
      </c>
      <c r="F160" s="10">
        <v>1260</v>
      </c>
    </row>
    <row r="161" spans="1:6" ht="15.75">
      <c r="A161" s="7">
        <v>159</v>
      </c>
      <c r="B161" s="7" t="s">
        <v>191</v>
      </c>
      <c r="C161" s="13"/>
      <c r="D161" s="13"/>
      <c r="E161" s="13"/>
      <c r="F161" s="10">
        <v>5370</v>
      </c>
    </row>
    <row r="162" spans="1:6" ht="15.75">
      <c r="A162" s="7">
        <v>160</v>
      </c>
      <c r="B162" s="7" t="s">
        <v>192</v>
      </c>
      <c r="C162" s="9">
        <v>1188</v>
      </c>
      <c r="D162" s="9">
        <v>317</v>
      </c>
      <c r="E162" s="9">
        <f>SUM(C162:D162)</f>
        <v>1505</v>
      </c>
      <c r="F162" s="10">
        <v>1880</v>
      </c>
    </row>
    <row r="163" spans="1:6" ht="15.75">
      <c r="A163" s="14">
        <v>161</v>
      </c>
      <c r="B163" s="14" t="s">
        <v>193</v>
      </c>
      <c r="C163" s="13">
        <v>420</v>
      </c>
      <c r="D163" s="13">
        <v>88</v>
      </c>
      <c r="E163" s="13">
        <f>SUM(C163:D163)</f>
        <v>508</v>
      </c>
      <c r="F163" s="11">
        <v>820</v>
      </c>
    </row>
    <row r="164" spans="1:6" ht="15.75">
      <c r="A164" s="14">
        <v>162</v>
      </c>
      <c r="B164" s="14" t="s">
        <v>194</v>
      </c>
      <c r="C164" s="13"/>
      <c r="D164" s="13"/>
      <c r="E164" s="13"/>
      <c r="F164" s="11">
        <v>1860</v>
      </c>
    </row>
    <row r="165" spans="1:6" ht="15.75">
      <c r="A165" s="14">
        <v>163</v>
      </c>
      <c r="B165" s="14" t="s">
        <v>195</v>
      </c>
      <c r="C165" s="13">
        <v>1092</v>
      </c>
      <c r="D165" s="13">
        <v>280</v>
      </c>
      <c r="E165" s="13">
        <f aca="true" t="shared" si="9" ref="E165:E186">SUM(C165:D165)</f>
        <v>1372</v>
      </c>
      <c r="F165" s="11">
        <v>710</v>
      </c>
    </row>
    <row r="166" spans="1:6" ht="15.75">
      <c r="A166" s="14">
        <v>164</v>
      </c>
      <c r="B166" s="14" t="s">
        <v>196</v>
      </c>
      <c r="C166" s="13">
        <v>912</v>
      </c>
      <c r="D166" s="13">
        <v>745</v>
      </c>
      <c r="E166" s="13">
        <f t="shared" si="9"/>
        <v>1657</v>
      </c>
      <c r="F166" s="11">
        <v>2000</v>
      </c>
    </row>
    <row r="167" spans="1:6" ht="15.75">
      <c r="A167" s="14">
        <v>165</v>
      </c>
      <c r="B167" s="14" t="s">
        <v>197</v>
      </c>
      <c r="C167" s="13">
        <v>3283</v>
      </c>
      <c r="D167" s="13">
        <v>1010</v>
      </c>
      <c r="E167" s="13">
        <f t="shared" si="9"/>
        <v>4293</v>
      </c>
      <c r="F167" s="11">
        <v>4940</v>
      </c>
    </row>
    <row r="168" spans="1:6" ht="15.75">
      <c r="A168" s="14">
        <v>166</v>
      </c>
      <c r="B168" s="14" t="s">
        <v>198</v>
      </c>
      <c r="C168" s="13">
        <v>840</v>
      </c>
      <c r="D168" s="13">
        <v>364</v>
      </c>
      <c r="E168" s="13">
        <f t="shared" si="9"/>
        <v>1204</v>
      </c>
      <c r="F168" s="11">
        <v>920</v>
      </c>
    </row>
    <row r="169" spans="1:6" ht="15.75">
      <c r="A169" s="14">
        <v>167</v>
      </c>
      <c r="B169" s="14" t="s">
        <v>199</v>
      </c>
      <c r="C169" s="13">
        <v>1025</v>
      </c>
      <c r="D169" s="13">
        <v>656</v>
      </c>
      <c r="E169" s="13">
        <f t="shared" si="9"/>
        <v>1681</v>
      </c>
      <c r="F169" s="11">
        <v>2020</v>
      </c>
    </row>
    <row r="170" spans="1:6" ht="15.75">
      <c r="A170" s="14">
        <v>168</v>
      </c>
      <c r="B170" s="14" t="s">
        <v>200</v>
      </c>
      <c r="C170" s="13">
        <v>6680</v>
      </c>
      <c r="D170" s="13">
        <v>2010</v>
      </c>
      <c r="E170" s="13">
        <f t="shared" si="9"/>
        <v>8690</v>
      </c>
      <c r="F170" s="11">
        <v>11960</v>
      </c>
    </row>
    <row r="171" spans="1:6" ht="15.75">
      <c r="A171" s="14">
        <v>169</v>
      </c>
      <c r="B171" s="14" t="s">
        <v>201</v>
      </c>
      <c r="C171" s="13">
        <f>1368+688+2310</f>
        <v>4366</v>
      </c>
      <c r="D171" s="13">
        <f>703+376</f>
        <v>1079</v>
      </c>
      <c r="E171" s="13">
        <f t="shared" si="9"/>
        <v>5445</v>
      </c>
      <c r="F171" s="11">
        <v>8950</v>
      </c>
    </row>
    <row r="172" spans="1:6" ht="15.75">
      <c r="A172" s="14">
        <v>170</v>
      </c>
      <c r="B172" s="14" t="s">
        <v>202</v>
      </c>
      <c r="C172" s="13">
        <v>300</v>
      </c>
      <c r="D172" s="13">
        <v>50</v>
      </c>
      <c r="E172" s="13">
        <f t="shared" si="9"/>
        <v>350</v>
      </c>
      <c r="F172" s="11">
        <v>510</v>
      </c>
    </row>
    <row r="173" spans="1:6" ht="15.75">
      <c r="A173" s="14">
        <v>171</v>
      </c>
      <c r="B173" s="14" t="s">
        <v>203</v>
      </c>
      <c r="C173" s="13">
        <v>720</v>
      </c>
      <c r="D173" s="13">
        <v>120</v>
      </c>
      <c r="E173" s="13">
        <f t="shared" si="9"/>
        <v>840</v>
      </c>
      <c r="F173" s="11">
        <v>1140</v>
      </c>
    </row>
    <row r="174" spans="1:6" ht="15.75">
      <c r="A174" s="14">
        <v>172</v>
      </c>
      <c r="B174" s="14" t="s">
        <v>204</v>
      </c>
      <c r="C174" s="13">
        <v>780</v>
      </c>
      <c r="D174" s="13">
        <v>438</v>
      </c>
      <c r="E174" s="13">
        <f t="shared" si="9"/>
        <v>1218</v>
      </c>
      <c r="F174" s="11">
        <v>1100</v>
      </c>
    </row>
    <row r="175" spans="1:6" ht="15.75">
      <c r="A175" s="14">
        <v>173</v>
      </c>
      <c r="B175" s="14" t="s">
        <v>205</v>
      </c>
      <c r="C175" s="13">
        <v>980</v>
      </c>
      <c r="D175" s="13">
        <v>280</v>
      </c>
      <c r="E175" s="13">
        <f t="shared" si="9"/>
        <v>1260</v>
      </c>
      <c r="F175" s="11">
        <v>600</v>
      </c>
    </row>
    <row r="176" spans="1:6" ht="15.75">
      <c r="A176" s="14">
        <v>174</v>
      </c>
      <c r="B176" s="14" t="s">
        <v>206</v>
      </c>
      <c r="C176" s="13">
        <v>910</v>
      </c>
      <c r="D176" s="13">
        <v>390</v>
      </c>
      <c r="E176" s="13">
        <f t="shared" si="9"/>
        <v>1300</v>
      </c>
      <c r="F176" s="11">
        <v>1920</v>
      </c>
    </row>
    <row r="177" spans="1:6" ht="15.75">
      <c r="A177" s="14">
        <v>175</v>
      </c>
      <c r="B177" s="14" t="s">
        <v>207</v>
      </c>
      <c r="C177" s="13">
        <f>1080+2160</f>
        <v>3240</v>
      </c>
      <c r="D177" s="13">
        <f>774+240</f>
        <v>1014</v>
      </c>
      <c r="E177" s="13">
        <f t="shared" si="9"/>
        <v>4254</v>
      </c>
      <c r="F177" s="11">
        <v>5750</v>
      </c>
    </row>
    <row r="178" spans="1:6" ht="15.75">
      <c r="A178" s="14">
        <v>176</v>
      </c>
      <c r="B178" s="14" t="s">
        <v>208</v>
      </c>
      <c r="C178" s="13">
        <v>1020</v>
      </c>
      <c r="D178" s="13">
        <v>85</v>
      </c>
      <c r="E178" s="13">
        <f t="shared" si="9"/>
        <v>1105</v>
      </c>
      <c r="F178" s="11">
        <v>2550</v>
      </c>
    </row>
    <row r="179" spans="1:6" ht="15.75">
      <c r="A179" s="14">
        <v>177</v>
      </c>
      <c r="B179" s="14" t="s">
        <v>209</v>
      </c>
      <c r="C179" s="13">
        <v>930</v>
      </c>
      <c r="D179" s="13">
        <v>464</v>
      </c>
      <c r="E179" s="13">
        <f t="shared" si="9"/>
        <v>1394</v>
      </c>
      <c r="F179" s="11">
        <v>2020</v>
      </c>
    </row>
    <row r="180" spans="1:6" ht="15.75">
      <c r="A180" s="14">
        <v>178</v>
      </c>
      <c r="B180" s="14" t="s">
        <v>210</v>
      </c>
      <c r="C180" s="13">
        <f>480+7620+2500+2525</f>
        <v>13125</v>
      </c>
      <c r="D180" s="13">
        <f>264+3040+2040+750</f>
        <v>6094</v>
      </c>
      <c r="E180" s="13">
        <f t="shared" si="9"/>
        <v>19219</v>
      </c>
      <c r="F180" s="11">
        <v>14600</v>
      </c>
    </row>
    <row r="181" spans="1:6" ht="15.75">
      <c r="A181" s="14">
        <v>179</v>
      </c>
      <c r="B181" s="14" t="s">
        <v>211</v>
      </c>
      <c r="C181" s="13">
        <v>1995</v>
      </c>
      <c r="D181" s="13">
        <v>1426</v>
      </c>
      <c r="E181" s="13">
        <f t="shared" si="9"/>
        <v>3421</v>
      </c>
      <c r="F181" s="11">
        <v>4060</v>
      </c>
    </row>
    <row r="182" spans="1:6" ht="15.75">
      <c r="A182" s="14">
        <v>180</v>
      </c>
      <c r="B182" s="14" t="s">
        <v>212</v>
      </c>
      <c r="C182" s="13">
        <v>1630</v>
      </c>
      <c r="D182" s="13">
        <v>840</v>
      </c>
      <c r="E182" s="13">
        <f t="shared" si="9"/>
        <v>2470</v>
      </c>
      <c r="F182" s="11">
        <v>2000</v>
      </c>
    </row>
    <row r="183" spans="1:6" ht="30">
      <c r="A183" s="14">
        <v>181</v>
      </c>
      <c r="B183" s="14" t="s">
        <v>213</v>
      </c>
      <c r="C183" s="13">
        <f>1320+1170</f>
        <v>2490</v>
      </c>
      <c r="D183" s="13">
        <f>968+770</f>
        <v>1738</v>
      </c>
      <c r="E183" s="13">
        <f t="shared" si="9"/>
        <v>4228</v>
      </c>
      <c r="F183" s="11" t="s">
        <v>214</v>
      </c>
    </row>
    <row r="184" spans="1:6" ht="15.75">
      <c r="A184" s="14">
        <v>182</v>
      </c>
      <c r="B184" s="14" t="s">
        <v>215</v>
      </c>
      <c r="C184" s="13">
        <v>1980</v>
      </c>
      <c r="D184" s="13">
        <v>990</v>
      </c>
      <c r="E184" s="13">
        <f t="shared" si="9"/>
        <v>2970</v>
      </c>
      <c r="F184" s="11">
        <v>5600</v>
      </c>
    </row>
    <row r="185" spans="1:6" ht="15.75">
      <c r="A185" s="14">
        <v>183</v>
      </c>
      <c r="B185" s="14" t="s">
        <v>216</v>
      </c>
      <c r="C185" s="13">
        <v>606</v>
      </c>
      <c r="D185" s="13">
        <v>282</v>
      </c>
      <c r="E185" s="13">
        <f t="shared" si="9"/>
        <v>888</v>
      </c>
      <c r="F185" s="11">
        <v>830</v>
      </c>
    </row>
    <row r="186" spans="1:6" ht="15.75">
      <c r="A186" s="7">
        <v>184</v>
      </c>
      <c r="B186" s="7" t="s">
        <v>217</v>
      </c>
      <c r="C186" s="9">
        <v>286</v>
      </c>
      <c r="D186" s="9">
        <v>156</v>
      </c>
      <c r="E186" s="9">
        <f t="shared" si="9"/>
        <v>442</v>
      </c>
      <c r="F186" s="10">
        <v>530</v>
      </c>
    </row>
    <row r="187" spans="2:6" ht="15.75">
      <c r="B187" s="15"/>
      <c r="C187" s="15"/>
      <c r="D187" s="15"/>
      <c r="E187" s="15"/>
      <c r="F187" s="16"/>
    </row>
    <row r="189" spans="1:6" ht="133.5" customHeight="1">
      <c r="A189" s="20" t="s">
        <v>218</v>
      </c>
      <c r="B189" s="20"/>
      <c r="C189" s="20"/>
      <c r="D189" s="20"/>
      <c r="E189" s="20"/>
      <c r="F189" s="20"/>
    </row>
    <row r="190" spans="1:6" ht="15.75">
      <c r="A190" s="17"/>
      <c r="B190" s="18"/>
      <c r="C190" s="18"/>
      <c r="D190" s="18"/>
      <c r="E190" s="18"/>
      <c r="F190" s="19"/>
    </row>
    <row r="191" spans="1:6" ht="15.75">
      <c r="A191" s="17"/>
      <c r="B191" s="18"/>
      <c r="C191" s="18"/>
      <c r="D191" s="18"/>
      <c r="E191" s="18"/>
      <c r="F191" s="19"/>
    </row>
    <row r="192" spans="1:6" ht="28.5" customHeight="1">
      <c r="A192" s="21" t="s">
        <v>219</v>
      </c>
      <c r="B192" s="21"/>
      <c r="C192" s="21"/>
      <c r="D192" s="21"/>
      <c r="E192" s="21"/>
      <c r="F192" s="21"/>
    </row>
  </sheetData>
  <sheetProtection selectLockedCells="1" selectUnlockedCells="1"/>
  <mergeCells count="3">
    <mergeCell ref="A1:F1"/>
    <mergeCell ref="A189:F189"/>
    <mergeCell ref="A192:F192"/>
  </mergeCells>
  <printOptions/>
  <pageMargins left="1.1347222222222222" right="0.7875" top="0.39375" bottom="0.39375" header="0.5118055555555555" footer="0.5118055555555555"/>
  <pageSetup firstPageNumber="1" useFirstPageNumber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TEODOL4</cp:lastModifiedBy>
  <cp:lastPrinted>2014-12-11T08:28:07Z</cp:lastPrinted>
  <dcterms:modified xsi:type="dcterms:W3CDTF">2014-12-11T08:28:16Z</dcterms:modified>
  <cp:category/>
  <cp:version/>
  <cp:contentType/>
  <cp:contentStatus/>
</cp:coreProperties>
</file>