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320" windowHeight="2085" activeTab="0"/>
  </bookViews>
  <sheets>
    <sheet name="Anexa 1" sheetId="1" r:id="rId1"/>
    <sheet name="Anexa 2" sheetId="2" r:id="rId2"/>
  </sheets>
  <definedNames/>
  <calcPr fullCalcOnLoad="1"/>
</workbook>
</file>

<file path=xl/sharedStrings.xml><?xml version="1.0" encoding="utf-8"?>
<sst xmlns="http://schemas.openxmlformats.org/spreadsheetml/2006/main" count="596" uniqueCount="408">
  <si>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</si>
  <si>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</si>
  <si>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</si>
  <si>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</si>
  <si>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</si>
  <si>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</si>
  <si>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</si>
  <si>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</si>
  <si>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</si>
  <si>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</si>
  <si>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</si>
  <si>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</si>
  <si>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</si>
  <si>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</si>
  <si>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</si>
  <si>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 xml:space="preserve">   Sume defalcate din taxa pe valoarea adaugata  pentru echilibrarea bugetelor locale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</si>
  <si>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</si>
  <si>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</si>
  <si>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</si>
  <si>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</si>
  <si>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</si>
  <si>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</si>
  <si>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</si>
  <si>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</si>
  <si>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</si>
  <si>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</si>
  <si>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</si>
  <si>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</si>
  <si>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</si>
  <si>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</si>
  <si>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</si>
  <si>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Taxe din activitati cadastrale si agricultura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</si>
  <si>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</si>
  <si>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</si>
  <si>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</si>
  <si>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</si>
  <si>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</si>
  <si>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</si>
  <si>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</si>
  <si>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</si>
  <si>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</si>
  <si>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</si>
  <si>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</si>
  <si>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</si>
  <si>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</si>
  <si>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Subventii pentru reabilitarea termica a cladirilor de locuit</t>
  </si>
  <si>
    <t>Finantarea unor cheltuieli de capital ale unitatilor de invatamant preuniversitar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</si>
  <si>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</si>
  <si>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</si>
  <si>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</si>
  <si>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</si>
  <si>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</si>
  <si>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</si>
  <si>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</si>
  <si>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</si>
  <si>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</si>
  <si>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</si>
  <si>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</si>
  <si>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</si>
  <si>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</si>
  <si>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</si>
  <si>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</si>
  <si>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</si>
  <si>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</si>
  <si>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</si>
  <si>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</si>
  <si>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</si>
  <si>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</si>
  <si>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</si>
  <si>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</si>
  <si>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</si>
  <si>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</si>
  <si>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</si>
  <si>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</si>
  <si>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</si>
  <si>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</si>
  <si>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</si>
  <si>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</si>
  <si>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</si>
  <si>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</si>
  <si>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</si>
  <si>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</si>
  <si>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</si>
  <si>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</si>
  <si>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</si>
  <si>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</si>
  <si>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</si>
  <si>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110206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</si>
  <si>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</si>
  <si>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</si>
  <si>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</si>
  <si>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</si>
  <si>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</si>
  <si>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</si>
  <si>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</si>
  <si>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</si>
  <si>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</si>
  <si>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</si>
  <si>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</si>
  <si>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</si>
  <si>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</si>
  <si>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</si>
  <si>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</si>
  <si>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</si>
  <si>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</si>
  <si>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</si>
  <si>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300205</t>
  </si>
  <si>
    <t>300250</t>
  </si>
  <si>
    <t>330002</t>
  </si>
  <si>
    <t>3302</t>
  </si>
  <si>
    <t>330208</t>
  </si>
  <si>
    <t>330210</t>
  </si>
  <si>
    <t>330224</t>
  </si>
  <si>
    <t>330228</t>
  </si>
  <si>
    <t>330250</t>
  </si>
  <si>
    <t>3402</t>
  </si>
  <si>
    <t>340202</t>
  </si>
  <si>
    <t>340250</t>
  </si>
  <si>
    <t>3502</t>
  </si>
  <si>
    <t>350201</t>
  </si>
  <si>
    <t>350202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</si>
  <si>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</si>
  <si>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</si>
  <si>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</si>
  <si>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</si>
  <si>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</si>
  <si>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</si>
  <si>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</si>
  <si>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</si>
  <si>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</si>
  <si>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</si>
  <si>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</si>
  <si>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</si>
  <si>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</si>
  <si>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420212</t>
  </si>
  <si>
    <t>420214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</si>
  <si>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</si>
  <si>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</si>
  <si>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</si>
  <si>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</si>
  <si>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</si>
  <si>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</si>
  <si>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</si>
  <si>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</si>
  <si>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</si>
  <si>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</si>
  <si>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</si>
  <si>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</si>
  <si>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</si>
  <si>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</si>
  <si>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</si>
  <si>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</si>
  <si>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</si>
  <si>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</si>
  <si>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</si>
  <si>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</si>
  <si>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</si>
  <si>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</si>
  <si>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</si>
  <si>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</si>
  <si>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</si>
  <si>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</si>
  <si>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</si>
  <si>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</si>
  <si>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</si>
  <si>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</si>
  <si>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</si>
  <si>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</si>
  <si>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</si>
  <si>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</si>
  <si>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</si>
  <si>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</si>
  <si>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</si>
  <si>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</si>
  <si>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TITLUL XVI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</si>
  <si>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</si>
  <si>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</si>
  <si>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</si>
  <si>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</si>
  <si>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</si>
  <si>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</si>
  <si>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</si>
  <si>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</si>
  <si>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</si>
  <si>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</si>
  <si>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</si>
  <si>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</si>
  <si>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</si>
  <si>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</si>
  <si>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</si>
  <si>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</si>
  <si>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</si>
  <si>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</si>
  <si>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</si>
  <si>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</si>
  <si>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</si>
  <si>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</si>
  <si>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</si>
  <si>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</si>
  <si>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</si>
  <si>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</si>
  <si>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</si>
  <si>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</si>
  <si>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</si>
  <si>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</si>
  <si>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</si>
  <si>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</si>
  <si>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</si>
  <si>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</si>
  <si>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</si>
  <si>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</si>
  <si>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</si>
  <si>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</si>
  <si>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</si>
  <si>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</si>
  <si>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</si>
  <si>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</si>
  <si>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</si>
  <si>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</si>
  <si>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</si>
  <si>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</si>
  <si>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</si>
  <si>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</si>
  <si>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</si>
  <si>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</si>
  <si>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</si>
  <si>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</si>
  <si>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</si>
  <si>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</si>
  <si>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</si>
  <si>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</si>
  <si>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</si>
  <si>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</si>
  <si>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</si>
  <si>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</si>
  <si>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</si>
  <si>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</si>
  <si>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</si>
  <si>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</si>
  <si>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</si>
  <si>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</si>
  <si>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</si>
  <si>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</si>
  <si>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</si>
  <si>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</si>
  <si>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</si>
  <si>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</si>
  <si>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</si>
  <si>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</si>
  <si>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</si>
  <si>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</si>
  <si>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</si>
  <si>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</si>
  <si>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</si>
  <si>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</si>
  <si>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</si>
  <si>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</si>
  <si>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ROMÂNIA</t>
  </si>
  <si>
    <t>JUDEȚUL MUREȘ</t>
  </si>
  <si>
    <t>U.A.T. A MUNICIPIULUI TG.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</si>
  <si>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</si>
  <si>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</si>
  <si>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</si>
  <si>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</si>
  <si>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</si>
  <si>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</si>
  <si>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</si>
  <si>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</si>
  <si>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</si>
  <si>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</si>
  <si>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</si>
  <si>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</si>
  <si>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</si>
  <si>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</si>
  <si>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</si>
  <si>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</si>
  <si>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</si>
  <si>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</si>
  <si>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</si>
  <si>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</si>
  <si>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</si>
  <si>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</si>
  <si>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</t>
  </si>
  <si>
    <t xml:space="preserve">TITLUL XII  ACTIVE NEFINANCIARE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</si>
  <si>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</si>
  <si>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</si>
  <si>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</si>
  <si>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</si>
  <si>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</si>
  <si>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</si>
  <si>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</si>
  <si>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</si>
  <si>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</si>
  <si>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</si>
  <si>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</si>
  <si>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</si>
  <si>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</si>
  <si>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</si>
  <si>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</si>
  <si>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</si>
  <si>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</si>
  <si>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</si>
  <si>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</si>
  <si>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</si>
  <si>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</si>
  <si>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</si>
  <si>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</si>
  <si>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</si>
  <si>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</si>
  <si>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</si>
  <si>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</si>
  <si>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</si>
  <si>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</si>
  <si>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</si>
  <si>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</si>
  <si>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</si>
  <si>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</si>
  <si>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</si>
  <si>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 xml:space="preserve">Subventii de la alte administratii 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</si>
  <si>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</si>
  <si>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</si>
  <si>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</si>
  <si>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</si>
  <si>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</si>
  <si>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</si>
  <si>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</si>
  <si>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</si>
  <si>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</si>
  <si>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</si>
  <si>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TITLUL XII  ACTIVE NEFINANCIARE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</si>
  <si>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</si>
  <si>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</si>
  <si>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</si>
  <si>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</si>
  <si>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</si>
  <si>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</si>
  <si>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</si>
  <si>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</si>
  <si>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</si>
  <si>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</si>
  <si>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</si>
  <si>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Titlul VIII Proiecte cu finantare din  Fonduri externe nerambursabile (FEN) postaderare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</si>
  <si>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</si>
  <si>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</si>
  <si>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</si>
  <si>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</si>
  <si>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</si>
  <si>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</si>
  <si>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</si>
  <si>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</si>
  <si>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</si>
  <si>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</si>
  <si>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</si>
  <si>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</si>
  <si>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</si>
  <si>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</si>
  <si>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</si>
  <si>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</si>
  <si>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</si>
  <si>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Sume alocate din bugetul de stat aferente corectiilor financiare</t>
  </si>
  <si>
    <t>420262</t>
  </si>
  <si>
    <t>56</t>
  </si>
  <si>
    <t>Alte subventii primite de la administratia centrala pentru finantarea unor activitati</t>
  </si>
  <si>
    <t>430220</t>
  </si>
  <si>
    <t xml:space="preserve">                  CONTUL DE EXECUȚIE AL INSTITUȚIILOR PUBLICE FINANȚATE DIN VENITURI PROPRII ȘI SUBVENȚII DIN BUGETUL LOCAL</t>
  </si>
  <si>
    <t>Restituiri din fonduri din finanțarea bugetara a anilor precedenți</t>
  </si>
  <si>
    <t>301003</t>
  </si>
  <si>
    <t>370250</t>
  </si>
  <si>
    <t>Alte transferuri voluntare</t>
  </si>
  <si>
    <t>Excedent</t>
  </si>
  <si>
    <t>40</t>
  </si>
  <si>
    <t>TITLUL IV. SUBVENTII</t>
  </si>
  <si>
    <t xml:space="preserve">    Incasari din valorificarea bunurilor confiscate, abandonate si alte sume comstatate odata cu confiscarea potrivit legii</t>
  </si>
  <si>
    <t>350203</t>
  </si>
  <si>
    <t>72</t>
  </si>
  <si>
    <t>3510</t>
  </si>
  <si>
    <t>Amenzi, penalitati si confiscari</t>
  </si>
  <si>
    <t>Alte amenzi, penalitati si confiscari</t>
  </si>
  <si>
    <t>351050</t>
  </si>
  <si>
    <t xml:space="preserve">TITLUL XI ALTE CHELTUIELI </t>
  </si>
  <si>
    <t>59</t>
  </si>
  <si>
    <t>Prevederi        initiale</t>
  </si>
  <si>
    <t>Prevederi        anuale</t>
  </si>
  <si>
    <t>Prevederi trimestriale</t>
  </si>
  <si>
    <t>Execuție la 31.03.2015</t>
  </si>
  <si>
    <t>57</t>
  </si>
  <si>
    <t>Alte operatiuni financiare</t>
  </si>
  <si>
    <t>410600</t>
  </si>
  <si>
    <t>Sume din excedentul anului precedent pentru acoperirea golurilor de casa</t>
  </si>
  <si>
    <t xml:space="preserve">   SUBVENTII DE LA BUGETUL DE STAT </t>
  </si>
  <si>
    <t>4210</t>
  </si>
  <si>
    <t>Sume primite de instituțiile publice și activitățile fiannțate</t>
  </si>
  <si>
    <t>424300</t>
  </si>
  <si>
    <t>400000</t>
  </si>
  <si>
    <t>Incasări din rambursarea împrumuturilor acordate</t>
  </si>
  <si>
    <t>SUBVENTII DE LA ALTE ADMINISTRATII</t>
  </si>
  <si>
    <t xml:space="preserve">I. VENITURI </t>
  </si>
  <si>
    <t>VENITURI SECTIUNEA FUNCTIONARE</t>
  </si>
  <si>
    <t>CHELTUIELI SECTIUNEA FUNCTIONARE</t>
  </si>
  <si>
    <t>EXCEDENT FUNCTIONARE</t>
  </si>
  <si>
    <t>CHELTUIELI SECTIUNEA DEZVOLTARE</t>
  </si>
  <si>
    <t>EXCEDENT DEZVOLTARE</t>
  </si>
  <si>
    <t>VENITURI SECTIUNEA DEZVOLTARE</t>
  </si>
  <si>
    <t>EXECDENT/DEFICIT</t>
  </si>
  <si>
    <t xml:space="preserve">TITLUL XIII ACTIVE FINANCIARE                                                                                                                                                                                           </t>
  </si>
  <si>
    <t xml:space="preserve">TITLUL XIV  ACTIVE NEFINANCIARE                                                                                                                                                                                  </t>
  </si>
  <si>
    <t xml:space="preserve">TITLUL XIV  ACTIVE FINANCIARE                                                                                                                                                                                  </t>
  </si>
  <si>
    <t>71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</si>
</sst>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Tahoma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top"/>
    </xf>
    <xf numFmtId="3" fontId="2" fillId="0" borderId="10" xfId="0" applyNumberFormat="1" applyFont="1" applyBorder="1" applyAlignment="1">
      <alignment horizontal="right" vertical="top"/>
    </xf>
    <xf numFmtId="0" fontId="15" fillId="0" borderId="10" xfId="0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3" fontId="15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3" fontId="9" fillId="0" borderId="1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right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0"/>
  <sheetViews>
    <sheetView tabSelected="1" view="pageLayout" workbookViewId="0" topLeftCell="A115">
      <selection activeCell="D121" sqref="D121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00390625" style="3" customWidth="1"/>
    <col min="6" max="6" width="15.421875" style="3" customWidth="1"/>
    <col min="7" max="16384" width="9.140625" style="1" customWidth="1"/>
  </cols>
  <sheetData>
    <row r="1" spans="2:7" ht="15.75">
      <c r="B1" s="4" t="s">
        <v>257</v>
      </c>
      <c r="F1" s="27" t="s">
        <v>358</v>
      </c>
      <c r="G1" s="18"/>
    </row>
    <row r="2" ht="15.75">
      <c r="B2" s="4" t="s">
        <v>258</v>
      </c>
    </row>
    <row r="3" ht="15.75">
      <c r="B3" s="4" t="s">
        <v>259</v>
      </c>
    </row>
    <row r="5" spans="2:6" ht="15">
      <c r="B5" s="62" t="s">
        <v>290</v>
      </c>
      <c r="C5" s="62"/>
      <c r="D5" s="62"/>
      <c r="E5" s="62"/>
      <c r="F5" s="62"/>
    </row>
    <row r="6" spans="2:6" ht="15">
      <c r="B6" s="63">
        <v>42094</v>
      </c>
      <c r="C6" s="64"/>
      <c r="D6" s="64"/>
      <c r="E6" s="64"/>
      <c r="F6" s="64"/>
    </row>
    <row r="7" ht="12.75">
      <c r="C7" s="29"/>
    </row>
    <row r="10" spans="2:6" ht="12.75" customHeight="1">
      <c r="B10" s="65" t="s">
        <v>262</v>
      </c>
      <c r="C10" s="66" t="s">
        <v>256</v>
      </c>
      <c r="D10" s="67" t="s">
        <v>382</v>
      </c>
      <c r="E10" s="68" t="s">
        <v>383</v>
      </c>
      <c r="F10" s="70" t="s">
        <v>384</v>
      </c>
    </row>
    <row r="11" spans="2:6" ht="12.75">
      <c r="B11" s="65"/>
      <c r="C11" s="66"/>
      <c r="D11" s="67"/>
      <c r="E11" s="69"/>
      <c r="F11" s="71"/>
    </row>
    <row r="12" spans="2:6" ht="12.75">
      <c r="B12" s="5"/>
      <c r="C12" s="6"/>
      <c r="D12" s="7">
        <v>1</v>
      </c>
      <c r="E12" s="8">
        <v>2</v>
      </c>
      <c r="F12" s="9">
        <v>3</v>
      </c>
    </row>
    <row r="13" spans="2:6" s="17" customFormat="1" ht="12.75">
      <c r="B13" s="15" t="s">
        <v>0</v>
      </c>
      <c r="C13" s="22" t="s">
        <v>61</v>
      </c>
      <c r="D13" s="20">
        <f>D14+D89+D101</f>
        <v>552151454</v>
      </c>
      <c r="E13" s="20">
        <f>E14+E89+E84+E101</f>
        <v>197953413</v>
      </c>
      <c r="F13" s="20">
        <f>F14+F89+F84+F101</f>
        <v>102661156</v>
      </c>
    </row>
    <row r="14" spans="2:6" s="17" customFormat="1" ht="12.75">
      <c r="B14" s="15" t="s">
        <v>1</v>
      </c>
      <c r="C14" s="22" t="s">
        <v>62</v>
      </c>
      <c r="D14" s="20">
        <f>D15+D54</f>
        <v>335959454</v>
      </c>
      <c r="E14" s="20">
        <f>E15+E54</f>
        <v>142209413</v>
      </c>
      <c r="F14" s="20">
        <f>F15+F54</f>
        <v>101373785</v>
      </c>
    </row>
    <row r="15" spans="2:6" s="17" customFormat="1" ht="12.75">
      <c r="B15" s="15" t="s">
        <v>2</v>
      </c>
      <c r="C15" s="22" t="s">
        <v>63</v>
      </c>
      <c r="D15" s="20">
        <f>D17+D19+D23+D26+D37+D40+D42+D45+D52</f>
        <v>315809454</v>
      </c>
      <c r="E15" s="20">
        <f>E17+E19+E23+E26+E37+E40+E42+E45+E52</f>
        <v>134507413</v>
      </c>
      <c r="F15" s="20">
        <f>F17+F19+F23+F26+F37+F40+F42+F45+F52</f>
        <v>94573658</v>
      </c>
    </row>
    <row r="16" spans="2:6" ht="25.5">
      <c r="B16" s="16" t="s">
        <v>291</v>
      </c>
      <c r="C16" s="23" t="s">
        <v>64</v>
      </c>
      <c r="D16" s="21">
        <f>D17+D19</f>
        <v>116174999</v>
      </c>
      <c r="E16" s="21">
        <f>E17+E19</f>
        <v>40661000</v>
      </c>
      <c r="F16" s="21">
        <f>F17+F19</f>
        <v>31260003</v>
      </c>
    </row>
    <row r="17" spans="2:6" s="17" customFormat="1" ht="12.75">
      <c r="B17" s="15" t="s">
        <v>292</v>
      </c>
      <c r="C17" s="22" t="s">
        <v>65</v>
      </c>
      <c r="D17" s="20">
        <f>D18</f>
        <v>2570999</v>
      </c>
      <c r="E17" s="20">
        <f>E18</f>
        <v>900000</v>
      </c>
      <c r="F17" s="20">
        <f>F18</f>
        <v>699991</v>
      </c>
    </row>
    <row r="18" spans="2:6" ht="25.5">
      <c r="B18" s="16" t="s">
        <v>3</v>
      </c>
      <c r="C18" s="23" t="s">
        <v>66</v>
      </c>
      <c r="D18" s="21">
        <v>2570999</v>
      </c>
      <c r="E18" s="21">
        <v>900000</v>
      </c>
      <c r="F18" s="21">
        <v>699991</v>
      </c>
    </row>
    <row r="19" spans="2:6" s="17" customFormat="1" ht="12.75">
      <c r="B19" s="15" t="s">
        <v>293</v>
      </c>
      <c r="C19" s="22" t="s">
        <v>67</v>
      </c>
      <c r="D19" s="20">
        <f>D20+D21</f>
        <v>113604000</v>
      </c>
      <c r="E19" s="20">
        <f>E20+E21</f>
        <v>39761000</v>
      </c>
      <c r="F19" s="20">
        <f>F20+F21</f>
        <v>30560012</v>
      </c>
    </row>
    <row r="20" spans="2:6" ht="12.75">
      <c r="B20" s="16" t="s">
        <v>4</v>
      </c>
      <c r="C20" s="23" t="s">
        <v>68</v>
      </c>
      <c r="D20" s="21">
        <v>113604000</v>
      </c>
      <c r="E20" s="21">
        <v>39761000</v>
      </c>
      <c r="F20" s="21">
        <v>30560012</v>
      </c>
    </row>
    <row r="21" spans="2:6" ht="25.5">
      <c r="B21" s="16" t="s">
        <v>5</v>
      </c>
      <c r="C21" s="23" t="s">
        <v>69</v>
      </c>
      <c r="D21" s="21"/>
      <c r="E21" s="21"/>
      <c r="F21" s="21"/>
    </row>
    <row r="22" spans="2:6" ht="25.5">
      <c r="B22" s="16" t="s">
        <v>294</v>
      </c>
      <c r="C22" s="23" t="s">
        <v>70</v>
      </c>
      <c r="D22" s="21">
        <f aca="true" t="shared" si="0" ref="D22:F23">D23</f>
        <v>73000</v>
      </c>
      <c r="E22" s="21">
        <f t="shared" si="0"/>
        <v>25000</v>
      </c>
      <c r="F22" s="21"/>
    </row>
    <row r="23" spans="2:6" s="17" customFormat="1" ht="25.5">
      <c r="B23" s="15" t="s">
        <v>295</v>
      </c>
      <c r="C23" s="22" t="s">
        <v>71</v>
      </c>
      <c r="D23" s="20">
        <f t="shared" si="0"/>
        <v>73000</v>
      </c>
      <c r="E23" s="20">
        <f t="shared" si="0"/>
        <v>25000</v>
      </c>
      <c r="F23" s="20">
        <f t="shared" si="0"/>
        <v>0</v>
      </c>
    </row>
    <row r="24" spans="2:6" ht="12.75">
      <c r="B24" s="16" t="s">
        <v>6</v>
      </c>
      <c r="C24" s="23" t="s">
        <v>72</v>
      </c>
      <c r="D24" s="21">
        <v>73000</v>
      </c>
      <c r="E24" s="21">
        <v>25000</v>
      </c>
      <c r="F24" s="21"/>
    </row>
    <row r="25" spans="2:6" ht="12.75">
      <c r="B25" s="16" t="s">
        <v>296</v>
      </c>
      <c r="C25" s="23" t="s">
        <v>73</v>
      </c>
      <c r="D25" s="21">
        <f>D26</f>
        <v>79108445</v>
      </c>
      <c r="E25" s="21">
        <f>E26</f>
        <v>50572413</v>
      </c>
      <c r="F25" s="21">
        <f>F26</f>
        <v>26149218</v>
      </c>
    </row>
    <row r="26" spans="2:6" s="17" customFormat="1" ht="12.75">
      <c r="B26" s="15" t="s">
        <v>297</v>
      </c>
      <c r="C26" s="22" t="s">
        <v>74</v>
      </c>
      <c r="D26" s="20">
        <f>D27+D30+D34+D35</f>
        <v>79108445</v>
      </c>
      <c r="E26" s="20">
        <f>E27+E30+E34+E35</f>
        <v>50572413</v>
      </c>
      <c r="F26" s="20">
        <f>F27+F30+F34+F35</f>
        <v>26149218</v>
      </c>
    </row>
    <row r="27" spans="2:6" ht="12.75">
      <c r="B27" s="16" t="s">
        <v>298</v>
      </c>
      <c r="C27" s="23" t="s">
        <v>75</v>
      </c>
      <c r="D27" s="21">
        <f>D28+D29</f>
        <v>71508987</v>
      </c>
      <c r="E27" s="21">
        <f>E28+E29</f>
        <v>46842000</v>
      </c>
      <c r="F27" s="21">
        <f>F28+F29</f>
        <v>23343689</v>
      </c>
    </row>
    <row r="28" spans="2:6" ht="12.75">
      <c r="B28" s="16" t="s">
        <v>7</v>
      </c>
      <c r="C28" s="23" t="s">
        <v>76</v>
      </c>
      <c r="D28" s="21">
        <v>9793562</v>
      </c>
      <c r="E28" s="21">
        <v>3427746</v>
      </c>
      <c r="F28" s="21">
        <v>6182509</v>
      </c>
    </row>
    <row r="29" spans="2:6" ht="12.75">
      <c r="B29" s="16" t="s">
        <v>8</v>
      </c>
      <c r="C29" s="23" t="s">
        <v>77</v>
      </c>
      <c r="D29" s="21">
        <v>61715425</v>
      </c>
      <c r="E29" s="21">
        <v>43414254</v>
      </c>
      <c r="F29" s="21">
        <v>17161180</v>
      </c>
    </row>
    <row r="30" spans="2:6" ht="12.75">
      <c r="B30" s="16" t="s">
        <v>299</v>
      </c>
      <c r="C30" s="23" t="s">
        <v>78</v>
      </c>
      <c r="D30" s="21">
        <f>D31+D32+D33</f>
        <v>5683991</v>
      </c>
      <c r="E30" s="21">
        <f>E31+E32+E33</f>
        <v>3060000</v>
      </c>
      <c r="F30" s="21">
        <f>F31+F32+F33</f>
        <v>2502866</v>
      </c>
    </row>
    <row r="31" spans="2:6" ht="12.75">
      <c r="B31" s="16" t="s">
        <v>9</v>
      </c>
      <c r="C31" s="23" t="s">
        <v>79</v>
      </c>
      <c r="D31" s="21">
        <v>2228162</v>
      </c>
      <c r="E31" s="21">
        <v>779857</v>
      </c>
      <c r="F31" s="21">
        <v>1353564</v>
      </c>
    </row>
    <row r="32" spans="2:6" ht="12.75">
      <c r="B32" s="16" t="s">
        <v>10</v>
      </c>
      <c r="C32" s="23" t="s">
        <v>80</v>
      </c>
      <c r="D32" s="21">
        <v>3401097</v>
      </c>
      <c r="E32" s="21">
        <v>2260987</v>
      </c>
      <c r="F32" s="21">
        <v>1113520</v>
      </c>
    </row>
    <row r="33" spans="2:6" ht="12.75">
      <c r="B33" s="16" t="s">
        <v>11</v>
      </c>
      <c r="C33" s="23" t="s">
        <v>81</v>
      </c>
      <c r="D33" s="21">
        <v>54732</v>
      </c>
      <c r="E33" s="21">
        <v>19156</v>
      </c>
      <c r="F33" s="21">
        <v>35782</v>
      </c>
    </row>
    <row r="34" spans="2:6" ht="25.5">
      <c r="B34" s="16" t="s">
        <v>12</v>
      </c>
      <c r="C34" s="23" t="s">
        <v>82</v>
      </c>
      <c r="D34" s="21">
        <v>1778975</v>
      </c>
      <c r="E34" s="21">
        <v>622641</v>
      </c>
      <c r="F34" s="21">
        <v>202393</v>
      </c>
    </row>
    <row r="35" spans="2:6" ht="12.75">
      <c r="B35" s="16" t="s">
        <v>13</v>
      </c>
      <c r="C35" s="23" t="s">
        <v>83</v>
      </c>
      <c r="D35" s="21">
        <v>136492</v>
      </c>
      <c r="E35" s="21">
        <v>47772</v>
      </c>
      <c r="F35" s="21">
        <v>100270</v>
      </c>
    </row>
    <row r="36" spans="2:6" ht="12.75">
      <c r="B36" s="16" t="s">
        <v>300</v>
      </c>
      <c r="C36" s="23" t="s">
        <v>84</v>
      </c>
      <c r="D36" s="21">
        <v>107374000</v>
      </c>
      <c r="E36" s="21">
        <v>139789300</v>
      </c>
      <c r="F36" s="21">
        <v>128695013</v>
      </c>
    </row>
    <row r="37" spans="2:6" s="17" customFormat="1" ht="12.75">
      <c r="B37" s="15" t="s">
        <v>301</v>
      </c>
      <c r="C37" s="22" t="s">
        <v>85</v>
      </c>
      <c r="D37" s="20">
        <f>D38+D39</f>
        <v>99461010</v>
      </c>
      <c r="E37" s="20">
        <f>E38+E39</f>
        <v>31026000</v>
      </c>
      <c r="F37" s="20">
        <f>F38+F39</f>
        <v>30796000</v>
      </c>
    </row>
    <row r="38" spans="2:6" ht="42.75" customHeight="1">
      <c r="B38" s="16" t="s">
        <v>14</v>
      </c>
      <c r="C38" s="23" t="s">
        <v>86</v>
      </c>
      <c r="D38" s="21">
        <v>98647000</v>
      </c>
      <c r="E38" s="21">
        <v>30781000</v>
      </c>
      <c r="F38" s="21">
        <v>30781000</v>
      </c>
    </row>
    <row r="39" spans="2:6" ht="25.5">
      <c r="B39" s="16" t="s">
        <v>15</v>
      </c>
      <c r="C39" s="23" t="s">
        <v>87</v>
      </c>
      <c r="D39" s="21">
        <v>814010</v>
      </c>
      <c r="E39" s="21">
        <v>245000</v>
      </c>
      <c r="F39" s="21">
        <v>15000</v>
      </c>
    </row>
    <row r="40" spans="2:6" s="17" customFormat="1" ht="12.75">
      <c r="B40" s="15" t="s">
        <v>302</v>
      </c>
      <c r="C40" s="22" t="s">
        <v>88</v>
      </c>
      <c r="D40" s="20">
        <f>D41</f>
        <v>262000</v>
      </c>
      <c r="E40" s="20">
        <f>E41</f>
        <v>92000</v>
      </c>
      <c r="F40" s="20">
        <f>F41</f>
        <v>73362</v>
      </c>
    </row>
    <row r="41" spans="2:6" ht="12.75">
      <c r="B41" s="16" t="s">
        <v>16</v>
      </c>
      <c r="C41" s="23" t="s">
        <v>89</v>
      </c>
      <c r="D41" s="21">
        <v>262000</v>
      </c>
      <c r="E41" s="21">
        <v>92000</v>
      </c>
      <c r="F41" s="21">
        <v>73362</v>
      </c>
    </row>
    <row r="42" spans="2:6" s="17" customFormat="1" ht="12.75">
      <c r="B42" s="15" t="s">
        <v>303</v>
      </c>
      <c r="C42" s="22" t="s">
        <v>90</v>
      </c>
      <c r="D42" s="20">
        <f>D43+D44</f>
        <v>2204000</v>
      </c>
      <c r="E42" s="20">
        <f>E43+E44</f>
        <v>772000</v>
      </c>
      <c r="F42" s="20">
        <f>F43+F44</f>
        <v>289059</v>
      </c>
    </row>
    <row r="43" spans="2:6" ht="12.75">
      <c r="B43" s="16" t="s">
        <v>17</v>
      </c>
      <c r="C43" s="23" t="s">
        <v>91</v>
      </c>
      <c r="D43" s="21">
        <v>137000</v>
      </c>
      <c r="E43" s="21">
        <v>48000</v>
      </c>
      <c r="F43" s="21">
        <v>39804</v>
      </c>
    </row>
    <row r="44" spans="2:6" ht="12.75">
      <c r="B44" s="16" t="s">
        <v>18</v>
      </c>
      <c r="C44" s="23" t="s">
        <v>92</v>
      </c>
      <c r="D44" s="21">
        <v>2067000</v>
      </c>
      <c r="E44" s="21">
        <v>724000</v>
      </c>
      <c r="F44" s="21">
        <v>249255</v>
      </c>
    </row>
    <row r="45" spans="2:6" s="17" customFormat="1" ht="25.5">
      <c r="B45" s="15" t="s">
        <v>304</v>
      </c>
      <c r="C45" s="22" t="s">
        <v>93</v>
      </c>
      <c r="D45" s="20">
        <f>D46+D49+D50</f>
        <v>18492000</v>
      </c>
      <c r="E45" s="20">
        <f>E46+E49+E50</f>
        <v>11347000</v>
      </c>
      <c r="F45" s="20">
        <f>F46+F49+F50</f>
        <v>5996002</v>
      </c>
    </row>
    <row r="46" spans="2:6" ht="12.75">
      <c r="B46" s="16" t="s">
        <v>305</v>
      </c>
      <c r="C46" s="23" t="s">
        <v>94</v>
      </c>
      <c r="D46" s="21">
        <f>D47+D48</f>
        <v>16954456</v>
      </c>
      <c r="E46" s="21">
        <f>E47+E48</f>
        <v>10808859</v>
      </c>
      <c r="F46" s="21">
        <f>F47+F48</f>
        <v>5155799</v>
      </c>
    </row>
    <row r="47" spans="2:6" ht="25.5">
      <c r="B47" s="16" t="s">
        <v>19</v>
      </c>
      <c r="C47" s="23" t="s">
        <v>95</v>
      </c>
      <c r="D47" s="21">
        <v>6314320</v>
      </c>
      <c r="E47" s="21">
        <v>2210012</v>
      </c>
      <c r="F47" s="21">
        <v>3276608</v>
      </c>
    </row>
    <row r="48" spans="2:6" ht="25.5">
      <c r="B48" s="16" t="s">
        <v>20</v>
      </c>
      <c r="C48" s="23" t="s">
        <v>96</v>
      </c>
      <c r="D48" s="21">
        <v>10640136</v>
      </c>
      <c r="E48" s="21">
        <v>8598847</v>
      </c>
      <c r="F48" s="21">
        <v>1879191</v>
      </c>
    </row>
    <row r="49" spans="2:6" ht="25.5">
      <c r="B49" s="16" t="s">
        <v>21</v>
      </c>
      <c r="C49" s="23" t="s">
        <v>97</v>
      </c>
      <c r="D49" s="21">
        <v>1193679</v>
      </c>
      <c r="E49" s="21">
        <v>417788</v>
      </c>
      <c r="F49" s="21">
        <v>632301</v>
      </c>
    </row>
    <row r="50" spans="2:6" ht="25.5">
      <c r="B50" s="16" t="s">
        <v>22</v>
      </c>
      <c r="C50" s="23" t="s">
        <v>98</v>
      </c>
      <c r="D50" s="21">
        <v>343865</v>
      </c>
      <c r="E50" s="21">
        <v>120353</v>
      </c>
      <c r="F50" s="21">
        <v>207902</v>
      </c>
    </row>
    <row r="51" spans="2:6" ht="12.75">
      <c r="B51" s="15" t="s">
        <v>23</v>
      </c>
      <c r="C51" s="22" t="s">
        <v>99</v>
      </c>
      <c r="D51" s="20">
        <f aca="true" t="shared" si="1" ref="D51:F52">D52</f>
        <v>34000</v>
      </c>
      <c r="E51" s="20">
        <f t="shared" si="1"/>
        <v>12000</v>
      </c>
      <c r="F51" s="20">
        <f t="shared" si="1"/>
        <v>10014</v>
      </c>
    </row>
    <row r="52" spans="2:6" s="17" customFormat="1" ht="12.75">
      <c r="B52" s="15" t="s">
        <v>306</v>
      </c>
      <c r="C52" s="22" t="s">
        <v>100</v>
      </c>
      <c r="D52" s="20">
        <f t="shared" si="1"/>
        <v>34000</v>
      </c>
      <c r="E52" s="20">
        <f t="shared" si="1"/>
        <v>12000</v>
      </c>
      <c r="F52" s="20">
        <f t="shared" si="1"/>
        <v>10014</v>
      </c>
    </row>
    <row r="53" spans="2:6" ht="12.75">
      <c r="B53" s="16" t="s">
        <v>24</v>
      </c>
      <c r="C53" s="23" t="s">
        <v>101</v>
      </c>
      <c r="D53" s="21">
        <v>34000</v>
      </c>
      <c r="E53" s="21">
        <v>12000</v>
      </c>
      <c r="F53" s="21">
        <v>10014</v>
      </c>
    </row>
    <row r="54" spans="2:6" ht="12.75">
      <c r="B54" s="30" t="s">
        <v>25</v>
      </c>
      <c r="C54" s="31" t="s">
        <v>102</v>
      </c>
      <c r="D54" s="32">
        <f>D55+D60</f>
        <v>20150000</v>
      </c>
      <c r="E54" s="32">
        <f>E55+E60</f>
        <v>7702000</v>
      </c>
      <c r="F54" s="32">
        <f>F55+F60</f>
        <v>6800127</v>
      </c>
    </row>
    <row r="55" spans="2:6" ht="12.75">
      <c r="B55" s="16" t="s">
        <v>307</v>
      </c>
      <c r="C55" s="23" t="s">
        <v>103</v>
      </c>
      <c r="D55" s="21">
        <f>D56</f>
        <v>3265000</v>
      </c>
      <c r="E55" s="21">
        <f>E56</f>
        <v>1793000</v>
      </c>
      <c r="F55" s="21">
        <f>F56</f>
        <v>668261</v>
      </c>
    </row>
    <row r="56" spans="2:6" s="17" customFormat="1" ht="12.75">
      <c r="B56" s="15" t="s">
        <v>272</v>
      </c>
      <c r="C56" s="22" t="s">
        <v>104</v>
      </c>
      <c r="D56" s="20">
        <f>D57+D58+D59</f>
        <v>3265000</v>
      </c>
      <c r="E56" s="20">
        <f>E57+E58+E59</f>
        <v>1793000</v>
      </c>
      <c r="F56" s="20">
        <f>F57+F58+F59</f>
        <v>668261</v>
      </c>
    </row>
    <row r="57" spans="2:6" ht="25.5">
      <c r="B57" s="16" t="s">
        <v>26</v>
      </c>
      <c r="C57" s="23" t="s">
        <v>105</v>
      </c>
      <c r="D57" s="21">
        <v>131000</v>
      </c>
      <c r="E57" s="21">
        <v>46000</v>
      </c>
      <c r="F57" s="21"/>
    </row>
    <row r="58" spans="2:6" ht="12.75">
      <c r="B58" s="16" t="s">
        <v>27</v>
      </c>
      <c r="C58" s="23" t="s">
        <v>106</v>
      </c>
      <c r="D58" s="21">
        <v>2854000</v>
      </c>
      <c r="E58" s="21">
        <v>1649000</v>
      </c>
      <c r="F58" s="21">
        <v>524703</v>
      </c>
    </row>
    <row r="59" spans="2:6" ht="12.75">
      <c r="B59" s="16" t="s">
        <v>28</v>
      </c>
      <c r="C59" s="23" t="s">
        <v>107</v>
      </c>
      <c r="D59" s="21">
        <v>280000</v>
      </c>
      <c r="E59" s="21">
        <v>98000</v>
      </c>
      <c r="F59" s="21">
        <v>143558</v>
      </c>
    </row>
    <row r="60" spans="2:6" ht="12.75">
      <c r="B60" s="16" t="s">
        <v>308</v>
      </c>
      <c r="C60" s="23" t="s">
        <v>108</v>
      </c>
      <c r="D60" s="21">
        <f>D61+D67+D70+D75</f>
        <v>16885000</v>
      </c>
      <c r="E60" s="21">
        <f>E61+E67+E70+E75</f>
        <v>5909000</v>
      </c>
      <c r="F60" s="21">
        <f>F61+F67+F70+F75</f>
        <v>6131866</v>
      </c>
    </row>
    <row r="61" spans="2:6" s="17" customFormat="1" ht="12.75">
      <c r="B61" s="15" t="s">
        <v>309</v>
      </c>
      <c r="C61" s="22" t="s">
        <v>109</v>
      </c>
      <c r="D61" s="20">
        <f>D62+D63+D64+D65+D66</f>
        <v>4740000</v>
      </c>
      <c r="E61" s="20">
        <f>E62+E63+E64+E65+E66</f>
        <v>1658000</v>
      </c>
      <c r="F61" s="20">
        <f>F62+F63+F64+F65+F66</f>
        <v>1093879</v>
      </c>
    </row>
    <row r="62" spans="2:6" ht="12.75">
      <c r="B62" s="16" t="s">
        <v>29</v>
      </c>
      <c r="C62" s="23" t="s">
        <v>110</v>
      </c>
      <c r="D62" s="21">
        <v>3095000</v>
      </c>
      <c r="E62" s="21">
        <v>1083000</v>
      </c>
      <c r="F62" s="21">
        <v>510765</v>
      </c>
    </row>
    <row r="63" spans="2:6" ht="25.5">
      <c r="B63" s="16" t="s">
        <v>30</v>
      </c>
      <c r="C63" s="23" t="s">
        <v>111</v>
      </c>
      <c r="D63" s="21">
        <v>309000</v>
      </c>
      <c r="E63" s="21">
        <v>108000</v>
      </c>
      <c r="F63" s="21">
        <v>64813</v>
      </c>
    </row>
    <row r="64" spans="2:6" ht="12.75">
      <c r="B64" s="16" t="s">
        <v>31</v>
      </c>
      <c r="C64" s="23" t="s">
        <v>112</v>
      </c>
      <c r="D64" s="21"/>
      <c r="E64" s="21"/>
      <c r="F64" s="21"/>
    </row>
    <row r="65" spans="2:6" ht="25.5">
      <c r="B65" s="16" t="s">
        <v>32</v>
      </c>
      <c r="C65" s="23" t="s">
        <v>113</v>
      </c>
      <c r="D65" s="21">
        <v>3000</v>
      </c>
      <c r="E65" s="21">
        <v>1000</v>
      </c>
      <c r="F65" s="21">
        <v>5958</v>
      </c>
    </row>
    <row r="66" spans="2:6" ht="12.75">
      <c r="B66" s="16" t="s">
        <v>33</v>
      </c>
      <c r="C66" s="23" t="s">
        <v>114</v>
      </c>
      <c r="D66" s="21">
        <v>1333000</v>
      </c>
      <c r="E66" s="21">
        <v>466000</v>
      </c>
      <c r="F66" s="21">
        <v>512343</v>
      </c>
    </row>
    <row r="67" spans="2:6" s="17" customFormat="1" ht="12.75">
      <c r="B67" s="15" t="s">
        <v>310</v>
      </c>
      <c r="C67" s="22" t="s">
        <v>115</v>
      </c>
      <c r="D67" s="20">
        <f>D68+D69</f>
        <v>2135000</v>
      </c>
      <c r="E67" s="20">
        <f>E68+E69</f>
        <v>747000</v>
      </c>
      <c r="F67" s="20">
        <f>F68+F69</f>
        <v>531705</v>
      </c>
    </row>
    <row r="68" spans="2:6" ht="12.75">
      <c r="B68" s="16" t="s">
        <v>34</v>
      </c>
      <c r="C68" s="23" t="s">
        <v>116</v>
      </c>
      <c r="D68" s="21">
        <v>358000</v>
      </c>
      <c r="E68" s="21">
        <v>125000</v>
      </c>
      <c r="F68" s="21">
        <v>92864</v>
      </c>
    </row>
    <row r="69" spans="2:6" ht="12.75">
      <c r="B69" s="16" t="s">
        <v>35</v>
      </c>
      <c r="C69" s="23" t="s">
        <v>117</v>
      </c>
      <c r="D69" s="21">
        <v>1777000</v>
      </c>
      <c r="E69" s="21">
        <v>622000</v>
      </c>
      <c r="F69" s="21">
        <v>438841</v>
      </c>
    </row>
    <row r="70" spans="2:6" s="17" customFormat="1" ht="12.75">
      <c r="B70" s="15" t="s">
        <v>311</v>
      </c>
      <c r="C70" s="22" t="s">
        <v>118</v>
      </c>
      <c r="D70" s="20">
        <f>D71+D72+D74</f>
        <v>4388000</v>
      </c>
      <c r="E70" s="20">
        <f>E71+E72+E74</f>
        <v>1536000</v>
      </c>
      <c r="F70" s="20">
        <f>F71+F72+F74</f>
        <v>1316599</v>
      </c>
    </row>
    <row r="71" spans="2:6" ht="25.5">
      <c r="B71" s="16" t="s">
        <v>36</v>
      </c>
      <c r="C71" s="23" t="s">
        <v>119</v>
      </c>
      <c r="D71" s="21">
        <v>3185000</v>
      </c>
      <c r="E71" s="21">
        <v>1115000</v>
      </c>
      <c r="F71" s="21">
        <v>931945</v>
      </c>
    </row>
    <row r="72" spans="2:6" ht="25.5">
      <c r="B72" s="16" t="s">
        <v>37</v>
      </c>
      <c r="C72" s="23" t="s">
        <v>120</v>
      </c>
      <c r="D72" s="21">
        <v>23000</v>
      </c>
      <c r="E72" s="21">
        <v>8000</v>
      </c>
      <c r="F72" s="21">
        <v>4965</v>
      </c>
    </row>
    <row r="73" spans="2:6" ht="26.25" customHeight="1">
      <c r="B73" s="16" t="s">
        <v>372</v>
      </c>
      <c r="C73" s="23" t="s">
        <v>373</v>
      </c>
      <c r="D73" s="21"/>
      <c r="E73" s="21"/>
      <c r="F73" s="21"/>
    </row>
    <row r="74" spans="2:6" ht="12.75">
      <c r="B74" s="16" t="s">
        <v>38</v>
      </c>
      <c r="C74" s="23" t="s">
        <v>121</v>
      </c>
      <c r="D74" s="21">
        <v>1180000</v>
      </c>
      <c r="E74" s="21">
        <v>413000</v>
      </c>
      <c r="F74" s="21">
        <v>379689</v>
      </c>
    </row>
    <row r="75" spans="2:6" s="17" customFormat="1" ht="12.75">
      <c r="B75" s="15" t="s">
        <v>312</v>
      </c>
      <c r="C75" s="22" t="s">
        <v>122</v>
      </c>
      <c r="D75" s="20">
        <f>D76+D77</f>
        <v>5622000</v>
      </c>
      <c r="E75" s="20">
        <f>E76+E77</f>
        <v>1968000</v>
      </c>
      <c r="F75" s="20">
        <f>F76+F77</f>
        <v>3189683</v>
      </c>
    </row>
    <row r="76" spans="2:6" ht="12.75">
      <c r="B76" s="16" t="s">
        <v>59</v>
      </c>
      <c r="C76" s="23" t="s">
        <v>152</v>
      </c>
      <c r="D76" s="21">
        <v>5446000</v>
      </c>
      <c r="E76" s="21">
        <v>1906000</v>
      </c>
      <c r="F76" s="21">
        <v>3157555</v>
      </c>
    </row>
    <row r="77" spans="2:6" ht="12.75">
      <c r="B77" s="16" t="s">
        <v>39</v>
      </c>
      <c r="C77" s="23" t="s">
        <v>123</v>
      </c>
      <c r="D77" s="21">
        <v>176000</v>
      </c>
      <c r="E77" s="21">
        <v>62000</v>
      </c>
      <c r="F77" s="21">
        <v>32128</v>
      </c>
    </row>
    <row r="78" spans="2:6" s="17" customFormat="1" ht="12.75">
      <c r="B78" s="15" t="s">
        <v>313</v>
      </c>
      <c r="C78" s="22" t="s">
        <v>124</v>
      </c>
      <c r="D78" s="20">
        <f>D79+D80+D81</f>
        <v>0</v>
      </c>
      <c r="E78" s="20">
        <f>E79+E80+E81</f>
        <v>0</v>
      </c>
      <c r="F78" s="20">
        <f>F79+F80+F81+F82</f>
        <v>0</v>
      </c>
    </row>
    <row r="79" spans="2:6" ht="12.75">
      <c r="B79" s="16" t="s">
        <v>40</v>
      </c>
      <c r="C79" s="23" t="s">
        <v>125</v>
      </c>
      <c r="D79" s="21"/>
      <c r="E79" s="21"/>
      <c r="F79" s="21"/>
    </row>
    <row r="80" spans="2:6" ht="25.5">
      <c r="B80" s="16" t="s">
        <v>57</v>
      </c>
      <c r="C80" s="23" t="s">
        <v>150</v>
      </c>
      <c r="D80" s="21">
        <v>-59224000</v>
      </c>
      <c r="E80" s="21">
        <v>-43856000</v>
      </c>
      <c r="F80" s="21">
        <v>-9879500</v>
      </c>
    </row>
    <row r="81" spans="2:6" ht="12.75">
      <c r="B81" s="16" t="s">
        <v>58</v>
      </c>
      <c r="C81" s="23" t="s">
        <v>151</v>
      </c>
      <c r="D81" s="21">
        <v>59224000</v>
      </c>
      <c r="E81" s="21">
        <v>43856000</v>
      </c>
      <c r="F81" s="21">
        <v>9879500</v>
      </c>
    </row>
    <row r="82" spans="2:6" ht="12.75">
      <c r="B82" s="16" t="s">
        <v>368</v>
      </c>
      <c r="C82" s="23" t="s">
        <v>367</v>
      </c>
      <c r="D82" s="21"/>
      <c r="E82" s="21"/>
      <c r="F82" s="21"/>
    </row>
    <row r="83" spans="2:6" ht="12.75">
      <c r="B83" s="15" t="s">
        <v>314</v>
      </c>
      <c r="C83" s="22" t="s">
        <v>126</v>
      </c>
      <c r="D83" s="20">
        <v>0</v>
      </c>
      <c r="E83" s="20">
        <f>E84</f>
        <v>0</v>
      </c>
      <c r="F83" s="20">
        <f>F84</f>
        <v>9575</v>
      </c>
    </row>
    <row r="84" spans="2:6" s="17" customFormat="1" ht="12.75">
      <c r="B84" s="15" t="s">
        <v>315</v>
      </c>
      <c r="C84" s="22" t="s">
        <v>127</v>
      </c>
      <c r="D84" s="20">
        <f>D85+D86+D87+D88</f>
        <v>0</v>
      </c>
      <c r="E84" s="20">
        <f>E85+E86+E87+E88</f>
        <v>0</v>
      </c>
      <c r="F84" s="20">
        <f>F85+F86+F87+F88</f>
        <v>9575</v>
      </c>
    </row>
    <row r="85" spans="2:6" ht="18.75" customHeight="1">
      <c r="B85" s="16" t="s">
        <v>41</v>
      </c>
      <c r="C85" s="23" t="s">
        <v>128</v>
      </c>
      <c r="D85" s="21">
        <v>0</v>
      </c>
      <c r="E85" s="21"/>
      <c r="F85" s="21"/>
    </row>
    <row r="86" spans="2:6" ht="25.5">
      <c r="B86" s="16" t="s">
        <v>42</v>
      </c>
      <c r="C86" s="23" t="s">
        <v>129</v>
      </c>
      <c r="D86" s="21">
        <v>0</v>
      </c>
      <c r="E86" s="21"/>
      <c r="F86" s="21"/>
    </row>
    <row r="87" spans="2:6" ht="25.5">
      <c r="B87" s="16" t="s">
        <v>43</v>
      </c>
      <c r="C87" s="23" t="s">
        <v>130</v>
      </c>
      <c r="D87" s="21">
        <v>0</v>
      </c>
      <c r="E87" s="21"/>
      <c r="F87" s="21">
        <v>154</v>
      </c>
    </row>
    <row r="88" spans="2:6" ht="12.75">
      <c r="B88" s="16" t="s">
        <v>60</v>
      </c>
      <c r="C88" s="23" t="s">
        <v>153</v>
      </c>
      <c r="D88" s="21">
        <v>0</v>
      </c>
      <c r="E88" s="21"/>
      <c r="F88" s="21">
        <v>9421</v>
      </c>
    </row>
    <row r="89" spans="2:6" ht="12.75">
      <c r="B89" s="30" t="s">
        <v>44</v>
      </c>
      <c r="C89" s="31" t="s">
        <v>131</v>
      </c>
      <c r="D89" s="32">
        <f>D90+D98</f>
        <v>43134000</v>
      </c>
      <c r="E89" s="32">
        <f>E90+E98</f>
        <v>4047000</v>
      </c>
      <c r="F89" s="32">
        <f>F90+F98</f>
        <v>1277796</v>
      </c>
    </row>
    <row r="90" spans="2:6" ht="25.5">
      <c r="B90" s="16" t="s">
        <v>316</v>
      </c>
      <c r="C90" s="23" t="s">
        <v>132</v>
      </c>
      <c r="D90" s="21">
        <f>D91</f>
        <v>43109000</v>
      </c>
      <c r="E90" s="21">
        <f>E91</f>
        <v>4038000</v>
      </c>
      <c r="F90" s="21">
        <f>F91</f>
        <v>1277796</v>
      </c>
    </row>
    <row r="91" spans="2:6" s="17" customFormat="1" ht="12.75">
      <c r="B91" s="15" t="s">
        <v>317</v>
      </c>
      <c r="C91" s="22" t="s">
        <v>133</v>
      </c>
      <c r="D91" s="20">
        <f>D92+D93+D94+D95+D96+D97</f>
        <v>43109000</v>
      </c>
      <c r="E91" s="20">
        <f>E92+E93+E94+E95+E96+E97</f>
        <v>4038000</v>
      </c>
      <c r="F91" s="20">
        <f>F92+F93+F94+F95+F96+F97</f>
        <v>1277796</v>
      </c>
    </row>
    <row r="92" spans="2:6" ht="12.75">
      <c r="B92" s="16" t="s">
        <v>45</v>
      </c>
      <c r="C92" s="23" t="s">
        <v>134</v>
      </c>
      <c r="D92" s="21"/>
      <c r="E92" s="21"/>
      <c r="F92" s="21"/>
    </row>
    <row r="93" spans="2:6" ht="25.5">
      <c r="B93" s="16" t="s">
        <v>46</v>
      </c>
      <c r="C93" s="23" t="s">
        <v>135</v>
      </c>
      <c r="D93" s="21"/>
      <c r="E93" s="21"/>
      <c r="F93" s="21"/>
    </row>
    <row r="94" spans="2:6" ht="38.25">
      <c r="B94" s="16" t="s">
        <v>47</v>
      </c>
      <c r="C94" s="23" t="s">
        <v>136</v>
      </c>
      <c r="D94" s="21">
        <v>40898000</v>
      </c>
      <c r="E94" s="21">
        <v>3264000</v>
      </c>
      <c r="F94" s="21"/>
    </row>
    <row r="95" spans="2:6" ht="25.5">
      <c r="B95" s="16" t="s">
        <v>48</v>
      </c>
      <c r="C95" s="23" t="s">
        <v>137</v>
      </c>
      <c r="D95" s="21">
        <v>11000</v>
      </c>
      <c r="E95" s="21">
        <v>4000</v>
      </c>
      <c r="F95" s="21">
        <v>1184</v>
      </c>
    </row>
    <row r="96" spans="2:6" ht="12.75">
      <c r="B96" s="16" t="s">
        <v>49</v>
      </c>
      <c r="C96" s="23" t="s">
        <v>138</v>
      </c>
      <c r="D96" s="21">
        <v>2200000</v>
      </c>
      <c r="E96" s="21">
        <v>770000</v>
      </c>
      <c r="F96" s="21">
        <v>568477</v>
      </c>
    </row>
    <row r="97" spans="2:6" ht="25.5">
      <c r="B97" s="16" t="s">
        <v>359</v>
      </c>
      <c r="C97" s="23" t="s">
        <v>360</v>
      </c>
      <c r="D97" s="21"/>
      <c r="E97" s="21"/>
      <c r="F97" s="21">
        <v>708135</v>
      </c>
    </row>
    <row r="98" spans="2:6" s="17" customFormat="1" ht="12.75">
      <c r="B98" s="15" t="s">
        <v>318</v>
      </c>
      <c r="C98" s="22" t="s">
        <v>139</v>
      </c>
      <c r="D98" s="20">
        <f>D99+D100</f>
        <v>25000</v>
      </c>
      <c r="E98" s="20">
        <f>E99+E100</f>
        <v>9000</v>
      </c>
      <c r="F98" s="20">
        <f>F99+F100</f>
        <v>0</v>
      </c>
    </row>
    <row r="99" spans="2:6" ht="51">
      <c r="B99" s="16" t="s">
        <v>50</v>
      </c>
      <c r="C99" s="23" t="s">
        <v>140</v>
      </c>
      <c r="D99" s="21">
        <v>25000</v>
      </c>
      <c r="E99" s="21">
        <v>9000</v>
      </c>
      <c r="F99" s="21"/>
    </row>
    <row r="100" spans="2:6" ht="25.5">
      <c r="B100" s="16" t="s">
        <v>362</v>
      </c>
      <c r="C100" s="23" t="s">
        <v>363</v>
      </c>
      <c r="D100" s="21"/>
      <c r="E100" s="21"/>
      <c r="F100" s="21"/>
    </row>
    <row r="101" spans="2:6" s="17" customFormat="1" ht="12.75">
      <c r="B101" s="15" t="s">
        <v>319</v>
      </c>
      <c r="C101" s="22" t="s">
        <v>141</v>
      </c>
      <c r="D101" s="20">
        <f>D102+D106</f>
        <v>173058000</v>
      </c>
      <c r="E101" s="20">
        <f>E102+E106</f>
        <v>51697000</v>
      </c>
      <c r="F101" s="20">
        <f>F102+F106</f>
        <v>0</v>
      </c>
    </row>
    <row r="102" spans="2:6" ht="12.75">
      <c r="B102" s="16" t="s">
        <v>51</v>
      </c>
      <c r="C102" s="23" t="s">
        <v>142</v>
      </c>
      <c r="D102" s="21">
        <f>D103+D104+D105</f>
        <v>173058000</v>
      </c>
      <c r="E102" s="21">
        <f>E103+E104+E105</f>
        <v>51697000</v>
      </c>
      <c r="F102" s="21">
        <f>F103+F104+F105</f>
        <v>0</v>
      </c>
    </row>
    <row r="103" spans="2:6" ht="12.75">
      <c r="B103" s="16" t="s">
        <v>52</v>
      </c>
      <c r="C103" s="23" t="s">
        <v>143</v>
      </c>
      <c r="D103" s="21">
        <v>173058000</v>
      </c>
      <c r="E103" s="21">
        <v>51697000</v>
      </c>
      <c r="F103" s="21"/>
    </row>
    <row r="104" spans="2:6" ht="12.75">
      <c r="B104" s="16" t="s">
        <v>53</v>
      </c>
      <c r="C104" s="23" t="s">
        <v>144</v>
      </c>
      <c r="D104" s="21"/>
      <c r="E104" s="21"/>
      <c r="F104" s="21"/>
    </row>
    <row r="105" spans="2:6" ht="12.75">
      <c r="B105" s="16" t="s">
        <v>54</v>
      </c>
      <c r="C105" s="23" t="s">
        <v>145</v>
      </c>
      <c r="D105" s="21"/>
      <c r="E105" s="21"/>
      <c r="F105" s="21"/>
    </row>
    <row r="106" spans="2:6" ht="12.75">
      <c r="B106" s="16" t="s">
        <v>55</v>
      </c>
      <c r="C106" s="23" t="s">
        <v>146</v>
      </c>
      <c r="D106" s="21">
        <f>D107+D108+D109</f>
        <v>0</v>
      </c>
      <c r="E106" s="21">
        <f>E107+E108+E109</f>
        <v>0</v>
      </c>
      <c r="F106" s="21">
        <f>F107+F108+F109</f>
        <v>0</v>
      </c>
    </row>
    <row r="107" spans="2:6" ht="12.75">
      <c r="B107" s="16" t="s">
        <v>52</v>
      </c>
      <c r="C107" s="23" t="s">
        <v>147</v>
      </c>
      <c r="D107" s="21">
        <v>0</v>
      </c>
      <c r="E107" s="21"/>
      <c r="F107" s="21"/>
    </row>
    <row r="108" spans="2:6" ht="12.75">
      <c r="B108" s="16" t="s">
        <v>53</v>
      </c>
      <c r="C108" s="23" t="s">
        <v>148</v>
      </c>
      <c r="D108" s="21"/>
      <c r="E108" s="21"/>
      <c r="F108" s="21"/>
    </row>
    <row r="109" spans="2:6" ht="12.75">
      <c r="B109" s="16" t="s">
        <v>56</v>
      </c>
      <c r="C109" s="23" t="s">
        <v>149</v>
      </c>
      <c r="D109" s="21"/>
      <c r="E109" s="21"/>
      <c r="F109" s="21"/>
    </row>
    <row r="110" spans="2:6" ht="12.75">
      <c r="B110" s="60"/>
      <c r="C110" s="61"/>
      <c r="D110" s="61"/>
      <c r="E110" s="61"/>
      <c r="F110" s="61"/>
    </row>
    <row r="111" spans="2:6" s="17" customFormat="1" ht="12.75">
      <c r="B111" s="10" t="s">
        <v>178</v>
      </c>
      <c r="C111" s="22" t="s">
        <v>179</v>
      </c>
      <c r="D111" s="24">
        <f aca="true" t="shared" si="2" ref="D111:F112">D127+D135+D142+D146+D153+D164+D169+D179+D191+D200+D206+D214+D220</f>
        <v>552151454</v>
      </c>
      <c r="E111" s="24">
        <f t="shared" si="2"/>
        <v>197953413</v>
      </c>
      <c r="F111" s="24">
        <f t="shared" si="2"/>
        <v>91871336</v>
      </c>
    </row>
    <row r="112" spans="2:6" ht="12.75">
      <c r="B112" s="11" t="s">
        <v>320</v>
      </c>
      <c r="C112" s="23" t="s">
        <v>154</v>
      </c>
      <c r="D112" s="25">
        <f t="shared" si="2"/>
        <v>483885454</v>
      </c>
      <c r="E112" s="25">
        <f t="shared" si="2"/>
        <v>171968413</v>
      </c>
      <c r="F112" s="25">
        <f t="shared" si="2"/>
        <v>77406848</v>
      </c>
    </row>
    <row r="113" spans="2:6" ht="12.75">
      <c r="B113" s="11" t="s">
        <v>155</v>
      </c>
      <c r="C113" s="23" t="s">
        <v>156</v>
      </c>
      <c r="D113" s="25">
        <f>D129+D137+D148+D155+D166+D171+D181+D193</f>
        <v>109063000</v>
      </c>
      <c r="E113" s="25">
        <f>E129+E137+E148+E155+E166+E171+E181+E193</f>
        <v>36643000</v>
      </c>
      <c r="F113" s="25">
        <f>F129+F137+F148+F155+F166+F171+F181+F193</f>
        <v>35948198</v>
      </c>
    </row>
    <row r="114" spans="2:6" ht="12.75">
      <c r="B114" s="11" t="s">
        <v>157</v>
      </c>
      <c r="C114" s="23" t="s">
        <v>158</v>
      </c>
      <c r="D114" s="25">
        <f>D130+D138+D149+D156+D167+D172+D182+D194+D202+D208+D222+D144+D216</f>
        <v>100603454</v>
      </c>
      <c r="E114" s="25">
        <f>E130+E138+E149+E156+E167+E172+E182+E194+E202+E208+E222+E144+E216</f>
        <v>38541413</v>
      </c>
      <c r="F114" s="25">
        <f>F130+F138+F149+F156+F167+F172+F182+F194+F202+F208+F222+F144+F216</f>
        <v>28019141</v>
      </c>
    </row>
    <row r="115" spans="2:6" ht="12.75">
      <c r="B115" s="11" t="s">
        <v>159</v>
      </c>
      <c r="C115" s="23" t="s">
        <v>160</v>
      </c>
      <c r="D115" s="25">
        <f>D145</f>
        <v>5200000</v>
      </c>
      <c r="E115" s="25">
        <f>E145</f>
        <v>1820000</v>
      </c>
      <c r="F115" s="25">
        <f>F145</f>
        <v>1630475</v>
      </c>
    </row>
    <row r="116" spans="2:6" ht="12.75">
      <c r="B116" s="11" t="s">
        <v>161</v>
      </c>
      <c r="C116" s="23" t="s">
        <v>162</v>
      </c>
      <c r="D116" s="25">
        <f>D217+D223</f>
        <v>15201000</v>
      </c>
      <c r="E116" s="25">
        <f>E217+E223</f>
        <v>5321000</v>
      </c>
      <c r="F116" s="25">
        <f>F217+F223</f>
        <v>5201587</v>
      </c>
    </row>
    <row r="117" spans="2:6" ht="12.75">
      <c r="B117" s="11" t="s">
        <v>163</v>
      </c>
      <c r="C117" s="23" t="s">
        <v>164</v>
      </c>
      <c r="D117" s="25">
        <f>D139</f>
        <v>2535000</v>
      </c>
      <c r="E117" s="25">
        <f>E139</f>
        <v>0</v>
      </c>
      <c r="F117" s="25">
        <f>F139</f>
        <v>0</v>
      </c>
    </row>
    <row r="118" spans="2:6" ht="12.75">
      <c r="B118" s="11" t="s">
        <v>321</v>
      </c>
      <c r="C118" s="23" t="s">
        <v>165</v>
      </c>
      <c r="D118" s="25">
        <f>D184+D195+D209+D224+D173</f>
        <v>2163000</v>
      </c>
      <c r="E118" s="25">
        <f>E184+E195+E209+E224+E173</f>
        <v>822000</v>
      </c>
      <c r="F118" s="25">
        <f>F184+F195+F209+F224+F173</f>
        <v>150547</v>
      </c>
    </row>
    <row r="119" spans="2:6" ht="25.5">
      <c r="B119" s="11" t="s">
        <v>322</v>
      </c>
      <c r="C119" s="23" t="s">
        <v>166</v>
      </c>
      <c r="D119" s="25">
        <f>D131+D157+D185+D196+D203+D210+D225+D174+D186</f>
        <v>220537000</v>
      </c>
      <c r="E119" s="25">
        <f>E131+E157+E185+E196+E203+E210+E225+E174+E186</f>
        <v>78300000</v>
      </c>
      <c r="F119" s="25">
        <f>F131+F157+F185+F196+F203+F210+F225+F174+F186</f>
        <v>917443</v>
      </c>
    </row>
    <row r="120" spans="2:6" ht="12.75">
      <c r="B120" s="11" t="s">
        <v>167</v>
      </c>
      <c r="C120" s="23" t="s">
        <v>168</v>
      </c>
      <c r="D120" s="25">
        <f>D158+D168+D187</f>
        <v>11706000</v>
      </c>
      <c r="E120" s="25">
        <f>E158+E168+E187</f>
        <v>4149000</v>
      </c>
      <c r="F120" s="25">
        <f>F158+F168+F187+F159</f>
        <v>1345072</v>
      </c>
    </row>
    <row r="121" spans="2:6" ht="12.75">
      <c r="B121" s="11" t="s">
        <v>169</v>
      </c>
      <c r="C121" s="23" t="s">
        <v>170</v>
      </c>
      <c r="D121" s="25">
        <f>D160+D175</f>
        <v>16577000</v>
      </c>
      <c r="E121" s="25">
        <f>E160+E175</f>
        <v>6267000</v>
      </c>
      <c r="F121" s="25">
        <f>F160+F175</f>
        <v>4207385</v>
      </c>
    </row>
    <row r="122" spans="2:6" ht="12.75" hidden="1">
      <c r="B122" s="11" t="s">
        <v>323</v>
      </c>
      <c r="C122" s="23" t="s">
        <v>171</v>
      </c>
      <c r="D122" s="25">
        <f aca="true" t="shared" si="3" ref="D122:F123">D132+D140+D150+D161+D176+D188+D197+D204+D218+D226</f>
        <v>51058000</v>
      </c>
      <c r="E122" s="25">
        <f t="shared" si="3"/>
        <v>19907000</v>
      </c>
      <c r="F122" s="25">
        <f t="shared" si="3"/>
        <v>9719090</v>
      </c>
    </row>
    <row r="123" spans="2:6" ht="12.75">
      <c r="B123" s="11" t="s">
        <v>324</v>
      </c>
      <c r="C123" s="23" t="s">
        <v>172</v>
      </c>
      <c r="D123" s="25">
        <f t="shared" si="3"/>
        <v>51058000</v>
      </c>
      <c r="E123" s="25">
        <f t="shared" si="3"/>
        <v>19907000</v>
      </c>
      <c r="F123" s="25">
        <f t="shared" si="3"/>
        <v>9718990</v>
      </c>
    </row>
    <row r="124" spans="2:6" ht="12.75">
      <c r="B124" s="11" t="s">
        <v>404</v>
      </c>
      <c r="C124" s="23" t="s">
        <v>374</v>
      </c>
      <c r="D124" s="25">
        <f>D213</f>
        <v>85000</v>
      </c>
      <c r="E124" s="25">
        <f>E213</f>
        <v>85000</v>
      </c>
      <c r="F124" s="25"/>
    </row>
    <row r="125" spans="2:6" ht="12.75">
      <c r="B125" s="11" t="s">
        <v>174</v>
      </c>
      <c r="C125" s="23" t="s">
        <v>175</v>
      </c>
      <c r="D125" s="25">
        <f>D229</f>
        <v>16723000</v>
      </c>
      <c r="E125" s="25">
        <f>E229</f>
        <v>5853000</v>
      </c>
      <c r="F125" s="25">
        <f>F229</f>
        <v>4942804</v>
      </c>
    </row>
    <row r="126" spans="2:6" ht="25.5">
      <c r="B126" s="11" t="s">
        <v>176</v>
      </c>
      <c r="C126" s="23" t="s">
        <v>177</v>
      </c>
      <c r="D126" s="25">
        <f>D134+D163+D178+D199</f>
        <v>0</v>
      </c>
      <c r="E126" s="25">
        <f>E134+E163+E178+E199</f>
        <v>0</v>
      </c>
      <c r="F126" s="25">
        <f>F134+F163+F178+F199+F190+F230+F152</f>
        <v>-210406</v>
      </c>
    </row>
    <row r="127" spans="2:6" s="17" customFormat="1" ht="12.75">
      <c r="B127" s="10" t="s">
        <v>180</v>
      </c>
      <c r="C127" s="22" t="s">
        <v>181</v>
      </c>
      <c r="D127" s="24">
        <f>D128+D132+D134</f>
        <v>18756000</v>
      </c>
      <c r="E127" s="24">
        <f>E128+E132+E134</f>
        <v>7073000</v>
      </c>
      <c r="F127" s="24">
        <f>F128+F132+F134</f>
        <v>6094272</v>
      </c>
    </row>
    <row r="128" spans="2:6" ht="12.75">
      <c r="B128" s="11" t="s">
        <v>325</v>
      </c>
      <c r="C128" s="23" t="s">
        <v>154</v>
      </c>
      <c r="D128" s="25">
        <f>D129+D130+D131</f>
        <v>15458000</v>
      </c>
      <c r="E128" s="25">
        <f>E129+E130+E131</f>
        <v>5885000</v>
      </c>
      <c r="F128" s="25">
        <f>F129+F130+F131</f>
        <v>5854908</v>
      </c>
    </row>
    <row r="129" spans="2:6" ht="12.75">
      <c r="B129" s="11" t="s">
        <v>155</v>
      </c>
      <c r="C129" s="23" t="s">
        <v>156</v>
      </c>
      <c r="D129" s="25">
        <v>9853000</v>
      </c>
      <c r="E129" s="25">
        <v>3760000</v>
      </c>
      <c r="F129" s="25">
        <v>3749803</v>
      </c>
    </row>
    <row r="130" spans="2:6" ht="12.75">
      <c r="B130" s="11" t="s">
        <v>157</v>
      </c>
      <c r="C130" s="23" t="s">
        <v>158</v>
      </c>
      <c r="D130" s="25">
        <v>5605000</v>
      </c>
      <c r="E130" s="25">
        <v>2125000</v>
      </c>
      <c r="F130" s="25">
        <v>2105105</v>
      </c>
    </row>
    <row r="131" spans="2:6" ht="25.5">
      <c r="B131" s="11" t="s">
        <v>326</v>
      </c>
      <c r="C131" s="23" t="s">
        <v>166</v>
      </c>
      <c r="D131" s="25"/>
      <c r="E131" s="25"/>
      <c r="F131" s="25"/>
    </row>
    <row r="132" spans="2:6" ht="12.75" hidden="1">
      <c r="B132" s="11" t="s">
        <v>327</v>
      </c>
      <c r="C132" s="23" t="s">
        <v>171</v>
      </c>
      <c r="D132" s="25">
        <f>D133</f>
        <v>3298000</v>
      </c>
      <c r="E132" s="25">
        <f>E133</f>
        <v>1188000</v>
      </c>
      <c r="F132" s="25">
        <v>289589</v>
      </c>
    </row>
    <row r="133" spans="2:6" ht="12.75">
      <c r="B133" s="11" t="s">
        <v>283</v>
      </c>
      <c r="C133" s="23" t="s">
        <v>172</v>
      </c>
      <c r="D133" s="25">
        <v>3298000</v>
      </c>
      <c r="E133" s="25">
        <v>1188000</v>
      </c>
      <c r="F133" s="25">
        <v>289589</v>
      </c>
    </row>
    <row r="134" spans="2:6" ht="25.5">
      <c r="B134" s="11" t="s">
        <v>176</v>
      </c>
      <c r="C134" s="23" t="s">
        <v>177</v>
      </c>
      <c r="D134" s="25"/>
      <c r="E134" s="25"/>
      <c r="F134" s="25">
        <v>-50225</v>
      </c>
    </row>
    <row r="135" spans="2:6" s="17" customFormat="1" ht="12.75">
      <c r="B135" s="10" t="s">
        <v>182</v>
      </c>
      <c r="C135" s="22" t="s">
        <v>183</v>
      </c>
      <c r="D135" s="24">
        <f>D136+D140</f>
        <v>3626000</v>
      </c>
      <c r="E135" s="24">
        <f>E136+E140</f>
        <v>323000</v>
      </c>
      <c r="F135" s="24">
        <f>F136+F140</f>
        <v>293186</v>
      </c>
    </row>
    <row r="136" spans="2:6" ht="12.75">
      <c r="B136" s="11" t="s">
        <v>328</v>
      </c>
      <c r="C136" s="23" t="s">
        <v>154</v>
      </c>
      <c r="D136" s="25">
        <f>D137+D138+D139</f>
        <v>3587000</v>
      </c>
      <c r="E136" s="25">
        <f>E137+E138+E139</f>
        <v>309000</v>
      </c>
      <c r="F136" s="25">
        <f>F137+F138+F139</f>
        <v>293186</v>
      </c>
    </row>
    <row r="137" spans="2:6" ht="12.75">
      <c r="B137" s="11" t="s">
        <v>155</v>
      </c>
      <c r="C137" s="23" t="s">
        <v>156</v>
      </c>
      <c r="D137" s="25">
        <v>650000</v>
      </c>
      <c r="E137" s="25">
        <v>228000</v>
      </c>
      <c r="F137" s="25">
        <v>226001</v>
      </c>
    </row>
    <row r="138" spans="2:6" ht="12.75">
      <c r="B138" s="11" t="s">
        <v>157</v>
      </c>
      <c r="C138" s="23" t="s">
        <v>158</v>
      </c>
      <c r="D138" s="25">
        <v>402000</v>
      </c>
      <c r="E138" s="25">
        <v>81000</v>
      </c>
      <c r="F138" s="25">
        <v>67185</v>
      </c>
    </row>
    <row r="139" spans="2:6" ht="12.75">
      <c r="B139" s="11" t="s">
        <v>163</v>
      </c>
      <c r="C139" s="23" t="s">
        <v>164</v>
      </c>
      <c r="D139" s="25">
        <v>2535000</v>
      </c>
      <c r="E139" s="25"/>
      <c r="F139" s="25"/>
    </row>
    <row r="140" spans="2:6" ht="12.75" hidden="1">
      <c r="B140" s="11" t="s">
        <v>327</v>
      </c>
      <c r="C140" s="23" t="s">
        <v>171</v>
      </c>
      <c r="D140" s="25">
        <v>39000</v>
      </c>
      <c r="E140" s="25">
        <v>14000</v>
      </c>
      <c r="F140" s="25">
        <f>F141</f>
        <v>0</v>
      </c>
    </row>
    <row r="141" spans="2:6" ht="12.75">
      <c r="B141" s="11" t="s">
        <v>329</v>
      </c>
      <c r="C141" s="23" t="s">
        <v>172</v>
      </c>
      <c r="D141" s="25">
        <v>39000</v>
      </c>
      <c r="E141" s="25">
        <v>14000</v>
      </c>
      <c r="F141" s="25"/>
    </row>
    <row r="142" spans="2:6" ht="13.5" customHeight="1">
      <c r="B142" s="10" t="s">
        <v>350</v>
      </c>
      <c r="C142" s="22" t="s">
        <v>352</v>
      </c>
      <c r="D142" s="24">
        <f>D143</f>
        <v>5300000</v>
      </c>
      <c r="E142" s="24">
        <f>E143</f>
        <v>1855000</v>
      </c>
      <c r="F142" s="24">
        <f>F143</f>
        <v>1630475</v>
      </c>
    </row>
    <row r="143" spans="2:6" ht="12.75">
      <c r="B143" s="11" t="s">
        <v>328</v>
      </c>
      <c r="C143" s="23" t="s">
        <v>353</v>
      </c>
      <c r="D143" s="25">
        <f>D144+D145</f>
        <v>5300000</v>
      </c>
      <c r="E143" s="25">
        <f>E144+E145</f>
        <v>1855000</v>
      </c>
      <c r="F143" s="25">
        <f>F144+F145</f>
        <v>1630475</v>
      </c>
    </row>
    <row r="144" spans="2:6" ht="12.75">
      <c r="B144" s="11" t="s">
        <v>157</v>
      </c>
      <c r="C144" s="23" t="s">
        <v>354</v>
      </c>
      <c r="D144" s="25">
        <v>100000</v>
      </c>
      <c r="E144" s="25">
        <v>35000</v>
      </c>
      <c r="F144" s="25"/>
    </row>
    <row r="145" spans="2:6" ht="12.75">
      <c r="B145" s="11" t="s">
        <v>351</v>
      </c>
      <c r="C145" s="23" t="s">
        <v>355</v>
      </c>
      <c r="D145" s="25">
        <v>5200000</v>
      </c>
      <c r="E145" s="25">
        <v>1820000</v>
      </c>
      <c r="F145" s="25">
        <v>1630475</v>
      </c>
    </row>
    <row r="146" spans="2:6" s="17" customFormat="1" ht="12.75">
      <c r="B146" s="10" t="s">
        <v>184</v>
      </c>
      <c r="C146" s="22" t="s">
        <v>185</v>
      </c>
      <c r="D146" s="24">
        <f>D147+D150</f>
        <v>5846000</v>
      </c>
      <c r="E146" s="24">
        <f>E147+E150</f>
        <v>2383000</v>
      </c>
      <c r="F146" s="24">
        <f>F147+F150+F152</f>
        <v>2124512</v>
      </c>
    </row>
    <row r="147" spans="2:6" ht="12.75">
      <c r="B147" s="11" t="s">
        <v>264</v>
      </c>
      <c r="C147" s="23" t="s">
        <v>154</v>
      </c>
      <c r="D147" s="25">
        <f>D148+D149</f>
        <v>5489000</v>
      </c>
      <c r="E147" s="25">
        <f>E148+E149</f>
        <v>2258000</v>
      </c>
      <c r="F147" s="25">
        <f>F148+F149</f>
        <v>2108191</v>
      </c>
    </row>
    <row r="148" spans="2:6" ht="12.75">
      <c r="B148" s="11" t="s">
        <v>155</v>
      </c>
      <c r="C148" s="23" t="s">
        <v>156</v>
      </c>
      <c r="D148" s="25">
        <v>4459000</v>
      </c>
      <c r="E148" s="25">
        <v>1862000</v>
      </c>
      <c r="F148" s="25">
        <v>1779350</v>
      </c>
    </row>
    <row r="149" spans="2:6" ht="12.75">
      <c r="B149" s="11" t="s">
        <v>157</v>
      </c>
      <c r="C149" s="23" t="s">
        <v>158</v>
      </c>
      <c r="D149" s="25">
        <v>1030000</v>
      </c>
      <c r="E149" s="25">
        <v>396000</v>
      </c>
      <c r="F149" s="25">
        <v>328841</v>
      </c>
    </row>
    <row r="150" spans="2:6" ht="12.75" hidden="1">
      <c r="B150" s="11" t="s">
        <v>266</v>
      </c>
      <c r="C150" s="23" t="s">
        <v>171</v>
      </c>
      <c r="D150" s="25">
        <f>D151</f>
        <v>357000</v>
      </c>
      <c r="E150" s="25">
        <f>E151</f>
        <v>125000</v>
      </c>
      <c r="F150" s="25">
        <f>F151</f>
        <v>16336</v>
      </c>
    </row>
    <row r="151" spans="2:6" ht="12.75">
      <c r="B151" s="11" t="s">
        <v>330</v>
      </c>
      <c r="C151" s="23" t="s">
        <v>172</v>
      </c>
      <c r="D151" s="25">
        <v>357000</v>
      </c>
      <c r="E151" s="25">
        <v>125000</v>
      </c>
      <c r="F151" s="25">
        <v>16336</v>
      </c>
    </row>
    <row r="152" spans="2:6" ht="25.5">
      <c r="B152" s="11" t="s">
        <v>176</v>
      </c>
      <c r="C152" s="23" t="s">
        <v>177</v>
      </c>
      <c r="D152" s="25"/>
      <c r="E152" s="25"/>
      <c r="F152" s="25">
        <v>-15</v>
      </c>
    </row>
    <row r="153" spans="2:6" s="17" customFormat="1" ht="12.75">
      <c r="B153" s="10" t="s">
        <v>186</v>
      </c>
      <c r="C153" s="22" t="s">
        <v>187</v>
      </c>
      <c r="D153" s="24">
        <f>D154+D161+D163+D159</f>
        <v>99766000</v>
      </c>
      <c r="E153" s="24">
        <f>E154+E161+E163+E159</f>
        <v>34271000</v>
      </c>
      <c r="F153" s="24">
        <f>F154+F161+F163+F159</f>
        <v>29742670</v>
      </c>
    </row>
    <row r="154" spans="2:6" ht="12.75">
      <c r="B154" s="11" t="s">
        <v>331</v>
      </c>
      <c r="C154" s="23" t="s">
        <v>154</v>
      </c>
      <c r="D154" s="25">
        <f>D155+D156+D157+D158+D160</f>
        <v>93150000</v>
      </c>
      <c r="E154" s="25">
        <f>E155+E156+E157+E158+E160</f>
        <v>31240000</v>
      </c>
      <c r="F154" s="25">
        <f>F155+F156+F157+F158+F160</f>
        <v>28315951</v>
      </c>
    </row>
    <row r="155" spans="2:6" ht="12.75">
      <c r="B155" s="11" t="s">
        <v>155</v>
      </c>
      <c r="C155" s="23" t="s">
        <v>156</v>
      </c>
      <c r="D155" s="25">
        <v>79040000</v>
      </c>
      <c r="E155" s="25">
        <v>25283000</v>
      </c>
      <c r="F155" s="25">
        <v>25242017</v>
      </c>
    </row>
    <row r="156" spans="2:6" ht="12.75">
      <c r="B156" s="11" t="s">
        <v>157</v>
      </c>
      <c r="C156" s="23" t="s">
        <v>158</v>
      </c>
      <c r="D156" s="25">
        <v>10092000</v>
      </c>
      <c r="E156" s="25">
        <v>3538000</v>
      </c>
      <c r="F156" s="25">
        <v>3061534</v>
      </c>
    </row>
    <row r="157" spans="2:6" ht="25.5">
      <c r="B157" s="11" t="s">
        <v>268</v>
      </c>
      <c r="C157" s="23" t="s">
        <v>166</v>
      </c>
      <c r="D157" s="25">
        <v>4014000</v>
      </c>
      <c r="E157" s="25">
        <v>2418000</v>
      </c>
      <c r="F157" s="25">
        <v>12400</v>
      </c>
    </row>
    <row r="158" spans="2:6" ht="12.75" hidden="1">
      <c r="B158" s="11" t="s">
        <v>167</v>
      </c>
      <c r="C158" s="23" t="s">
        <v>168</v>
      </c>
      <c r="D158" s="25"/>
      <c r="E158" s="25"/>
      <c r="F158" s="25"/>
    </row>
    <row r="159" spans="2:6" ht="12.75">
      <c r="B159" s="11" t="s">
        <v>167</v>
      </c>
      <c r="C159" s="23" t="s">
        <v>385</v>
      </c>
      <c r="D159" s="25">
        <v>400000</v>
      </c>
      <c r="E159" s="25">
        <v>140000</v>
      </c>
      <c r="F159" s="25">
        <v>13000</v>
      </c>
    </row>
    <row r="160" spans="2:6" ht="12.75">
      <c r="B160" s="11" t="s">
        <v>169</v>
      </c>
      <c r="C160" s="23" t="s">
        <v>170</v>
      </c>
      <c r="D160" s="25">
        <v>4000</v>
      </c>
      <c r="E160" s="25">
        <v>1000</v>
      </c>
      <c r="F160" s="25"/>
    </row>
    <row r="161" spans="2:6" ht="12.75" hidden="1">
      <c r="B161" s="11" t="s">
        <v>269</v>
      </c>
      <c r="C161" s="23" t="s">
        <v>171</v>
      </c>
      <c r="D161" s="25">
        <f>D162</f>
        <v>6216000</v>
      </c>
      <c r="E161" s="25">
        <f>E162</f>
        <v>2891000</v>
      </c>
      <c r="F161" s="25">
        <f>F162</f>
        <v>1529963</v>
      </c>
    </row>
    <row r="162" spans="2:6" ht="12.75">
      <c r="B162" s="11" t="s">
        <v>332</v>
      </c>
      <c r="C162" s="23" t="s">
        <v>172</v>
      </c>
      <c r="D162" s="25">
        <v>6216000</v>
      </c>
      <c r="E162" s="25">
        <v>2891000</v>
      </c>
      <c r="F162" s="25">
        <v>1529963</v>
      </c>
    </row>
    <row r="163" spans="2:6" ht="25.5">
      <c r="B163" s="11" t="s">
        <v>176</v>
      </c>
      <c r="C163" s="23" t="s">
        <v>177</v>
      </c>
      <c r="D163" s="25"/>
      <c r="E163" s="25"/>
      <c r="F163" s="25">
        <v>-116244</v>
      </c>
    </row>
    <row r="164" spans="2:6" s="17" customFormat="1" ht="12.75">
      <c r="B164" s="10" t="s">
        <v>188</v>
      </c>
      <c r="C164" s="22" t="s">
        <v>189</v>
      </c>
      <c r="D164" s="24">
        <f>D165</f>
        <v>2484000</v>
      </c>
      <c r="E164" s="24">
        <f>E165</f>
        <v>1060000</v>
      </c>
      <c r="F164" s="24">
        <f>F165</f>
        <v>651481</v>
      </c>
    </row>
    <row r="165" spans="2:6" ht="12.75">
      <c r="B165" s="11" t="s">
        <v>263</v>
      </c>
      <c r="C165" s="23" t="s">
        <v>154</v>
      </c>
      <c r="D165" s="25">
        <f>D166+D167+D168</f>
        <v>2484000</v>
      </c>
      <c r="E165" s="25">
        <f>E166+E167+E168</f>
        <v>1060000</v>
      </c>
      <c r="F165" s="25">
        <f>F166+F167+F168</f>
        <v>651481</v>
      </c>
    </row>
    <row r="166" spans="2:6" ht="12.75">
      <c r="B166" s="11" t="s">
        <v>155</v>
      </c>
      <c r="C166" s="23" t="s">
        <v>156</v>
      </c>
      <c r="D166" s="25">
        <v>2189000</v>
      </c>
      <c r="E166" s="25">
        <v>766000</v>
      </c>
      <c r="F166" s="25">
        <v>560170</v>
      </c>
    </row>
    <row r="167" spans="2:6" ht="12.75">
      <c r="B167" s="11" t="s">
        <v>157</v>
      </c>
      <c r="C167" s="23" t="s">
        <v>158</v>
      </c>
      <c r="D167" s="25">
        <v>293000</v>
      </c>
      <c r="E167" s="25">
        <v>293000</v>
      </c>
      <c r="F167" s="25">
        <v>90921</v>
      </c>
    </row>
    <row r="168" spans="2:6" ht="12.75">
      <c r="B168" s="11" t="s">
        <v>167</v>
      </c>
      <c r="C168" s="23" t="s">
        <v>168</v>
      </c>
      <c r="D168" s="25">
        <v>2000</v>
      </c>
      <c r="E168" s="25">
        <v>1000</v>
      </c>
      <c r="F168" s="25">
        <v>390</v>
      </c>
    </row>
    <row r="169" spans="2:6" s="17" customFormat="1" ht="12.75">
      <c r="B169" s="10" t="s">
        <v>190</v>
      </c>
      <c r="C169" s="22" t="s">
        <v>191</v>
      </c>
      <c r="D169" s="24">
        <f>D170+D176+D178</f>
        <v>53692000</v>
      </c>
      <c r="E169" s="24">
        <f>E170+E176+E178</f>
        <v>19187000</v>
      </c>
      <c r="F169" s="24">
        <f>F170+F176+F178</f>
        <v>9821879</v>
      </c>
    </row>
    <row r="170" spans="2:6" ht="12.75">
      <c r="B170" s="11" t="s">
        <v>325</v>
      </c>
      <c r="C170" s="23" t="s">
        <v>154</v>
      </c>
      <c r="D170" s="25">
        <f>D171+D172+D174+D175+D173</f>
        <v>51504000</v>
      </c>
      <c r="E170" s="25">
        <f>E171+E172+E174+E175+E173</f>
        <v>18391000</v>
      </c>
      <c r="F170" s="25">
        <f>F171+F172+F174+F175+F173</f>
        <v>9747827</v>
      </c>
    </row>
    <row r="171" spans="2:6" ht="12.75">
      <c r="B171" s="11" t="s">
        <v>155</v>
      </c>
      <c r="C171" s="23" t="s">
        <v>156</v>
      </c>
      <c r="D171" s="25">
        <v>3181000</v>
      </c>
      <c r="E171" s="25">
        <v>1115000</v>
      </c>
      <c r="F171" s="25">
        <v>1113440</v>
      </c>
    </row>
    <row r="172" spans="2:6" ht="12.75">
      <c r="B172" s="11" t="s">
        <v>157</v>
      </c>
      <c r="C172" s="23" t="s">
        <v>158</v>
      </c>
      <c r="D172" s="25">
        <v>17400000</v>
      </c>
      <c r="E172" s="25">
        <v>5988000</v>
      </c>
      <c r="F172" s="25">
        <v>4284040</v>
      </c>
    </row>
    <row r="173" spans="2:6" ht="12.75">
      <c r="B173" s="11" t="s">
        <v>340</v>
      </c>
      <c r="C173" s="23" t="s">
        <v>165</v>
      </c>
      <c r="D173" s="25">
        <v>255000</v>
      </c>
      <c r="E173" s="25">
        <v>89000</v>
      </c>
      <c r="F173" s="25">
        <v>89000</v>
      </c>
    </row>
    <row r="174" spans="2:6" ht="25.5">
      <c r="B174" s="11" t="s">
        <v>336</v>
      </c>
      <c r="C174" s="23" t="s">
        <v>361</v>
      </c>
      <c r="D174" s="25">
        <v>14095000</v>
      </c>
      <c r="E174" s="25">
        <v>4933000</v>
      </c>
      <c r="F174" s="25">
        <v>53962</v>
      </c>
    </row>
    <row r="175" spans="2:6" ht="12.75">
      <c r="B175" s="11" t="s">
        <v>169</v>
      </c>
      <c r="C175" s="23" t="s">
        <v>170</v>
      </c>
      <c r="D175" s="25">
        <v>16573000</v>
      </c>
      <c r="E175" s="25">
        <v>6266000</v>
      </c>
      <c r="F175" s="25">
        <v>4207385</v>
      </c>
    </row>
    <row r="176" spans="2:6" ht="12.75" hidden="1">
      <c r="B176" s="11" t="s">
        <v>333</v>
      </c>
      <c r="C176" s="23" t="s">
        <v>171</v>
      </c>
      <c r="D176" s="25">
        <f>D177</f>
        <v>2188000</v>
      </c>
      <c r="E176" s="25">
        <f>E177</f>
        <v>796000</v>
      </c>
      <c r="F176" s="25">
        <v>74052</v>
      </c>
    </row>
    <row r="177" spans="2:6" ht="12.75">
      <c r="B177" s="11" t="s">
        <v>265</v>
      </c>
      <c r="C177" s="23" t="s">
        <v>172</v>
      </c>
      <c r="D177" s="25">
        <v>2188000</v>
      </c>
      <c r="E177" s="25">
        <v>796000</v>
      </c>
      <c r="F177" s="25">
        <v>74052</v>
      </c>
    </row>
    <row r="178" spans="2:6" ht="25.5">
      <c r="B178" s="11" t="s">
        <v>176</v>
      </c>
      <c r="C178" s="23" t="s">
        <v>177</v>
      </c>
      <c r="D178" s="25"/>
      <c r="E178" s="25"/>
      <c r="F178" s="25"/>
    </row>
    <row r="179" spans="2:6" s="17" customFormat="1" ht="12.75">
      <c r="B179" s="10" t="s">
        <v>192</v>
      </c>
      <c r="C179" s="22" t="s">
        <v>193</v>
      </c>
      <c r="D179" s="24">
        <f>D180+D188</f>
        <v>21999000</v>
      </c>
      <c r="E179" s="24">
        <f>E180+E188</f>
        <v>8120000</v>
      </c>
      <c r="F179" s="24">
        <f>F180+F188+F190</f>
        <v>4052464</v>
      </c>
    </row>
    <row r="180" spans="2:6" ht="12.75">
      <c r="B180" s="11" t="s">
        <v>334</v>
      </c>
      <c r="C180" s="23" t="s">
        <v>154</v>
      </c>
      <c r="D180" s="25">
        <f>D181+D182+D184+D185+D187+D186+D183</f>
        <v>21300000</v>
      </c>
      <c r="E180" s="25">
        <f>E181+E182+E184+E185+E187+E186+E183</f>
        <v>7875000</v>
      </c>
      <c r="F180" s="25">
        <f>F181+F182+F184+F185+F187+F186+F183</f>
        <v>4052546</v>
      </c>
    </row>
    <row r="181" spans="2:6" ht="12.75">
      <c r="B181" s="11" t="s">
        <v>155</v>
      </c>
      <c r="C181" s="23" t="s">
        <v>156</v>
      </c>
      <c r="D181" s="25">
        <v>6641000</v>
      </c>
      <c r="E181" s="25">
        <v>2315000</v>
      </c>
      <c r="F181" s="25">
        <v>1999436</v>
      </c>
    </row>
    <row r="182" spans="2:6" ht="12.75">
      <c r="B182" s="11" t="s">
        <v>157</v>
      </c>
      <c r="C182" s="23" t="s">
        <v>158</v>
      </c>
      <c r="D182" s="25">
        <v>2247000</v>
      </c>
      <c r="E182" s="25">
        <v>1099000</v>
      </c>
      <c r="F182" s="25">
        <v>659881</v>
      </c>
    </row>
    <row r="183" spans="2:6" ht="12.75">
      <c r="B183" s="11" t="s">
        <v>371</v>
      </c>
      <c r="C183" s="23" t="s">
        <v>370</v>
      </c>
      <c r="D183" s="25">
        <v>300000</v>
      </c>
      <c r="E183" s="25">
        <v>105000</v>
      </c>
      <c r="F183" s="25"/>
    </row>
    <row r="184" spans="2:6" ht="12.75">
      <c r="B184" s="11" t="s">
        <v>335</v>
      </c>
      <c r="C184" s="23" t="s">
        <v>165</v>
      </c>
      <c r="D184" s="25">
        <v>408000</v>
      </c>
      <c r="E184" s="25">
        <v>208000</v>
      </c>
      <c r="F184" s="25">
        <v>61547</v>
      </c>
    </row>
    <row r="185" spans="2:6" ht="25.5" hidden="1">
      <c r="B185" s="11" t="s">
        <v>336</v>
      </c>
      <c r="C185" s="23" t="s">
        <v>166</v>
      </c>
      <c r="D185" s="25"/>
      <c r="E185" s="25"/>
      <c r="F185" s="25"/>
    </row>
    <row r="186" spans="2:6" ht="25.5">
      <c r="B186" s="11" t="s">
        <v>336</v>
      </c>
      <c r="C186" s="23" t="s">
        <v>361</v>
      </c>
      <c r="D186" s="25"/>
      <c r="E186" s="25"/>
      <c r="F186" s="25"/>
    </row>
    <row r="187" spans="2:6" ht="12.75">
      <c r="B187" s="11" t="s">
        <v>167</v>
      </c>
      <c r="C187" s="23" t="s">
        <v>168</v>
      </c>
      <c r="D187" s="25">
        <v>11704000</v>
      </c>
      <c r="E187" s="25">
        <v>4148000</v>
      </c>
      <c r="F187" s="25">
        <v>1331682</v>
      </c>
    </row>
    <row r="188" spans="2:6" ht="12.75" hidden="1">
      <c r="B188" s="11" t="s">
        <v>337</v>
      </c>
      <c r="C188" s="23" t="s">
        <v>171</v>
      </c>
      <c r="D188" s="25">
        <f>D189</f>
        <v>699000</v>
      </c>
      <c r="E188" s="25">
        <f>E189</f>
        <v>245000</v>
      </c>
      <c r="F188" s="25"/>
    </row>
    <row r="189" spans="2:6" ht="12.75">
      <c r="B189" s="11" t="s">
        <v>338</v>
      </c>
      <c r="C189" s="23" t="s">
        <v>172</v>
      </c>
      <c r="D189" s="25">
        <v>699000</v>
      </c>
      <c r="E189" s="25">
        <v>245000</v>
      </c>
      <c r="F189" s="25"/>
    </row>
    <row r="190" spans="2:6" ht="25.5">
      <c r="B190" s="11" t="s">
        <v>176</v>
      </c>
      <c r="C190" s="23" t="s">
        <v>177</v>
      </c>
      <c r="D190" s="25"/>
      <c r="E190" s="25"/>
      <c r="F190" s="25">
        <v>-82</v>
      </c>
    </row>
    <row r="191" spans="2:6" s="17" customFormat="1" ht="12.75">
      <c r="B191" s="10" t="s">
        <v>194</v>
      </c>
      <c r="C191" s="22" t="s">
        <v>195</v>
      </c>
      <c r="D191" s="24">
        <f>D192+D197+D199</f>
        <v>106793000</v>
      </c>
      <c r="E191" s="24">
        <f>E192+E197+E199</f>
        <v>40808000</v>
      </c>
      <c r="F191" s="24">
        <f>F192+F197+F199</f>
        <v>16965761</v>
      </c>
    </row>
    <row r="192" spans="2:6" ht="12.75">
      <c r="B192" s="11" t="s">
        <v>339</v>
      </c>
      <c r="C192" s="23" t="s">
        <v>154</v>
      </c>
      <c r="D192" s="25">
        <f>D193+D194+D195+D196</f>
        <v>83079000</v>
      </c>
      <c r="E192" s="25">
        <f>E193+E194+E195+E196</f>
        <v>31356000</v>
      </c>
      <c r="F192" s="25">
        <f>F193+F194+F195+F196</f>
        <v>10733414</v>
      </c>
    </row>
    <row r="193" spans="2:6" ht="12.75">
      <c r="B193" s="11" t="s">
        <v>155</v>
      </c>
      <c r="C193" s="23" t="s">
        <v>156</v>
      </c>
      <c r="D193" s="25">
        <v>3050000</v>
      </c>
      <c r="E193" s="25">
        <v>1314000</v>
      </c>
      <c r="F193" s="25">
        <v>1277981</v>
      </c>
    </row>
    <row r="194" spans="2:6" ht="12.75">
      <c r="B194" s="11" t="s">
        <v>157</v>
      </c>
      <c r="C194" s="23" t="s">
        <v>158</v>
      </c>
      <c r="D194" s="25">
        <v>28833000</v>
      </c>
      <c r="E194" s="25">
        <v>12123000</v>
      </c>
      <c r="F194" s="25">
        <v>8998870</v>
      </c>
    </row>
    <row r="195" spans="2:6" ht="12.75">
      <c r="B195" s="11" t="s">
        <v>340</v>
      </c>
      <c r="C195" s="23" t="s">
        <v>165</v>
      </c>
      <c r="D195" s="25">
        <v>1500000</v>
      </c>
      <c r="E195" s="25">
        <v>525000</v>
      </c>
      <c r="F195" s="25"/>
    </row>
    <row r="196" spans="2:6" ht="25.5">
      <c r="B196" s="11" t="s">
        <v>341</v>
      </c>
      <c r="C196" s="23" t="s">
        <v>166</v>
      </c>
      <c r="D196" s="25">
        <v>49696000</v>
      </c>
      <c r="E196" s="25">
        <v>17394000</v>
      </c>
      <c r="F196" s="25">
        <v>456563</v>
      </c>
    </row>
    <row r="197" spans="2:6" ht="12.75" hidden="1">
      <c r="B197" s="11" t="s">
        <v>342</v>
      </c>
      <c r="C197" s="23" t="s">
        <v>171</v>
      </c>
      <c r="D197" s="25">
        <f>D198</f>
        <v>23714000</v>
      </c>
      <c r="E197" s="25">
        <f>E198</f>
        <v>9452000</v>
      </c>
      <c r="F197" s="25">
        <v>6257363</v>
      </c>
    </row>
    <row r="198" spans="2:6" ht="12.75">
      <c r="B198" s="11" t="s">
        <v>332</v>
      </c>
      <c r="C198" s="23" t="s">
        <v>172</v>
      </c>
      <c r="D198" s="25">
        <v>23714000</v>
      </c>
      <c r="E198" s="25">
        <v>9452000</v>
      </c>
      <c r="F198" s="25">
        <v>6257263</v>
      </c>
    </row>
    <row r="199" spans="2:6" ht="25.5">
      <c r="B199" s="11" t="s">
        <v>176</v>
      </c>
      <c r="C199" s="23" t="s">
        <v>177</v>
      </c>
      <c r="D199" s="25"/>
      <c r="E199" s="25"/>
      <c r="F199" s="25">
        <v>-25016</v>
      </c>
    </row>
    <row r="200" spans="2:6" s="17" customFormat="1" ht="12.75">
      <c r="B200" s="10" t="s">
        <v>196</v>
      </c>
      <c r="C200" s="22" t="s">
        <v>197</v>
      </c>
      <c r="D200" s="24">
        <f>D201+D204</f>
        <v>123683000</v>
      </c>
      <c r="E200" s="24">
        <f>E201+E204</f>
        <v>43393000</v>
      </c>
      <c r="F200" s="24">
        <f>F201+F204</f>
        <v>2981703</v>
      </c>
    </row>
    <row r="201" spans="2:6" ht="12.75">
      <c r="B201" s="11" t="s">
        <v>320</v>
      </c>
      <c r="C201" s="23" t="s">
        <v>154</v>
      </c>
      <c r="D201" s="25">
        <f>D202+D203</f>
        <v>123425000</v>
      </c>
      <c r="E201" s="25">
        <f>E202+E203</f>
        <v>43198000</v>
      </c>
      <c r="F201" s="25">
        <f>F202+F203</f>
        <v>2967856</v>
      </c>
    </row>
    <row r="202" spans="2:6" ht="12.75">
      <c r="B202" s="11" t="s">
        <v>157</v>
      </c>
      <c r="C202" s="23" t="s">
        <v>158</v>
      </c>
      <c r="D202" s="25">
        <v>16484000</v>
      </c>
      <c r="E202" s="25">
        <v>5769000</v>
      </c>
      <c r="F202" s="25">
        <v>2817318</v>
      </c>
    </row>
    <row r="203" spans="2:6" ht="25.5">
      <c r="B203" s="11" t="s">
        <v>343</v>
      </c>
      <c r="C203" s="23" t="s">
        <v>166</v>
      </c>
      <c r="D203" s="25">
        <v>106941000</v>
      </c>
      <c r="E203" s="25">
        <v>37429000</v>
      </c>
      <c r="F203" s="25">
        <v>150538</v>
      </c>
    </row>
    <row r="204" spans="2:6" ht="12.75" hidden="1">
      <c r="B204" s="11" t="s">
        <v>284</v>
      </c>
      <c r="C204" s="23" t="s">
        <v>171</v>
      </c>
      <c r="D204" s="25">
        <v>258000</v>
      </c>
      <c r="E204" s="25">
        <v>195000</v>
      </c>
      <c r="F204" s="25">
        <v>13847</v>
      </c>
    </row>
    <row r="205" spans="2:6" ht="12.75">
      <c r="B205" s="11" t="s">
        <v>344</v>
      </c>
      <c r="C205" s="23" t="s">
        <v>172</v>
      </c>
      <c r="D205" s="25">
        <v>258000</v>
      </c>
      <c r="E205" s="25">
        <v>195000</v>
      </c>
      <c r="F205" s="25">
        <v>13847</v>
      </c>
    </row>
    <row r="206" spans="2:6" s="17" customFormat="1" ht="25.5">
      <c r="B206" s="10" t="s">
        <v>198</v>
      </c>
      <c r="C206" s="22" t="s">
        <v>199</v>
      </c>
      <c r="D206" s="24">
        <f>D207+D211+D213</f>
        <v>859000</v>
      </c>
      <c r="E206" s="24">
        <f>E207+E211+E213</f>
        <v>787000</v>
      </c>
      <c r="F206" s="24">
        <f>F207+F211</f>
        <v>147251</v>
      </c>
    </row>
    <row r="207" spans="2:6" ht="12.75">
      <c r="B207" s="11" t="s">
        <v>267</v>
      </c>
      <c r="C207" s="23" t="s">
        <v>154</v>
      </c>
      <c r="D207" s="25">
        <f>D208+D209+D210</f>
        <v>774000</v>
      </c>
      <c r="E207" s="25">
        <f>E208+E209+E210</f>
        <v>702000</v>
      </c>
      <c r="F207" s="25">
        <f>F208+F209+F210</f>
        <v>147251</v>
      </c>
    </row>
    <row r="208" spans="2:6" ht="12.75">
      <c r="B208" s="11" t="s">
        <v>157</v>
      </c>
      <c r="C208" s="23" t="s">
        <v>158</v>
      </c>
      <c r="D208" s="25">
        <v>622000</v>
      </c>
      <c r="E208" s="25">
        <v>550000</v>
      </c>
      <c r="F208" s="25"/>
    </row>
    <row r="209" spans="2:6" ht="12.75">
      <c r="B209" s="11" t="s">
        <v>345</v>
      </c>
      <c r="C209" s="23" t="s">
        <v>165</v>
      </c>
      <c r="D209" s="25"/>
      <c r="E209" s="25"/>
      <c r="F209" s="25"/>
    </row>
    <row r="210" spans="2:6" ht="25.5" hidden="1">
      <c r="B210" s="11" t="s">
        <v>336</v>
      </c>
      <c r="C210" s="23" t="s">
        <v>166</v>
      </c>
      <c r="D210" s="25">
        <v>152000</v>
      </c>
      <c r="E210" s="25">
        <v>152000</v>
      </c>
      <c r="F210" s="25">
        <v>147251</v>
      </c>
    </row>
    <row r="211" spans="2:6" ht="12.75">
      <c r="B211" s="11" t="s">
        <v>344</v>
      </c>
      <c r="C211" s="23" t="s">
        <v>407</v>
      </c>
      <c r="D211" s="25"/>
      <c r="E211" s="25"/>
      <c r="F211" s="25"/>
    </row>
    <row r="212" spans="2:6" ht="12.75" hidden="1">
      <c r="B212" s="11" t="s">
        <v>405</v>
      </c>
      <c r="C212" s="23" t="s">
        <v>172</v>
      </c>
      <c r="D212" s="25"/>
      <c r="E212" s="25"/>
      <c r="F212" s="25"/>
    </row>
    <row r="213" spans="2:6" ht="12.75">
      <c r="B213" s="11" t="s">
        <v>406</v>
      </c>
      <c r="C213" s="23" t="s">
        <v>374</v>
      </c>
      <c r="D213" s="25">
        <v>85000</v>
      </c>
      <c r="E213" s="25">
        <v>85000</v>
      </c>
      <c r="F213" s="25"/>
    </row>
    <row r="214" spans="2:6" s="17" customFormat="1" ht="12.75">
      <c r="B214" s="10" t="s">
        <v>200</v>
      </c>
      <c r="C214" s="22" t="s">
        <v>201</v>
      </c>
      <c r="D214" s="24">
        <f>D215+D218</f>
        <v>0</v>
      </c>
      <c r="E214" s="24">
        <f>E215+E218</f>
        <v>0</v>
      </c>
      <c r="F214" s="24">
        <f>F215+F218</f>
        <v>0</v>
      </c>
    </row>
    <row r="215" spans="2:6" ht="12.75">
      <c r="B215" s="11" t="s">
        <v>346</v>
      </c>
      <c r="C215" s="23" t="s">
        <v>154</v>
      </c>
      <c r="D215" s="25">
        <f>D217+D216</f>
        <v>0</v>
      </c>
      <c r="E215" s="25">
        <f>E217+E216</f>
        <v>0</v>
      </c>
      <c r="F215" s="25">
        <f>F217+F216</f>
        <v>0</v>
      </c>
    </row>
    <row r="216" spans="2:6" ht="12.75">
      <c r="B216" s="11" t="s">
        <v>157</v>
      </c>
      <c r="C216" s="23" t="s">
        <v>158</v>
      </c>
      <c r="D216" s="25"/>
      <c r="E216" s="25"/>
      <c r="F216" s="25"/>
    </row>
    <row r="217" spans="2:6" ht="12.75">
      <c r="B217" s="11" t="s">
        <v>161</v>
      </c>
      <c r="C217" s="23" t="s">
        <v>162</v>
      </c>
      <c r="D217" s="25"/>
      <c r="E217" s="25"/>
      <c r="F217" s="25"/>
    </row>
    <row r="218" spans="2:6" ht="12.75" hidden="1">
      <c r="B218" s="11" t="s">
        <v>342</v>
      </c>
      <c r="C218" s="23" t="s">
        <v>171</v>
      </c>
      <c r="D218" s="25"/>
      <c r="E218" s="25"/>
      <c r="F218" s="25">
        <f>F219</f>
        <v>0</v>
      </c>
    </row>
    <row r="219" spans="2:6" ht="12.75">
      <c r="B219" s="11" t="s">
        <v>347</v>
      </c>
      <c r="C219" s="23" t="s">
        <v>172</v>
      </c>
      <c r="D219" s="25">
        <v>0</v>
      </c>
      <c r="E219" s="25">
        <v>0</v>
      </c>
      <c r="F219" s="25">
        <v>0</v>
      </c>
    </row>
    <row r="220" spans="2:6" s="17" customFormat="1" ht="12.75">
      <c r="B220" s="10" t="s">
        <v>202</v>
      </c>
      <c r="C220" s="22" t="s">
        <v>203</v>
      </c>
      <c r="D220" s="24">
        <f>D221+D226+D228+D230</f>
        <v>109347454</v>
      </c>
      <c r="E220" s="24">
        <f>E221+E226+E228+E230</f>
        <v>38693413</v>
      </c>
      <c r="F220" s="24">
        <f>F221+F226+F228+F230</f>
        <v>17365682</v>
      </c>
    </row>
    <row r="221" spans="2:6" ht="12.75">
      <c r="B221" s="11" t="s">
        <v>267</v>
      </c>
      <c r="C221" s="23" t="s">
        <v>154</v>
      </c>
      <c r="D221" s="25">
        <f>D222+D223+D224+D225</f>
        <v>78335454</v>
      </c>
      <c r="E221" s="25">
        <f>E222+E223+E224+E225</f>
        <v>27839413</v>
      </c>
      <c r="F221" s="25">
        <f>F222+F223+F225</f>
        <v>10903762</v>
      </c>
    </row>
    <row r="222" spans="2:6" ht="12.75">
      <c r="B222" s="11" t="s">
        <v>157</v>
      </c>
      <c r="C222" s="23" t="s">
        <v>158</v>
      </c>
      <c r="D222" s="25">
        <v>17495454</v>
      </c>
      <c r="E222" s="25">
        <v>6544413</v>
      </c>
      <c r="F222" s="25">
        <v>5605446</v>
      </c>
    </row>
    <row r="223" spans="2:6" ht="12.75">
      <c r="B223" s="11" t="s">
        <v>161</v>
      </c>
      <c r="C223" s="23" t="s">
        <v>162</v>
      </c>
      <c r="D223" s="25">
        <v>15201000</v>
      </c>
      <c r="E223" s="25">
        <v>5321000</v>
      </c>
      <c r="F223" s="25">
        <v>5201587</v>
      </c>
    </row>
    <row r="224" spans="2:6" ht="12.75">
      <c r="B224" s="11" t="s">
        <v>340</v>
      </c>
      <c r="C224" s="23" t="s">
        <v>165</v>
      </c>
      <c r="D224" s="25"/>
      <c r="E224" s="25"/>
      <c r="F224" s="25"/>
    </row>
    <row r="225" spans="2:6" ht="25.5">
      <c r="B225" s="11" t="s">
        <v>348</v>
      </c>
      <c r="C225" s="23" t="s">
        <v>166</v>
      </c>
      <c r="D225" s="25">
        <v>45639000</v>
      </c>
      <c r="E225" s="25">
        <v>15974000</v>
      </c>
      <c r="F225" s="25">
        <v>96729</v>
      </c>
    </row>
    <row r="226" spans="2:6" ht="12.75" hidden="1">
      <c r="B226" s="11" t="s">
        <v>284</v>
      </c>
      <c r="C226" s="23" t="s">
        <v>171</v>
      </c>
      <c r="D226" s="25">
        <f>D227</f>
        <v>14289000</v>
      </c>
      <c r="E226" s="25">
        <f>E227</f>
        <v>5001000</v>
      </c>
      <c r="F226" s="25">
        <v>1537940</v>
      </c>
    </row>
    <row r="227" spans="2:6" ht="12.75">
      <c r="B227" s="11" t="s">
        <v>324</v>
      </c>
      <c r="C227" s="23" t="s">
        <v>172</v>
      </c>
      <c r="D227" s="25">
        <v>14289000</v>
      </c>
      <c r="E227" s="25">
        <v>5001000</v>
      </c>
      <c r="F227" s="25">
        <v>1537940</v>
      </c>
    </row>
    <row r="228" spans="2:6" ht="12.75">
      <c r="B228" s="11" t="s">
        <v>349</v>
      </c>
      <c r="C228" s="23" t="s">
        <v>173</v>
      </c>
      <c r="D228" s="25">
        <f>D229</f>
        <v>16723000</v>
      </c>
      <c r="E228" s="25">
        <f>E229</f>
        <v>5853000</v>
      </c>
      <c r="F228" s="25">
        <f>F229</f>
        <v>4942804</v>
      </c>
    </row>
    <row r="229" spans="2:6" ht="12.75">
      <c r="B229" s="11" t="s">
        <v>174</v>
      </c>
      <c r="C229" s="23" t="s">
        <v>175</v>
      </c>
      <c r="D229" s="25">
        <v>16723000</v>
      </c>
      <c r="E229" s="25">
        <v>5853000</v>
      </c>
      <c r="F229" s="25">
        <v>4942804</v>
      </c>
    </row>
    <row r="230" spans="2:6" ht="25.5">
      <c r="B230" s="11" t="s">
        <v>176</v>
      </c>
      <c r="C230" s="23" t="s">
        <v>177</v>
      </c>
      <c r="D230" s="25"/>
      <c r="E230" s="25"/>
      <c r="F230" s="25">
        <v>-18824</v>
      </c>
    </row>
    <row r="231" spans="2:6" ht="12.75">
      <c r="B231" s="19" t="s">
        <v>356</v>
      </c>
      <c r="C231" s="26" t="s">
        <v>357</v>
      </c>
      <c r="D231" s="24">
        <f>D13-D111</f>
        <v>0</v>
      </c>
      <c r="E231" s="24">
        <f>E13-E111</f>
        <v>0</v>
      </c>
      <c r="F231" s="24">
        <f>F13-F111</f>
        <v>10789820</v>
      </c>
    </row>
    <row r="234" spans="2:6" ht="12.75">
      <c r="B234" s="51" t="s">
        <v>397</v>
      </c>
      <c r="C234" s="58"/>
      <c r="D234" s="53">
        <v>278971000</v>
      </c>
      <c r="E234" s="53">
        <v>99137000</v>
      </c>
      <c r="F234" s="53">
        <v>92063946</v>
      </c>
    </row>
    <row r="235" spans="2:6" ht="12.75">
      <c r="B235" s="51" t="s">
        <v>398</v>
      </c>
      <c r="C235" s="52"/>
      <c r="D235" s="53">
        <v>278971000</v>
      </c>
      <c r="E235" s="53">
        <v>99137000</v>
      </c>
      <c r="F235" s="53">
        <v>81276190</v>
      </c>
    </row>
    <row r="236" spans="2:6" ht="13.5">
      <c r="B236" s="54" t="s">
        <v>399</v>
      </c>
      <c r="C236" s="55"/>
      <c r="D236" s="56">
        <f>D234:E234-D235:E235</f>
        <v>0</v>
      </c>
      <c r="E236" s="56">
        <f>E234:F234-E235</f>
        <v>0</v>
      </c>
      <c r="F236" s="56">
        <f>F234:G234-F235</f>
        <v>10787756</v>
      </c>
    </row>
    <row r="237" spans="2:6" ht="12.75">
      <c r="B237" s="51" t="s">
        <v>402</v>
      </c>
      <c r="C237" s="52"/>
      <c r="D237" s="53">
        <v>273180000</v>
      </c>
      <c r="E237" s="53">
        <v>98817000</v>
      </c>
      <c r="F237" s="53">
        <v>10597210</v>
      </c>
    </row>
    <row r="238" spans="2:6" ht="12.75">
      <c r="B238" s="51" t="s">
        <v>400</v>
      </c>
      <c r="C238" s="52"/>
      <c r="D238" s="53">
        <v>273180000</v>
      </c>
      <c r="E238" s="53">
        <v>98817000</v>
      </c>
      <c r="F238" s="53">
        <v>10595146</v>
      </c>
    </row>
    <row r="239" spans="2:6" ht="13.5">
      <c r="B239" s="54" t="s">
        <v>401</v>
      </c>
      <c r="C239" s="49"/>
      <c r="D239" s="50">
        <f>D237:E237-D238:E238</f>
        <v>0</v>
      </c>
      <c r="E239" s="50">
        <v>0</v>
      </c>
      <c r="F239" s="57">
        <f>F237-F238</f>
        <v>2064</v>
      </c>
    </row>
    <row r="240" spans="2:6" ht="13.5">
      <c r="B240" s="54" t="s">
        <v>403</v>
      </c>
      <c r="C240" s="55"/>
      <c r="D240" s="59">
        <v>0</v>
      </c>
      <c r="E240" s="59">
        <v>0</v>
      </c>
      <c r="F240" s="56">
        <f>F236:G236+F239:G239</f>
        <v>10789820</v>
      </c>
    </row>
  </sheetData>
  <sheetProtection/>
  <mergeCells count="8">
    <mergeCell ref="B110:F110"/>
    <mergeCell ref="B5:F5"/>
    <mergeCell ref="B6:F6"/>
    <mergeCell ref="B10:B11"/>
    <mergeCell ref="C10:C11"/>
    <mergeCell ref="D10:D11"/>
    <mergeCell ref="E10:E11"/>
    <mergeCell ref="F10:F11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79"/>
  <sheetViews>
    <sheetView zoomScalePageLayoutView="0" workbookViewId="0" topLeftCell="A31">
      <selection activeCell="B50" sqref="B50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5.140625" style="3" customWidth="1"/>
    <col min="6" max="6" width="15.8515625" style="3" customWidth="1"/>
    <col min="7" max="16384" width="9.140625" style="1" customWidth="1"/>
  </cols>
  <sheetData>
    <row r="1" spans="2:6" ht="15.75">
      <c r="B1" s="4" t="s">
        <v>257</v>
      </c>
      <c r="F1" s="27" t="s">
        <v>260</v>
      </c>
    </row>
    <row r="2" ht="15.75">
      <c r="B2" s="4" t="s">
        <v>258</v>
      </c>
    </row>
    <row r="3" ht="15.75">
      <c r="B3" s="4" t="s">
        <v>259</v>
      </c>
    </row>
    <row r="6" spans="2:6" ht="33.75" customHeight="1">
      <c r="B6" s="62" t="s">
        <v>364</v>
      </c>
      <c r="C6" s="62"/>
      <c r="D6" s="62"/>
      <c r="E6" s="62"/>
      <c r="F6" s="62"/>
    </row>
    <row r="7" spans="2:6" ht="15">
      <c r="B7" s="63">
        <v>42094</v>
      </c>
      <c r="C7" s="64"/>
      <c r="D7" s="64"/>
      <c r="E7" s="64"/>
      <c r="F7" s="64"/>
    </row>
    <row r="9" ht="12.75">
      <c r="F9" s="28" t="s">
        <v>261</v>
      </c>
    </row>
    <row r="10" spans="2:6" ht="25.5" customHeight="1">
      <c r="B10" s="65" t="s">
        <v>262</v>
      </c>
      <c r="C10" s="66" t="s">
        <v>256</v>
      </c>
      <c r="D10" s="67" t="s">
        <v>381</v>
      </c>
      <c r="E10" s="68" t="s">
        <v>383</v>
      </c>
      <c r="F10" s="70" t="s">
        <v>384</v>
      </c>
    </row>
    <row r="11" spans="2:6" ht="12.75">
      <c r="B11" s="65"/>
      <c r="C11" s="66"/>
      <c r="D11" s="67"/>
      <c r="E11" s="69"/>
      <c r="F11" s="71"/>
    </row>
    <row r="12" spans="2:6" ht="12.75">
      <c r="B12" s="5"/>
      <c r="C12" s="6"/>
      <c r="D12" s="7">
        <v>1</v>
      </c>
      <c r="E12" s="8">
        <v>2</v>
      </c>
      <c r="F12" s="9">
        <v>3</v>
      </c>
    </row>
    <row r="13" spans="2:6" s="14" customFormat="1" ht="14.25">
      <c r="B13" s="47" t="s">
        <v>396</v>
      </c>
      <c r="C13" s="39" t="s">
        <v>204</v>
      </c>
      <c r="D13" s="48">
        <f>D16+D21+D29+D31+D33+D39+D44+D46</f>
        <v>20568000</v>
      </c>
      <c r="E13" s="48">
        <f>E16+E21+E29+E31+E33+E39+E44+E46</f>
        <v>5642000</v>
      </c>
      <c r="F13" s="48">
        <f>F16+F21+F29+F31+F33+F39+F44+F46+F41+F42</f>
        <v>3830832</v>
      </c>
    </row>
    <row r="14" spans="2:6" s="14" customFormat="1" ht="13.5">
      <c r="B14" s="15" t="s">
        <v>205</v>
      </c>
      <c r="C14" s="12" t="s">
        <v>206</v>
      </c>
      <c r="D14" s="40">
        <f>D16+D21+D31+D33+D39+D29</f>
        <v>20018000</v>
      </c>
      <c r="E14" s="40">
        <f>E16+E21+E31+E33+E39+E29</f>
        <v>5395000</v>
      </c>
      <c r="F14" s="40">
        <f>F16+F21+F31+F33+F39+F29</f>
        <v>3341837</v>
      </c>
    </row>
    <row r="15" spans="2:6" s="14" customFormat="1" ht="13.5">
      <c r="B15" s="15" t="s">
        <v>271</v>
      </c>
      <c r="C15" s="12" t="s">
        <v>207</v>
      </c>
      <c r="D15" s="40">
        <f>D16</f>
        <v>1600000</v>
      </c>
      <c r="E15" s="40">
        <f>E16</f>
        <v>450000</v>
      </c>
      <c r="F15" s="40">
        <f>F16</f>
        <v>383395</v>
      </c>
    </row>
    <row r="16" spans="2:6" s="14" customFormat="1" ht="13.5">
      <c r="B16" s="15" t="s">
        <v>272</v>
      </c>
      <c r="C16" s="12" t="s">
        <v>208</v>
      </c>
      <c r="D16" s="40">
        <f>D17+D18+D19</f>
        <v>1600000</v>
      </c>
      <c r="E16" s="40">
        <f>E17+E18+E19</f>
        <v>450000</v>
      </c>
      <c r="F16" s="40">
        <f>F17+F18+F19</f>
        <v>383395</v>
      </c>
    </row>
    <row r="17" spans="2:6" s="14" customFormat="1" ht="25.5">
      <c r="B17" s="16" t="s">
        <v>365</v>
      </c>
      <c r="C17" s="13" t="s">
        <v>366</v>
      </c>
      <c r="D17" s="41"/>
      <c r="E17" s="41"/>
      <c r="F17" s="41"/>
    </row>
    <row r="18" spans="2:6" ht="12.75">
      <c r="B18" s="16" t="s">
        <v>209</v>
      </c>
      <c r="C18" s="13" t="s">
        <v>210</v>
      </c>
      <c r="D18" s="41">
        <v>1200000</v>
      </c>
      <c r="E18" s="41">
        <v>350000</v>
      </c>
      <c r="F18" s="41">
        <v>332233</v>
      </c>
    </row>
    <row r="19" spans="2:6" ht="12.75">
      <c r="B19" s="16" t="s">
        <v>211</v>
      </c>
      <c r="C19" s="13" t="s">
        <v>212</v>
      </c>
      <c r="D19" s="41">
        <v>400000</v>
      </c>
      <c r="E19" s="41">
        <v>100000</v>
      </c>
      <c r="F19" s="41">
        <v>51162</v>
      </c>
    </row>
    <row r="20" spans="2:6" ht="12.75" customHeight="1">
      <c r="B20" s="16" t="s">
        <v>273</v>
      </c>
      <c r="C20" s="13" t="s">
        <v>213</v>
      </c>
      <c r="D20" s="41"/>
      <c r="E20" s="41"/>
      <c r="F20" s="41"/>
    </row>
    <row r="21" spans="2:6" s="14" customFormat="1" ht="12.75" customHeight="1">
      <c r="B21" s="15" t="s">
        <v>274</v>
      </c>
      <c r="C21" s="12" t="s">
        <v>214</v>
      </c>
      <c r="D21" s="40">
        <f>SUM(D22:D28)</f>
        <v>17587000</v>
      </c>
      <c r="E21" s="40">
        <f>SUM(E22:E28)</f>
        <v>4744000</v>
      </c>
      <c r="F21" s="40">
        <f>SUM(F22:F28)</f>
        <v>2713948</v>
      </c>
    </row>
    <row r="22" spans="2:6" ht="12.75">
      <c r="B22" s="16" t="s">
        <v>215</v>
      </c>
      <c r="C22" s="13" t="s">
        <v>216</v>
      </c>
      <c r="D22" s="41">
        <v>2600000</v>
      </c>
      <c r="E22" s="41">
        <v>700000</v>
      </c>
      <c r="F22" s="41">
        <v>339482</v>
      </c>
    </row>
    <row r="23" spans="2:6" ht="12.75">
      <c r="B23" s="16" t="s">
        <v>217</v>
      </c>
      <c r="C23" s="13" t="s">
        <v>218</v>
      </c>
      <c r="D23" s="41">
        <v>119000</v>
      </c>
      <c r="E23" s="41">
        <v>26000</v>
      </c>
      <c r="F23" s="41">
        <v>9585</v>
      </c>
    </row>
    <row r="24" spans="2:6" ht="12.75">
      <c r="B24" s="16" t="s">
        <v>219</v>
      </c>
      <c r="C24" s="13" t="s">
        <v>220</v>
      </c>
      <c r="D24" s="41">
        <v>664000</v>
      </c>
      <c r="E24" s="41">
        <v>180000</v>
      </c>
      <c r="F24" s="41">
        <v>72125</v>
      </c>
    </row>
    <row r="25" spans="2:6" ht="25.5" customHeight="1">
      <c r="B25" s="16" t="s">
        <v>221</v>
      </c>
      <c r="C25" s="13" t="s">
        <v>222</v>
      </c>
      <c r="D25" s="41">
        <v>7400000</v>
      </c>
      <c r="E25" s="41">
        <v>1745000</v>
      </c>
      <c r="F25" s="41">
        <v>1532942</v>
      </c>
    </row>
    <row r="26" spans="2:6" ht="24.75" customHeight="1">
      <c r="B26" s="16" t="s">
        <v>223</v>
      </c>
      <c r="C26" s="13" t="s">
        <v>224</v>
      </c>
      <c r="D26" s="41">
        <v>120000</v>
      </c>
      <c r="E26" s="41">
        <v>30000</v>
      </c>
      <c r="F26" s="41">
        <v>6554</v>
      </c>
    </row>
    <row r="27" spans="2:6" ht="26.25" customHeight="1">
      <c r="B27" s="16" t="s">
        <v>225</v>
      </c>
      <c r="C27" s="13" t="s">
        <v>226</v>
      </c>
      <c r="D27" s="41">
        <v>150000</v>
      </c>
      <c r="E27" s="41">
        <v>50000</v>
      </c>
      <c r="F27" s="41">
        <v>21406</v>
      </c>
    </row>
    <row r="28" spans="2:6" ht="12.75">
      <c r="B28" s="16" t="s">
        <v>227</v>
      </c>
      <c r="C28" s="13" t="s">
        <v>228</v>
      </c>
      <c r="D28" s="41">
        <v>6534000</v>
      </c>
      <c r="E28" s="41">
        <v>2013000</v>
      </c>
      <c r="F28" s="41">
        <v>731854</v>
      </c>
    </row>
    <row r="29" spans="2:6" ht="12.75">
      <c r="B29" s="30" t="s">
        <v>376</v>
      </c>
      <c r="C29" s="33" t="s">
        <v>375</v>
      </c>
      <c r="D29" s="42">
        <f>D30</f>
        <v>4000</v>
      </c>
      <c r="E29" s="42">
        <f>E30</f>
        <v>1000</v>
      </c>
      <c r="F29" s="42">
        <f>F30</f>
        <v>0</v>
      </c>
    </row>
    <row r="30" spans="2:6" ht="12.75">
      <c r="B30" s="16" t="s">
        <v>377</v>
      </c>
      <c r="C30" s="13" t="s">
        <v>378</v>
      </c>
      <c r="D30" s="41">
        <v>4000</v>
      </c>
      <c r="E30" s="41">
        <v>1000</v>
      </c>
      <c r="F30" s="41"/>
    </row>
    <row r="31" spans="2:6" s="17" customFormat="1" ht="12.75">
      <c r="B31" s="15" t="s">
        <v>275</v>
      </c>
      <c r="C31" s="12" t="s">
        <v>229</v>
      </c>
      <c r="D31" s="40">
        <f>D32</f>
        <v>125000</v>
      </c>
      <c r="E31" s="40">
        <f>E32</f>
        <v>50000</v>
      </c>
      <c r="F31" s="40">
        <f>F32</f>
        <v>63368</v>
      </c>
    </row>
    <row r="32" spans="2:6" ht="12.75">
      <c r="B32" s="16" t="s">
        <v>230</v>
      </c>
      <c r="C32" s="13" t="s">
        <v>231</v>
      </c>
      <c r="D32" s="41">
        <v>125000</v>
      </c>
      <c r="E32" s="41">
        <v>50000</v>
      </c>
      <c r="F32" s="41">
        <v>63368</v>
      </c>
    </row>
    <row r="33" spans="2:6" s="17" customFormat="1" ht="12.75" customHeight="1">
      <c r="B33" s="15" t="s">
        <v>276</v>
      </c>
      <c r="C33" s="12" t="s">
        <v>232</v>
      </c>
      <c r="D33" s="40">
        <f>D34+D35+D36+D37</f>
        <v>702000</v>
      </c>
      <c r="E33" s="40">
        <f>E34+E35+E36+E37</f>
        <v>150000</v>
      </c>
      <c r="F33" s="40">
        <f>F34+F35+F36+F37</f>
        <v>181126</v>
      </c>
    </row>
    <row r="34" spans="2:6" ht="12.75">
      <c r="B34" s="16" t="s">
        <v>233</v>
      </c>
      <c r="C34" s="13" t="s">
        <v>234</v>
      </c>
      <c r="D34" s="41">
        <v>370000</v>
      </c>
      <c r="E34" s="41">
        <v>100000</v>
      </c>
      <c r="F34" s="41">
        <v>113377</v>
      </c>
    </row>
    <row r="35" spans="2:6" ht="25.5">
      <c r="B35" s="16" t="s">
        <v>242</v>
      </c>
      <c r="C35" s="13" t="s">
        <v>243</v>
      </c>
      <c r="D35" s="41">
        <v>-515000</v>
      </c>
      <c r="E35" s="41">
        <v>-193000</v>
      </c>
      <c r="F35" s="41"/>
    </row>
    <row r="36" spans="2:6" ht="12.75">
      <c r="B36" s="16" t="s">
        <v>244</v>
      </c>
      <c r="C36" s="13" t="s">
        <v>245</v>
      </c>
      <c r="D36" s="41">
        <v>515000</v>
      </c>
      <c r="E36" s="41">
        <v>193000</v>
      </c>
      <c r="F36" s="41"/>
    </row>
    <row r="37" spans="2:6" ht="12.75">
      <c r="B37" s="16" t="s">
        <v>235</v>
      </c>
      <c r="C37" s="13" t="s">
        <v>236</v>
      </c>
      <c r="D37" s="41">
        <v>332000</v>
      </c>
      <c r="E37" s="41">
        <v>50000</v>
      </c>
      <c r="F37" s="41">
        <v>67749</v>
      </c>
    </row>
    <row r="38" spans="2:6" ht="12.75">
      <c r="B38" s="16" t="s">
        <v>277</v>
      </c>
      <c r="C38" s="13" t="s">
        <v>237</v>
      </c>
      <c r="D38" s="41"/>
      <c r="E38" s="41"/>
      <c r="F38" s="41"/>
    </row>
    <row r="39" spans="2:6" s="17" customFormat="1" ht="12.75">
      <c r="B39" s="15" t="s">
        <v>278</v>
      </c>
      <c r="C39" s="12" t="s">
        <v>238</v>
      </c>
      <c r="D39" s="40">
        <f>D40</f>
        <v>0</v>
      </c>
      <c r="E39" s="40">
        <f>E40</f>
        <v>0</v>
      </c>
      <c r="F39" s="40">
        <f>F40</f>
        <v>0</v>
      </c>
    </row>
    <row r="40" spans="2:6" ht="12.75" customHeight="1">
      <c r="B40" s="16" t="s">
        <v>239</v>
      </c>
      <c r="C40" s="13" t="s">
        <v>240</v>
      </c>
      <c r="D40" s="41"/>
      <c r="E40" s="41"/>
      <c r="F40" s="41"/>
    </row>
    <row r="41" spans="2:6" ht="12.75" customHeight="1">
      <c r="B41" s="15" t="s">
        <v>394</v>
      </c>
      <c r="C41" s="12" t="s">
        <v>393</v>
      </c>
      <c r="D41" s="40"/>
      <c r="E41" s="40"/>
      <c r="F41" s="40">
        <v>246394</v>
      </c>
    </row>
    <row r="42" spans="2:6" ht="12.75">
      <c r="B42" s="15" t="s">
        <v>386</v>
      </c>
      <c r="C42" s="12" t="s">
        <v>241</v>
      </c>
      <c r="D42" s="40">
        <f>D43</f>
        <v>0</v>
      </c>
      <c r="E42" s="40">
        <f>E43</f>
        <v>0</v>
      </c>
      <c r="F42" s="40">
        <f>F43</f>
        <v>235211</v>
      </c>
    </row>
    <row r="43" spans="2:6" ht="25.5">
      <c r="B43" s="16" t="s">
        <v>388</v>
      </c>
      <c r="C43" s="13" t="s">
        <v>387</v>
      </c>
      <c r="D43" s="41"/>
      <c r="E43" s="41"/>
      <c r="F43" s="41">
        <v>235211</v>
      </c>
    </row>
    <row r="44" spans="2:6" s="17" customFormat="1" ht="12.75" customHeight="1">
      <c r="B44" s="15" t="s">
        <v>389</v>
      </c>
      <c r="C44" s="12" t="s">
        <v>390</v>
      </c>
      <c r="D44" s="40">
        <f>D45</f>
        <v>0</v>
      </c>
      <c r="E44" s="40">
        <f>E45</f>
        <v>0</v>
      </c>
      <c r="F44" s="40">
        <f>F45</f>
        <v>7390</v>
      </c>
    </row>
    <row r="45" spans="2:6" ht="12.75">
      <c r="B45" s="16" t="s">
        <v>391</v>
      </c>
      <c r="C45" s="13" t="s">
        <v>392</v>
      </c>
      <c r="D45" s="41"/>
      <c r="E45" s="41"/>
      <c r="F45" s="41">
        <v>7390</v>
      </c>
    </row>
    <row r="46" spans="2:6" ht="12.75">
      <c r="B46" s="34" t="s">
        <v>395</v>
      </c>
      <c r="C46" s="35">
        <v>4310</v>
      </c>
      <c r="D46" s="36">
        <v>550000</v>
      </c>
      <c r="E46" s="36">
        <v>247000</v>
      </c>
      <c r="F46" s="36"/>
    </row>
    <row r="47" spans="2:6" ht="14.25">
      <c r="B47" s="38" t="s">
        <v>246</v>
      </c>
      <c r="C47" s="39" t="s">
        <v>247</v>
      </c>
      <c r="D47" s="43">
        <f aca="true" t="shared" si="0" ref="D47:F48">D54+D62+D68+D73</f>
        <v>20568000</v>
      </c>
      <c r="E47" s="43">
        <f t="shared" si="0"/>
        <v>5642000</v>
      </c>
      <c r="F47" s="43">
        <f t="shared" si="0"/>
        <v>2796097</v>
      </c>
    </row>
    <row r="48" spans="2:6" ht="12.75">
      <c r="B48" s="11" t="s">
        <v>285</v>
      </c>
      <c r="C48" s="13" t="s">
        <v>154</v>
      </c>
      <c r="D48" s="44">
        <f t="shared" si="0"/>
        <v>20053000</v>
      </c>
      <c r="E48" s="44">
        <f t="shared" si="0"/>
        <v>5449000</v>
      </c>
      <c r="F48" s="44">
        <f t="shared" si="0"/>
        <v>2796097</v>
      </c>
    </row>
    <row r="49" spans="2:6" ht="12.75">
      <c r="B49" s="11" t="s">
        <v>155</v>
      </c>
      <c r="C49" s="13" t="s">
        <v>156</v>
      </c>
      <c r="D49" s="44">
        <f>D56+D64+D75</f>
        <v>1971000</v>
      </c>
      <c r="E49" s="44">
        <f>E56+E64+E75</f>
        <v>505000</v>
      </c>
      <c r="F49" s="44">
        <f>F56+F64+F75</f>
        <v>410858</v>
      </c>
    </row>
    <row r="50" spans="2:6" ht="12.75">
      <c r="B50" s="11" t="s">
        <v>157</v>
      </c>
      <c r="C50" s="13" t="s">
        <v>158</v>
      </c>
      <c r="D50" s="44">
        <f>D57+D65+D70+D76</f>
        <v>18062000</v>
      </c>
      <c r="E50" s="44">
        <f>E57+E65+E70+E76</f>
        <v>4934000</v>
      </c>
      <c r="F50" s="44">
        <f>F57+F65+F70+F76</f>
        <v>2384519</v>
      </c>
    </row>
    <row r="51" spans="2:6" ht="12.75">
      <c r="B51" s="11" t="s">
        <v>167</v>
      </c>
      <c r="C51" s="13" t="s">
        <v>168</v>
      </c>
      <c r="D51" s="44">
        <f>D58</f>
        <v>10000</v>
      </c>
      <c r="E51" s="44">
        <f>E58</f>
        <v>0</v>
      </c>
      <c r="F51" s="44">
        <f>F58</f>
        <v>0</v>
      </c>
    </row>
    <row r="52" spans="2:6" ht="12.75">
      <c r="B52" s="11" t="s">
        <v>279</v>
      </c>
      <c r="C52" s="13" t="s">
        <v>171</v>
      </c>
      <c r="D52" s="44">
        <f>D53</f>
        <v>515000</v>
      </c>
      <c r="E52" s="44">
        <f>E53</f>
        <v>193000</v>
      </c>
      <c r="F52" s="44">
        <f>F53</f>
        <v>0</v>
      </c>
    </row>
    <row r="53" spans="2:6" ht="12.75">
      <c r="B53" s="11" t="s">
        <v>280</v>
      </c>
      <c r="C53" s="13" t="s">
        <v>172</v>
      </c>
      <c r="D53" s="44">
        <f>D61+D67+D72+D78</f>
        <v>515000</v>
      </c>
      <c r="E53" s="44">
        <f>E61+E67+E72+E78</f>
        <v>193000</v>
      </c>
      <c r="F53" s="44">
        <f>F61+F67+F72+F78</f>
        <v>0</v>
      </c>
    </row>
    <row r="54" spans="2:6" ht="12.75">
      <c r="B54" s="10" t="s">
        <v>248</v>
      </c>
      <c r="C54" s="12" t="s">
        <v>249</v>
      </c>
      <c r="D54" s="45">
        <f>D55+D60</f>
        <v>12320000</v>
      </c>
      <c r="E54" s="45">
        <f>E55+E60</f>
        <v>3176000</v>
      </c>
      <c r="F54" s="45">
        <f>F55+F60</f>
        <v>1983042</v>
      </c>
    </row>
    <row r="55" spans="2:6" ht="12.75">
      <c r="B55" s="11" t="s">
        <v>286</v>
      </c>
      <c r="C55" s="13" t="s">
        <v>154</v>
      </c>
      <c r="D55" s="44">
        <f>D56+D57+D58+D59</f>
        <v>12220000</v>
      </c>
      <c r="E55" s="44">
        <f>E56+E57+E58+E59</f>
        <v>3133000</v>
      </c>
      <c r="F55" s="44">
        <f>F56+F57+F58+F59</f>
        <v>1983042</v>
      </c>
    </row>
    <row r="56" spans="2:6" ht="12.75">
      <c r="B56" s="11" t="s">
        <v>155</v>
      </c>
      <c r="C56" s="13" t="s">
        <v>156</v>
      </c>
      <c r="D56" s="44">
        <v>1200000</v>
      </c>
      <c r="E56" s="44">
        <v>285000</v>
      </c>
      <c r="F56" s="44">
        <v>211990</v>
      </c>
    </row>
    <row r="57" spans="2:6" ht="12.75">
      <c r="B57" s="11" t="s">
        <v>157</v>
      </c>
      <c r="C57" s="13" t="s">
        <v>158</v>
      </c>
      <c r="D57" s="44">
        <v>11000000</v>
      </c>
      <c r="E57" s="44">
        <v>2838000</v>
      </c>
      <c r="F57" s="44">
        <v>1770332</v>
      </c>
    </row>
    <row r="58" spans="2:6" ht="12.75">
      <c r="B58" s="11" t="s">
        <v>167</v>
      </c>
      <c r="C58" s="13" t="s">
        <v>168</v>
      </c>
      <c r="D58" s="44">
        <v>10000</v>
      </c>
      <c r="E58" s="44">
        <v>0</v>
      </c>
      <c r="F58" s="44">
        <v>0</v>
      </c>
    </row>
    <row r="59" spans="2:6" ht="12.75">
      <c r="B59" s="11" t="s">
        <v>379</v>
      </c>
      <c r="C59" s="13" t="s">
        <v>380</v>
      </c>
      <c r="D59" s="44">
        <v>10000</v>
      </c>
      <c r="E59" s="44">
        <v>10000</v>
      </c>
      <c r="F59" s="44">
        <v>720</v>
      </c>
    </row>
    <row r="60" spans="2:6" ht="12.75">
      <c r="B60" s="11" t="s">
        <v>281</v>
      </c>
      <c r="C60" s="13" t="s">
        <v>171</v>
      </c>
      <c r="D60" s="44">
        <f>D61</f>
        <v>100000</v>
      </c>
      <c r="E60" s="44">
        <f>E61</f>
        <v>43000</v>
      </c>
      <c r="F60" s="44"/>
    </row>
    <row r="61" spans="2:6" ht="12.75">
      <c r="B61" s="11" t="s">
        <v>282</v>
      </c>
      <c r="C61" s="13" t="s">
        <v>172</v>
      </c>
      <c r="D61" s="44">
        <v>100000</v>
      </c>
      <c r="E61" s="44">
        <v>43000</v>
      </c>
      <c r="F61" s="44"/>
    </row>
    <row r="62" spans="2:6" ht="12.75">
      <c r="B62" s="10" t="s">
        <v>250</v>
      </c>
      <c r="C62" s="12" t="s">
        <v>251</v>
      </c>
      <c r="D62" s="45">
        <f>D63+D66</f>
        <v>5145000</v>
      </c>
      <c r="E62" s="45">
        <f>E63+E66</f>
        <v>1662000</v>
      </c>
      <c r="F62" s="45">
        <f>F63+F66</f>
        <v>507754</v>
      </c>
    </row>
    <row r="63" spans="2:6" ht="12.75">
      <c r="B63" s="11" t="s">
        <v>287</v>
      </c>
      <c r="C63" s="13" t="s">
        <v>154</v>
      </c>
      <c r="D63" s="44">
        <f>D64+D65</f>
        <v>4922000</v>
      </c>
      <c r="E63" s="44">
        <f>E64+E65</f>
        <v>1587000</v>
      </c>
      <c r="F63" s="44">
        <f>F64+F65</f>
        <v>507754</v>
      </c>
    </row>
    <row r="64" spans="2:6" ht="12.75">
      <c r="B64" s="11" t="s">
        <v>155</v>
      </c>
      <c r="C64" s="13" t="s">
        <v>156</v>
      </c>
      <c r="D64" s="44">
        <v>471000</v>
      </c>
      <c r="E64" s="44">
        <v>147000</v>
      </c>
      <c r="F64" s="44">
        <v>134263</v>
      </c>
    </row>
    <row r="65" spans="2:6" ht="12.75">
      <c r="B65" s="11" t="s">
        <v>157</v>
      </c>
      <c r="C65" s="13" t="s">
        <v>158</v>
      </c>
      <c r="D65" s="44">
        <v>4451000</v>
      </c>
      <c r="E65" s="44">
        <v>1440000</v>
      </c>
      <c r="F65" s="44">
        <v>373491</v>
      </c>
    </row>
    <row r="66" spans="2:6" ht="12.75">
      <c r="B66" s="11" t="s">
        <v>266</v>
      </c>
      <c r="C66" s="13" t="s">
        <v>171</v>
      </c>
      <c r="D66" s="44">
        <f>D67</f>
        <v>223000</v>
      </c>
      <c r="E66" s="44">
        <f>E67</f>
        <v>75000</v>
      </c>
      <c r="F66" s="44">
        <f>F67</f>
        <v>0</v>
      </c>
    </row>
    <row r="67" spans="2:6" ht="12.75">
      <c r="B67" s="11" t="s">
        <v>283</v>
      </c>
      <c r="C67" s="13" t="s">
        <v>172</v>
      </c>
      <c r="D67" s="44">
        <v>223000</v>
      </c>
      <c r="E67" s="44">
        <v>75000</v>
      </c>
      <c r="F67" s="44">
        <v>0</v>
      </c>
    </row>
    <row r="68" spans="2:6" ht="12.75">
      <c r="B68" s="10" t="s">
        <v>252</v>
      </c>
      <c r="C68" s="12" t="s">
        <v>253</v>
      </c>
      <c r="D68" s="45">
        <f>D69+D71</f>
        <v>664000</v>
      </c>
      <c r="E68" s="45">
        <f>E69+E71</f>
        <v>165000</v>
      </c>
      <c r="F68" s="45">
        <f>F69+F71</f>
        <v>91534</v>
      </c>
    </row>
    <row r="69" spans="2:6" ht="12.75">
      <c r="B69" s="11" t="s">
        <v>288</v>
      </c>
      <c r="C69" s="13" t="s">
        <v>154</v>
      </c>
      <c r="D69" s="44">
        <f>D70</f>
        <v>664000</v>
      </c>
      <c r="E69" s="44">
        <f>E70</f>
        <v>165000</v>
      </c>
      <c r="F69" s="44">
        <f>F70</f>
        <v>91534</v>
      </c>
    </row>
    <row r="70" spans="2:6" ht="12.75">
      <c r="B70" s="11" t="s">
        <v>157</v>
      </c>
      <c r="C70" s="13" t="s">
        <v>158</v>
      </c>
      <c r="D70" s="44">
        <v>664000</v>
      </c>
      <c r="E70" s="44">
        <v>165000</v>
      </c>
      <c r="F70" s="44">
        <v>91534</v>
      </c>
    </row>
    <row r="71" spans="2:6" ht="12.75">
      <c r="B71" s="11" t="s">
        <v>281</v>
      </c>
      <c r="C71" s="13" t="s">
        <v>171</v>
      </c>
      <c r="D71" s="44">
        <f>D72</f>
        <v>0</v>
      </c>
      <c r="E71" s="44">
        <f>E72</f>
        <v>0</v>
      </c>
      <c r="F71" s="44"/>
    </row>
    <row r="72" spans="2:6" ht="12.75">
      <c r="B72" s="11" t="s">
        <v>282</v>
      </c>
      <c r="C72" s="13" t="s">
        <v>172</v>
      </c>
      <c r="D72" s="44"/>
      <c r="E72" s="44"/>
      <c r="F72" s="44"/>
    </row>
    <row r="73" spans="2:6" ht="25.5">
      <c r="B73" s="10" t="s">
        <v>254</v>
      </c>
      <c r="C73" s="12" t="s">
        <v>255</v>
      </c>
      <c r="D73" s="45">
        <f>D74+D77</f>
        <v>2439000</v>
      </c>
      <c r="E73" s="45">
        <f>E74+E77</f>
        <v>639000</v>
      </c>
      <c r="F73" s="45">
        <f>F74+F77</f>
        <v>213767</v>
      </c>
    </row>
    <row r="74" spans="2:6" ht="12.75">
      <c r="B74" s="11" t="s">
        <v>289</v>
      </c>
      <c r="C74" s="13" t="s">
        <v>154</v>
      </c>
      <c r="D74" s="44">
        <f>D75+D76</f>
        <v>2247000</v>
      </c>
      <c r="E74" s="44">
        <f>E75+E76</f>
        <v>564000</v>
      </c>
      <c r="F74" s="44">
        <f>F75+F76</f>
        <v>213767</v>
      </c>
    </row>
    <row r="75" spans="2:6" ht="12.75">
      <c r="B75" s="11" t="s">
        <v>155</v>
      </c>
      <c r="C75" s="13" t="s">
        <v>156</v>
      </c>
      <c r="D75" s="44">
        <v>300000</v>
      </c>
      <c r="E75" s="44">
        <v>73000</v>
      </c>
      <c r="F75" s="44">
        <v>64605</v>
      </c>
    </row>
    <row r="76" spans="2:6" ht="12.75">
      <c r="B76" s="11" t="s">
        <v>157</v>
      </c>
      <c r="C76" s="13" t="s">
        <v>158</v>
      </c>
      <c r="D76" s="44">
        <v>1947000</v>
      </c>
      <c r="E76" s="44">
        <v>491000</v>
      </c>
      <c r="F76" s="44">
        <v>149162</v>
      </c>
    </row>
    <row r="77" spans="2:6" ht="12.75">
      <c r="B77" s="11" t="s">
        <v>284</v>
      </c>
      <c r="C77" s="13" t="s">
        <v>171</v>
      </c>
      <c r="D77" s="44">
        <f>D78</f>
        <v>192000</v>
      </c>
      <c r="E77" s="44">
        <f>E78</f>
        <v>75000</v>
      </c>
      <c r="F77" s="44"/>
    </row>
    <row r="78" spans="2:6" ht="12.75">
      <c r="B78" s="11" t="s">
        <v>270</v>
      </c>
      <c r="C78" s="13" t="s">
        <v>172</v>
      </c>
      <c r="D78" s="44">
        <v>192000</v>
      </c>
      <c r="E78" s="44">
        <v>75000</v>
      </c>
      <c r="F78" s="44"/>
    </row>
    <row r="79" spans="2:6" ht="12.75">
      <c r="B79" s="19" t="s">
        <v>369</v>
      </c>
      <c r="C79" s="37"/>
      <c r="D79" s="46">
        <f>D13-D47</f>
        <v>0</v>
      </c>
      <c r="E79" s="46">
        <f>E13-E47</f>
        <v>0</v>
      </c>
      <c r="F79" s="46">
        <f>F13-F47</f>
        <v>1034735</v>
      </c>
    </row>
  </sheetData>
  <sheetProtection/>
  <mergeCells count="7">
    <mergeCell ref="C10:C11"/>
    <mergeCell ref="F10:F11"/>
    <mergeCell ref="D10:D11"/>
    <mergeCell ref="E10:E11"/>
    <mergeCell ref="B6:F6"/>
    <mergeCell ref="B7:F7"/>
    <mergeCell ref="B10:B11"/>
  </mergeCells>
  <printOptions/>
  <pageMargins left="0.7086614173228347" right="0.35" top="0.41" bottom="0.3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Statia16</cp:lastModifiedBy>
  <cp:lastPrinted>2015-02-16T06:38:00Z</cp:lastPrinted>
  <dcterms:created xsi:type="dcterms:W3CDTF">2013-11-13T08:47:41Z</dcterms:created>
  <dcterms:modified xsi:type="dcterms:W3CDTF">2015-04-27T06:03:30Z</dcterms:modified>
  <cp:category/>
  <cp:version/>
  <cp:contentType/>
  <cp:contentStatus/>
</cp:coreProperties>
</file>