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210" activeTab="0"/>
  </bookViews>
  <sheets>
    <sheet name="Anexa 1" sheetId="1" r:id="rId1"/>
    <sheet name="Anexa 2" sheetId="2" r:id="rId2"/>
    <sheet name="Anexa3" sheetId="3" r:id="rId3"/>
    <sheet name="Anexa 4" sheetId="4" r:id="rId4"/>
  </sheets>
  <definedNames/>
  <calcPr fullCalcOnLoad="1"/>
</workbook>
</file>

<file path=xl/sharedStrings.xml><?xml version="1.0" encoding="utf-8"?>
<sst xmlns="http://schemas.openxmlformats.org/spreadsheetml/2006/main" count="703" uniqueCount="458">
  <si>
    <t xml:space="preserve"> VENITURI – TOTAL </t>
  </si>
  <si>
    <t xml:space="preserve">I. VENITURI CURENTE </t>
  </si>
  <si>
    <t xml:space="preserve">A. VENITURI FISCALE </t>
  </si>
  <si>
    <t>Impozitul pe veniturile din transferul proprietatilor imobiliare din patrimoniul personal</t>
  </si>
  <si>
    <t xml:space="preserve">      Cote defalcate din impozitul pe venit</t>
  </si>
  <si>
    <t xml:space="preserve">      Sume alocate din cotele defalcate din impozitul pe venit  pentru echilibrarea bugetelor locale</t>
  </si>
  <si>
    <t xml:space="preserve">  Alte impozite pe venit, profit si castiguri din capital</t>
  </si>
  <si>
    <t xml:space="preserve">      Impozitul pe cladiri de la persoane fizice</t>
  </si>
  <si>
    <t xml:space="preserve">      Impozit si taxa  pe cladiri de la persoane juridice</t>
  </si>
  <si>
    <t xml:space="preserve">    Impozitul pe terenuri de la persoane fizice</t>
  </si>
  <si>
    <t xml:space="preserve">    Impozitsi taxa  pe teren  de la persoane juridice</t>
  </si>
  <si>
    <t xml:space="preserve">    Impozitul pe terenul extravilan</t>
  </si>
  <si>
    <t>Taxe judiciare de timbru si alte taxe de timbru restante la bugetele locale</t>
  </si>
  <si>
    <t>Alte impozite si taxe pe proprietate</t>
  </si>
  <si>
    <t xml:space="preserve">  Sume defalcate din taxa pe valoarea adaugata pentru finantarea cheltuielilor descentralizate la nivelul comunelor, oraselor, municipiilor, sectoarelor  si Municipiului Bucuresti</t>
  </si>
  <si>
    <t xml:space="preserve">   Sume defalcate din taxa pe valoarea adaugata  pentru echilibrarea bugetelor locale</t>
  </si>
  <si>
    <t>Taxe hoteliere</t>
  </si>
  <si>
    <t xml:space="preserve">     Impozit pe spectacole</t>
  </si>
  <si>
    <t xml:space="preserve">     Alte taxe pe servicii specifice</t>
  </si>
  <si>
    <t xml:space="preserve">    Impozit pe mijloacele de transport detinute de persoane fizice</t>
  </si>
  <si>
    <t xml:space="preserve">    Impozit pe  mijloacele de transport detinute de persoane juridice</t>
  </si>
  <si>
    <t>Taxe si tarife pentru eliberarea de licente si autorizatii de functionare</t>
  </si>
  <si>
    <t>Alte taxe pe utilizarea bunurilor, autorizarea utilizarii bunurilor sau pe desfasurarea de activitati</t>
  </si>
  <si>
    <t xml:space="preserve"> A6. ALTE IMPOZITE SI TAXE FISCALE</t>
  </si>
  <si>
    <t xml:space="preserve">        Alte impozite si taxe</t>
  </si>
  <si>
    <t xml:space="preserve">C.   VENITURI NEFISCALE </t>
  </si>
  <si>
    <t>Varsaminte din profitul net al regiilor autonome, societatilor si companiilor nationale</t>
  </si>
  <si>
    <t xml:space="preserve"> Venituri din concesiuni si inchideri</t>
  </si>
  <si>
    <t>Alte venituri din proprietate</t>
  </si>
  <si>
    <t xml:space="preserve">  Venituri din prestari de servicii</t>
  </si>
  <si>
    <t xml:space="preserve">  Contributia parintilor sau sustinatorilor legali pentru intretinerea copiilor in crese</t>
  </si>
  <si>
    <t xml:space="preserve">  Taxe din activitati cadastrale si agricultura</t>
  </si>
  <si>
    <t xml:space="preserve">   Venituri din recuperarea cheltuielilor de judecata, imputatii si despagubiri</t>
  </si>
  <si>
    <t xml:space="preserve">   Alte venituri din prestari de servicii si alte activitati</t>
  </si>
  <si>
    <t xml:space="preserve">  Taxe extrajudiciare de timbru</t>
  </si>
  <si>
    <t xml:space="preserve">  Alte venituri din taxe administrative, eliberari permise</t>
  </si>
  <si>
    <t xml:space="preserve">   Venituri din amenzi si alte sanctiuni aplicate potrivit dispozitiilor legale</t>
  </si>
  <si>
    <t xml:space="preserve">    Penalitati pentru nedepunerea sau depunerea cu intarziere declaratiei de impozite si taxe</t>
  </si>
  <si>
    <t xml:space="preserve">   Alte amenzi, penalitati si confiscari</t>
  </si>
  <si>
    <t xml:space="preserve">    Alte venituri</t>
  </si>
  <si>
    <t xml:space="preserve">    Donatii si sponsorizari</t>
  </si>
  <si>
    <t xml:space="preserve">  Venituri din valorificarea unor bunuri ale institutiilor publice</t>
  </si>
  <si>
    <t xml:space="preserve">  Venituri din vanzarea locuintelor construite din fondurile statului</t>
  </si>
  <si>
    <t xml:space="preserve">  Venituri din vanzarea unor bunuri apartinand domeniului privat al statului sau al unitatilor administrativ-teritoriale</t>
  </si>
  <si>
    <t xml:space="preserve">IV. SUBVENTII </t>
  </si>
  <si>
    <t>Finantarea unor cheltuieli de capital ale unitatilor de invatamant preuniversitar</t>
  </si>
  <si>
    <t>Subventii de la bugetul de stat catre bugetele locale necesare sustinerii derularii proiectelor finantate din fonduri externe nerambursabile (FEN) postaderare</t>
  </si>
  <si>
    <t>Subventii pentru acordarea ajutorului pentru incalzirea locuintei cu lemne, carbuni, combustibili petrolieri</t>
  </si>
  <si>
    <t>Subventii din bugetul de stat pentru finantarea sanatatii</t>
  </si>
  <si>
    <t>Subventii de la bugetul asigurarilor pentru somaj catre bugetele locale, pentru finantarea programelor pentru ocuparea temporara a fortei de munca si subventionarea locurilor de munca</t>
  </si>
  <si>
    <t>Fondul European de Dezvoltare Regionala</t>
  </si>
  <si>
    <t>Sume primite in contul platilor efectuate in anul curent</t>
  </si>
  <si>
    <t>Sume primite in contul platilor efectuate in anii anteriori</t>
  </si>
  <si>
    <t>Fond European de Dezvoltare Regionala Prefinantare</t>
  </si>
  <si>
    <t>Fondul Social European</t>
  </si>
  <si>
    <t>Fond Social European Prefinantare</t>
  </si>
  <si>
    <t>Vărsăminte din secţiunea de funcţionare pentru finanţarea secţiunii de dezvoltare a bugetului local (cu semnul minus)</t>
  </si>
  <si>
    <t>Vărsăminte din secţiunea de funcţionare</t>
  </si>
  <si>
    <t xml:space="preserve">    Taxe speciale</t>
  </si>
  <si>
    <t xml:space="preserve">Depozite speciale pentru constructii de locuinte                                                                                                                                                                                                          </t>
  </si>
  <si>
    <t>000102</t>
  </si>
  <si>
    <t>000202</t>
  </si>
  <si>
    <t>000302</t>
  </si>
  <si>
    <t>030002</t>
  </si>
  <si>
    <t>0302</t>
  </si>
  <si>
    <t>030218</t>
  </si>
  <si>
    <t>0402</t>
  </si>
  <si>
    <t>040201</t>
  </si>
  <si>
    <t>040204</t>
  </si>
  <si>
    <t>050002</t>
  </si>
  <si>
    <t>0502</t>
  </si>
  <si>
    <t>050250</t>
  </si>
  <si>
    <t>070002</t>
  </si>
  <si>
    <t>0702</t>
  </si>
  <si>
    <t>070201</t>
  </si>
  <si>
    <t>07020101</t>
  </si>
  <si>
    <t>07020102</t>
  </si>
  <si>
    <t>070202</t>
  </si>
  <si>
    <t>07020201</t>
  </si>
  <si>
    <t>07020202</t>
  </si>
  <si>
    <t>07020203</t>
  </si>
  <si>
    <t>070203</t>
  </si>
  <si>
    <t>070250</t>
  </si>
  <si>
    <t>100002</t>
  </si>
  <si>
    <t>1102</t>
  </si>
  <si>
    <t>110202</t>
  </si>
  <si>
    <t>110206</t>
  </si>
  <si>
    <t>1202</t>
  </si>
  <si>
    <t>120207</t>
  </si>
  <si>
    <t>1502</t>
  </si>
  <si>
    <t>150201</t>
  </si>
  <si>
    <t>150250</t>
  </si>
  <si>
    <t>1602</t>
  </si>
  <si>
    <t>160202</t>
  </si>
  <si>
    <t>16020201</t>
  </si>
  <si>
    <t>16020202</t>
  </si>
  <si>
    <t>160203</t>
  </si>
  <si>
    <t>160250</t>
  </si>
  <si>
    <t>180002</t>
  </si>
  <si>
    <t>1802</t>
  </si>
  <si>
    <t>180250</t>
  </si>
  <si>
    <t>290002</t>
  </si>
  <si>
    <t>300002</t>
  </si>
  <si>
    <t>3002</t>
  </si>
  <si>
    <t>300201</t>
  </si>
  <si>
    <t>300205</t>
  </si>
  <si>
    <t>300250</t>
  </si>
  <si>
    <t>330002</t>
  </si>
  <si>
    <t>3302</t>
  </si>
  <si>
    <t>330208</t>
  </si>
  <si>
    <t>330210</t>
  </si>
  <si>
    <t>330224</t>
  </si>
  <si>
    <t>330228</t>
  </si>
  <si>
    <t>330250</t>
  </si>
  <si>
    <t>3402</t>
  </si>
  <si>
    <t>340202</t>
  </si>
  <si>
    <t>340250</t>
  </si>
  <si>
    <t>3502</t>
  </si>
  <si>
    <t>350202</t>
  </si>
  <si>
    <t>350250</t>
  </si>
  <si>
    <t>3602</t>
  </si>
  <si>
    <t>360250</t>
  </si>
  <si>
    <t>3702</t>
  </si>
  <si>
    <t>370201</t>
  </si>
  <si>
    <t>390002</t>
  </si>
  <si>
    <t>3902</t>
  </si>
  <si>
    <t>390201</t>
  </si>
  <si>
    <t>390203</t>
  </si>
  <si>
    <t>390207</t>
  </si>
  <si>
    <t>410002</t>
  </si>
  <si>
    <t>420002</t>
  </si>
  <si>
    <t>4202</t>
  </si>
  <si>
    <t>420214</t>
  </si>
  <si>
    <t>420220</t>
  </si>
  <si>
    <t>420234</t>
  </si>
  <si>
    <t>420241</t>
  </si>
  <si>
    <t>4302</t>
  </si>
  <si>
    <t>430204</t>
  </si>
  <si>
    <t>4502</t>
  </si>
  <si>
    <t>450201</t>
  </si>
  <si>
    <t>45020101</t>
  </si>
  <si>
    <t>45020102</t>
  </si>
  <si>
    <t>45020103</t>
  </si>
  <si>
    <t>450202</t>
  </si>
  <si>
    <t>45020201</t>
  </si>
  <si>
    <t>45020202</t>
  </si>
  <si>
    <t>45020203</t>
  </si>
  <si>
    <t>370203</t>
  </si>
  <si>
    <t>370204</t>
  </si>
  <si>
    <t>360206</t>
  </si>
  <si>
    <t>390210</t>
  </si>
  <si>
    <t xml:space="preserve">01                  </t>
  </si>
  <si>
    <t xml:space="preserve">TITLUL I.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</si>
  <si>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</si>
  <si>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II.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</si>
  <si>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</si>
  <si>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</si>
  <si>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</si>
  <si>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</si>
  <si>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</si>
  <si>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</si>
  <si>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</si>
  <si>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55                  </t>
  </si>
  <si>
    <t xml:space="preserve">56                  </t>
  </si>
  <si>
    <t xml:space="preserve">TITLUL IX ASISTENTA SOCIALA         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</si>
  <si>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</si>
  <si>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59                  </t>
  </si>
  <si>
    <t xml:space="preserve">70                  </t>
  </si>
  <si>
    <t xml:space="preserve">71                  </t>
  </si>
  <si>
    <t xml:space="preserve">79                  </t>
  </si>
  <si>
    <t xml:space="preserve">81                  </t>
  </si>
  <si>
    <t xml:space="preserve">TITLUL XVII PLATI EFECTUATE IN ANII PRECEDENTI SI RECUPERATE IN ANUL CURENT                                                                                                                                                                               </t>
  </si>
  <si>
    <t xml:space="preserve">84                  </t>
  </si>
  <si>
    <t xml:space="preserve">5002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</si>
  <si>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</si>
  <si>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Autoritati publice si actiuni externe                                                                                                                                                                                                                </t>
  </si>
  <si>
    <t xml:space="preserve">5102                </t>
  </si>
  <si>
    <t xml:space="preserve">5402 Alte servicii publice generale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</si>
  <si>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</si>
  <si>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6102 Ordine publica si siguranta nationala       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</si>
  <si>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</si>
  <si>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6502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</si>
  <si>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</si>
  <si>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6602 Sanatate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</si>
  <si>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</si>
  <si>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6702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</si>
  <si>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</si>
  <si>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6802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</si>
  <si>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</si>
  <si>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7002 Locuinte, servicii si dezvoltare publica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</si>
  <si>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</si>
  <si>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7402 Protectia mediului                 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</si>
  <si>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</si>
  <si>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8002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</si>
  <si>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</si>
  <si>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8102 Combustibili si energie    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</si>
  <si>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</si>
  <si>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8402 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</si>
  <si>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</si>
  <si>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>000210</t>
  </si>
  <si>
    <t xml:space="preserve">C. VENITURI NEFISCALE  </t>
  </si>
  <si>
    <t>290010</t>
  </si>
  <si>
    <t>300010</t>
  </si>
  <si>
    <t>3010</t>
  </si>
  <si>
    <t xml:space="preserve">   Venituri din concesiuni si inchirieri</t>
  </si>
  <si>
    <t>301005</t>
  </si>
  <si>
    <t xml:space="preserve">    Alte venituri din proprietate</t>
  </si>
  <si>
    <t>301050</t>
  </si>
  <si>
    <t>330010</t>
  </si>
  <si>
    <t>3310</t>
  </si>
  <si>
    <t xml:space="preserve">    Taxe si alte venituri in invatamant</t>
  </si>
  <si>
    <t>331005</t>
  </si>
  <si>
    <t xml:space="preserve">    Venituri din prestari de servicii</t>
  </si>
  <si>
    <t>331008</t>
  </si>
  <si>
    <t xml:space="preserve">     Contributia de intretinere a persoanelor asistate</t>
  </si>
  <si>
    <t>331013</t>
  </si>
  <si>
    <t xml:space="preserve">     Contributia elevilor si studentilor pentru internate, camine si cantine.</t>
  </si>
  <si>
    <t>331014</t>
  </si>
  <si>
    <t xml:space="preserve">     Venituri din valorificarea produselor obtinute din activitatea proprie sau anexa</t>
  </si>
  <si>
    <t>331016</t>
  </si>
  <si>
    <t xml:space="preserve">     Venituri din organizarea de cursuri de calificare si conversie profesionala,specializare si perfectionare</t>
  </si>
  <si>
    <t>331017</t>
  </si>
  <si>
    <t xml:space="preserve">      Alte venituri din prestari de servicii si alte activitati</t>
  </si>
  <si>
    <t>331050</t>
  </si>
  <si>
    <t>3610</t>
  </si>
  <si>
    <t xml:space="preserve">       Alte venituri</t>
  </si>
  <si>
    <t>361050</t>
  </si>
  <si>
    <t>3710</t>
  </si>
  <si>
    <t xml:space="preserve">   Donatii si sponsorizari</t>
  </si>
  <si>
    <t>371001</t>
  </si>
  <si>
    <t xml:space="preserve">    Alte transferuri voluntare</t>
  </si>
  <si>
    <t>371050</t>
  </si>
  <si>
    <t>390010</t>
  </si>
  <si>
    <t>3910</t>
  </si>
  <si>
    <t xml:space="preserve">      Venituri din valorificarea unor bunuri ale institutiilor publice</t>
  </si>
  <si>
    <t>391001</t>
  </si>
  <si>
    <t>410010</t>
  </si>
  <si>
    <t>Varsaminte din sectiunea de functionare pentru finantarea sectiunii de dezvoltare a bugetului local (cu semnul minus)</t>
  </si>
  <si>
    <t>371003</t>
  </si>
  <si>
    <t>Varsaminte din sectiunea de functionare</t>
  </si>
  <si>
    <t>371004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</si>
  <si>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</si>
  <si>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5010                </t>
  </si>
  <si>
    <t xml:space="preserve">6510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</si>
  <si>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6510                </t>
  </si>
  <si>
    <t xml:space="preserve">6710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</si>
  <si>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6710                </t>
  </si>
  <si>
    <t xml:space="preserve">6810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</si>
  <si>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6810                </t>
  </si>
  <si>
    <t xml:space="preserve">8010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</si>
  <si>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8010                </t>
  </si>
  <si>
    <t>Cod indicator</t>
  </si>
  <si>
    <t>ROMÂNIA</t>
  </si>
  <si>
    <t>JUDEȚUL MUREȘ</t>
  </si>
  <si>
    <t>Anexa nr. 2</t>
  </si>
  <si>
    <t xml:space="preserve"> - lei (RON) - </t>
  </si>
  <si>
    <t>D E N U M I R E A   I N D I C A T O R I L O R</t>
  </si>
  <si>
    <t xml:space="preserve">A. CHELTUIELILE CURENTE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</si>
  <si>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</si>
  <si>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</si>
  <si>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</si>
  <si>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</t>
  </si>
  <si>
    <t>C1. VENITURI DIN PROPRIETATE</t>
  </si>
  <si>
    <t xml:space="preserve">Venituri din proprietate </t>
  </si>
  <si>
    <t xml:space="preserve">C2. VANZARI DE BUNURI SI SERVICII   </t>
  </si>
  <si>
    <t xml:space="preserve">Venituri din prestari de servicii si alte activitati </t>
  </si>
  <si>
    <t xml:space="preserve">Diverse venituri </t>
  </si>
  <si>
    <t xml:space="preserve">Transferuri voluntare, altele decat subventiile  </t>
  </si>
  <si>
    <t xml:space="preserve">II.VENITURI  DIN CAPITAL </t>
  </si>
  <si>
    <t xml:space="preserve">Venituri din valorificarea unor bunuri  </t>
  </si>
  <si>
    <t xml:space="preserve">CHELTUIELI DE CAPITAL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</si>
  <si>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</si>
  <si>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</t>
  </si>
  <si>
    <t xml:space="preserve">A. CHELTUIELI CURENTE </t>
  </si>
  <si>
    <t xml:space="preserve">A. CHELTUIELI CURENTE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</si>
  <si>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</si>
  <si>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</si>
  <si>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</t>
  </si>
  <si>
    <t xml:space="preserve">CONTUL DE EXECUȚIE AL  BUGETULUI LOCAL </t>
  </si>
  <si>
    <t>A1.2. IMPOZIT PE VENIT, PROFIT SI CASTIGURI DIN CAPITAL  DE LA PERSOANE FIZICE</t>
  </si>
  <si>
    <t>Impozit pe venit</t>
  </si>
  <si>
    <t xml:space="preserve">Cote si sume defalcate din impozitul pe venit </t>
  </si>
  <si>
    <t>A1.3. ALTE IMPOZITE PE VENIT, PROFIT SI CASTIGURI DIN CAPITAL</t>
  </si>
  <si>
    <t>Alte impozite pe venit, profit si castiguri din capital de la persoane fizice</t>
  </si>
  <si>
    <t xml:space="preserve">A3. IMPOZITE SI TAXE PE PROPRIETATE </t>
  </si>
  <si>
    <t xml:space="preserve">Impozite si taxe pe proprietate </t>
  </si>
  <si>
    <t xml:space="preserve">   Impozit si taxa pe cladiri</t>
  </si>
  <si>
    <t xml:space="preserve">Impozit si taxa pe teren </t>
  </si>
  <si>
    <t>A4.IMPOZITE SI TAXE PE BUNURI SI SERVICII</t>
  </si>
  <si>
    <t>Sume defalcate din TVA</t>
  </si>
  <si>
    <t xml:space="preserve">Alte impozite si taxe generale pe bunuri si servicii </t>
  </si>
  <si>
    <t xml:space="preserve">Taxe pe servicii specifice </t>
  </si>
  <si>
    <t xml:space="preserve">Taxe pe utilizarea bunurilor, autorizarea utilizarii bunurilor sau pe desfasurarea de activitati   </t>
  </si>
  <si>
    <t xml:space="preserve">Impozit pe mijloacele  de transport  </t>
  </si>
  <si>
    <t xml:space="preserve">Alte impozite si taxe fiscale </t>
  </si>
  <si>
    <t>C1.  VENITURI DIN PROPRIETATE</t>
  </si>
  <si>
    <t xml:space="preserve">C2.VANZARI DE BUNURI SI SERVICII  </t>
  </si>
  <si>
    <t xml:space="preserve">Venituri din prestari de servicii si alte activitati  </t>
  </si>
  <si>
    <t xml:space="preserve">Venituri din taxe administrative, eliberari permise </t>
  </si>
  <si>
    <t xml:space="preserve">Amenzi, penalitati si confiscari </t>
  </si>
  <si>
    <t>Diverse venituri</t>
  </si>
  <si>
    <t xml:space="preserve">Transferuri voluntare, altele decat subventiile </t>
  </si>
  <si>
    <t xml:space="preserve">II. VENITURI DIN CAPITAL </t>
  </si>
  <si>
    <t xml:space="preserve">Venituri din valorificarea unor bunuri </t>
  </si>
  <si>
    <t>SUBVENTII DE LA ALTE NIVELE ALE ADMINISTRATIEI PUBLICE</t>
  </si>
  <si>
    <t>Subventii de la bugetul de stat</t>
  </si>
  <si>
    <t xml:space="preserve">Subventii de la alte administratii </t>
  </si>
  <si>
    <t>Sume primite de la UE in cadrul platilor efectuate</t>
  </si>
  <si>
    <t xml:space="preserve">A. CHELTUIELILE CURENTE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</si>
  <si>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</si>
  <si>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</si>
  <si>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</si>
  <si>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</t>
  </si>
  <si>
    <t>A. CHELTUIELILE CURENTE</t>
  </si>
  <si>
    <t xml:space="preserve">A. CHELTUIELILE CURENTE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</si>
  <si>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</si>
  <si>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</si>
  <si>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</si>
  <si>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</si>
  <si>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</si>
  <si>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</t>
  </si>
  <si>
    <t xml:space="preserve">TITLUL VII ALTE TRANSFERURI   </t>
  </si>
  <si>
    <t xml:space="preserve">CHELTUIELI DE CAPITAL        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</si>
  <si>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</si>
  <si>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</si>
  <si>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</t>
  </si>
  <si>
    <t xml:space="preserve">5502 Tranzactii privind datoria publica si imprumuturi                                                                                                                                                                                                     </t>
  </si>
  <si>
    <t xml:space="preserve">TITLUL III. DOBANZI                                                                                                                                                                                                                         </t>
  </si>
  <si>
    <t>5502</t>
  </si>
  <si>
    <t>01</t>
  </si>
  <si>
    <t>20</t>
  </si>
  <si>
    <t>30</t>
  </si>
  <si>
    <t>EXCEDENT / DEFICIT</t>
  </si>
  <si>
    <t>990002</t>
  </si>
  <si>
    <t>Anexa nr. 1</t>
  </si>
  <si>
    <t>Sume alocate din bugetul de stat aferente corectiilor financiare</t>
  </si>
  <si>
    <t>420262</t>
  </si>
  <si>
    <t>56</t>
  </si>
  <si>
    <t>Alte subventii primite de la administratia centrala pentru finantarea unor activitati</t>
  </si>
  <si>
    <t>430220</t>
  </si>
  <si>
    <t>Restituiri din fonduri din finanțarea bugetara a anilor precedenți</t>
  </si>
  <si>
    <t>301003</t>
  </si>
  <si>
    <t>370250</t>
  </si>
  <si>
    <t>Alte transferuri voluntare</t>
  </si>
  <si>
    <t>Excedent</t>
  </si>
  <si>
    <t>40</t>
  </si>
  <si>
    <t xml:space="preserve">    Incasari din valorificarea bunurilor confiscate, abandonate si alte sume comstatate odata cu confiscarea potrivit legii</t>
  </si>
  <si>
    <t>350203</t>
  </si>
  <si>
    <t>72</t>
  </si>
  <si>
    <t>3510</t>
  </si>
  <si>
    <t>Amenzi, penalitati si confiscari</t>
  </si>
  <si>
    <t>Alte amenzi, penalitati si confiscari</t>
  </si>
  <si>
    <t>351050</t>
  </si>
  <si>
    <t xml:space="preserve">TITLUL XI ALTE CHELTUIELI </t>
  </si>
  <si>
    <t>59</t>
  </si>
  <si>
    <t>57</t>
  </si>
  <si>
    <t>Alte operatiuni financiare</t>
  </si>
  <si>
    <t>410600</t>
  </si>
  <si>
    <t>Sume din excedentul anului precedent pentru acoperirea golurilor de casa</t>
  </si>
  <si>
    <t xml:space="preserve">   SUBVENTII DE LA BUGETUL DE STAT </t>
  </si>
  <si>
    <t>4210</t>
  </si>
  <si>
    <t>424300</t>
  </si>
  <si>
    <t>400000</t>
  </si>
  <si>
    <t>Incasări din rambursarea împrumuturilor acordate</t>
  </si>
  <si>
    <t>SUBVENTII DE LA ALTE ADMINISTRATII</t>
  </si>
  <si>
    <t xml:space="preserve">I. VENITURI </t>
  </si>
  <si>
    <t>VENITURI SECTIUNEA FUNCTIONARE</t>
  </si>
  <si>
    <t>CHELTUIELI SECTIUNEA FUNCTIONARE</t>
  </si>
  <si>
    <t>EXCEDENT FUNCTIONARE</t>
  </si>
  <si>
    <t>CHELTUIELI SECTIUNEA DEZVOLTARE</t>
  </si>
  <si>
    <t>EXCEDENT DEZVOLTARE</t>
  </si>
  <si>
    <t>VENITURI SECTIUNEA DEZVOLTARE</t>
  </si>
  <si>
    <t>EXECDENT/DEFICIT</t>
  </si>
  <si>
    <t xml:space="preserve">TITLUL XIV  ACTIVE NEFINANCIARE                                                                                                                                                                                  </t>
  </si>
  <si>
    <t xml:space="preserve">TITLUL XIV  ACTIVE FINANCIARE                                                                                                                                                                                  </t>
  </si>
  <si>
    <t>71</t>
  </si>
  <si>
    <t>TITLUL XIX PLATI EFECT.IN ANII PRECED.SI REC. IN AN CRT.</t>
  </si>
  <si>
    <t>85</t>
  </si>
  <si>
    <t>420210</t>
  </si>
  <si>
    <t>Finantarea actiunilor priv. reducerea riscului seismic al c-tiilor existente cu destinație de locuinta</t>
  </si>
  <si>
    <t>Impozit pe profit</t>
  </si>
  <si>
    <t>Impozitul pe profit de la agenti economici</t>
  </si>
  <si>
    <t>0102</t>
  </si>
  <si>
    <t>010201</t>
  </si>
  <si>
    <t>360231</t>
  </si>
  <si>
    <t>Sume provenite din finantarea activitatii anilor precedenti sectiunea functionare</t>
  </si>
  <si>
    <t>Sume provenite din finantarea activitatii anilor precedenti sectiunea dezvoltare</t>
  </si>
  <si>
    <t>36023202</t>
  </si>
  <si>
    <t>36023203</t>
  </si>
  <si>
    <t>TITLUL VI.TRANSFERURI INTRE UNIT.</t>
  </si>
  <si>
    <t>51</t>
  </si>
  <si>
    <t>Sume defalcate din TVA pentru finantarea invatamantului particular sau confesional acreditat</t>
  </si>
  <si>
    <t>110209</t>
  </si>
  <si>
    <t>TITLUL VII. ALTE TRANSFERURI</t>
  </si>
  <si>
    <t>55</t>
  </si>
  <si>
    <t>TITLUL X PROIECTE CU FIN. DIN SURSE EXTERNE NERAMBURSABILE AF.ANULUI FINANCIAR 2014-2020</t>
  </si>
  <si>
    <t>58</t>
  </si>
  <si>
    <t>TITLUL XI ALTE CHELTUIELI</t>
  </si>
  <si>
    <t>TITLUL VI TRANSFERURI INTRE UNITATI ALE ADM.PUBLICE</t>
  </si>
  <si>
    <t xml:space="preserve">      Alte venituri din valorificarea unor bunuri  </t>
  </si>
  <si>
    <t>391050</t>
  </si>
  <si>
    <t>300208</t>
  </si>
  <si>
    <t xml:space="preserve">Titlul VIII PROIECTE CU FINANTARE DIN FONDURI EXTERNE  NERAMBURSABILE (FEN) POSTADERARE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</si>
  <si>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</t>
  </si>
  <si>
    <t xml:space="preserve">TITLUL XI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</si>
  <si>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XIV ACTIVE FINANCIARE                                                                                                                                                                                           </t>
  </si>
  <si>
    <t xml:space="preserve">TITLUL XVII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</si>
  <si>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TITLUL XIII  ACTIVE NEFINANCIARE     </t>
  </si>
  <si>
    <t>TITLUL IVSUBVENTII</t>
  </si>
  <si>
    <t xml:space="preserve">TITLUL I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</si>
  <si>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TITLUL II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</si>
  <si>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</si>
  <si>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     </t>
  </si>
  <si>
    <t xml:space="preserve">TITLUL XIII  ACTIVE NEFINANCIARE </t>
  </si>
  <si>
    <t xml:space="preserve">TITLUL XIII  ACTIVE NEFINANCIARE                                                                                                                                                                                                     </t>
  </si>
  <si>
    <t>Anexa nr.3</t>
  </si>
  <si>
    <t>U.A.T.  MUNICIPIUL TG. MUREȘ</t>
  </si>
  <si>
    <t xml:space="preserve">CONTUL DE EXECUȚIE AL FONDURILOR EXTERNE NERAMBURSABILE </t>
  </si>
  <si>
    <t>SUME PRIMITE DE LA UE/ALTI DONATORI IN CONTUL PLATILOR EFECTUATE SI PREFINANTARI</t>
  </si>
  <si>
    <t xml:space="preserve">CHELTUELI </t>
  </si>
  <si>
    <t xml:space="preserve">5108 AUTORITATI PUBLICE SI ACTIUNI EXTERNE                                                                                                                                                                                                                     </t>
  </si>
  <si>
    <t>00108</t>
  </si>
  <si>
    <t>4508</t>
  </si>
  <si>
    <t>5008</t>
  </si>
  <si>
    <t>5108</t>
  </si>
  <si>
    <t xml:space="preserve">CONTUL DE EXECUȚIE AL CREDITELOR INTERNE </t>
  </si>
  <si>
    <t>4107</t>
  </si>
  <si>
    <t>Sume aferente creditelor interne</t>
  </si>
  <si>
    <t>410702</t>
  </si>
  <si>
    <t xml:space="preserve">5007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</si>
  <si>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5007               </t>
  </si>
  <si>
    <t xml:space="preserve">8407 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</si>
  <si>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8407                </t>
  </si>
  <si>
    <t>Anexa nr.4</t>
  </si>
  <si>
    <t>Procent</t>
  </si>
  <si>
    <t>4(3/2) %</t>
  </si>
  <si>
    <t xml:space="preserve"> </t>
  </si>
  <si>
    <t>430230</t>
  </si>
  <si>
    <t>Sume primite de la bugetul județului pentru plata drepturilor de care beneficiază copiii cu cerințe educaționale speciale integrați în învățământul de masă</t>
  </si>
  <si>
    <t>Venituri din dividende</t>
  </si>
  <si>
    <t>Contributia asociatiei de propr.pt lucr.de reabilitare termică</t>
  </si>
  <si>
    <t>Subvenții pentru instituțiile publice destinate secțiunii de dezvoltare</t>
  </si>
  <si>
    <t xml:space="preserve">                  CONTUL DE EXECUȚIE AL ACTIVITĂȚILOR ȘI  INSTITUȚIILOR PUBLICE FINANȚATE DIN VENITURI PROPRII ȘI SUBVENȚII DIN BUGETUL LOCAL</t>
  </si>
  <si>
    <t>Execuție la 31.12.2016</t>
  </si>
  <si>
    <t>35020102</t>
  </si>
  <si>
    <t>420205</t>
  </si>
  <si>
    <t>Planuri și regulamente de urbanism</t>
  </si>
  <si>
    <t>PROIECTE CU FINANTARE DIN FONDURI NERAMBURSABILE CADRUL FINANCIAR 2014-2018</t>
  </si>
  <si>
    <t>Sume primite de instituțiile publice și activitățile fiananțate integral sau par'ial din venituri proprii]n cadrul programului FEGA implementate de APIA</t>
  </si>
  <si>
    <t>4208</t>
  </si>
  <si>
    <t>SUBVENTII DE LA BUGETUL DE STAT -Cofinanțare publică acordată în cadrul mecanismului SEE</t>
  </si>
  <si>
    <t>Prevederi     bugetare    inițiale</t>
  </si>
  <si>
    <t>Prevederi  bugetare definitive</t>
  </si>
  <si>
    <t>Prevederi  bugetare      inițiale</t>
  </si>
  <si>
    <t>Prevederi bugetare definitive</t>
  </si>
  <si>
    <t>Prevederi   bugetare    inițiale</t>
  </si>
  <si>
    <t>Prevederi bugetare  definitive</t>
  </si>
  <si>
    <t>Prevederi     bugetare inițiale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</si>
</sst>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_l_e_i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6" fillId="2" borderId="10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7" fillId="0" borderId="10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3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3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left" vertical="top"/>
    </xf>
    <xf numFmtId="3" fontId="8" fillId="0" borderId="10" xfId="0" applyNumberFormat="1" applyFont="1" applyBorder="1" applyAlignment="1">
      <alignment horizontal="right" vertical="top"/>
    </xf>
    <xf numFmtId="0" fontId="6" fillId="2" borderId="14" xfId="0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3" fontId="7" fillId="0" borderId="15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top"/>
    </xf>
    <xf numFmtId="3" fontId="8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horizontal="right" vertical="top"/>
    </xf>
    <xf numFmtId="3" fontId="8" fillId="0" borderId="15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center"/>
    </xf>
    <xf numFmtId="49" fontId="17" fillId="2" borderId="10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4" fontId="16" fillId="0" borderId="15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 horizontal="left" vertical="top" wrapText="1"/>
    </xf>
    <xf numFmtId="4" fontId="16" fillId="0" borderId="10" xfId="0" applyNumberFormat="1" applyFont="1" applyBorder="1" applyAlignment="1">
      <alignment horizontal="right" vertical="center"/>
    </xf>
    <xf numFmtId="4" fontId="16" fillId="0" borderId="15" xfId="0" applyNumberFormat="1" applyFont="1" applyBorder="1" applyAlignment="1">
      <alignment horizontal="right" vertical="center"/>
    </xf>
    <xf numFmtId="49" fontId="17" fillId="0" borderId="10" xfId="0" applyNumberFormat="1" applyFont="1" applyBorder="1" applyAlignment="1">
      <alignment horizontal="left" vertical="center" wrapText="1"/>
    </xf>
    <xf numFmtId="4" fontId="17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4" fontId="3" fillId="0" borderId="12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6" fillId="0" borderId="10" xfId="0" applyNumberFormat="1" applyFont="1" applyBorder="1" applyAlignment="1">
      <alignment horizontal="right" vertical="top"/>
    </xf>
    <xf numFmtId="4" fontId="16" fillId="0" borderId="15" xfId="0" applyNumberFormat="1" applyFont="1" applyBorder="1" applyAlignment="1">
      <alignment horizontal="right" vertical="top"/>
    </xf>
    <xf numFmtId="49" fontId="16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" fontId="9" fillId="0" borderId="10" xfId="0" applyNumberFormat="1" applyFont="1" applyBorder="1" applyAlignment="1">
      <alignment horizontal="right" vertical="top"/>
    </xf>
    <xf numFmtId="4" fontId="9" fillId="0" borderId="15" xfId="0" applyNumberFormat="1" applyFont="1" applyBorder="1" applyAlignment="1">
      <alignment horizontal="right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3" fontId="8" fillId="0" borderId="10" xfId="0" applyNumberFormat="1" applyFont="1" applyBorder="1" applyAlignment="1">
      <alignment vertical="top"/>
    </xf>
    <xf numFmtId="3" fontId="8" fillId="0" borderId="15" xfId="0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" fontId="4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right" vertical="top"/>
    </xf>
    <xf numFmtId="49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21" fillId="2" borderId="10" xfId="0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/>
    </xf>
    <xf numFmtId="49" fontId="18" fillId="0" borderId="10" xfId="0" applyNumberFormat="1" applyFont="1" applyBorder="1" applyAlignment="1">
      <alignment horizontal="left" vertical="top" wrapText="1"/>
    </xf>
    <xf numFmtId="4" fontId="18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14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7" fillId="2" borderId="10" xfId="0" applyFont="1" applyFill="1" applyBorder="1" applyAlignment="1">
      <alignment horizontal="center" vertical="center"/>
    </xf>
    <xf numFmtId="49" fontId="17" fillId="2" borderId="10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1" fillId="2" borderId="10" xfId="0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2"/>
  <sheetViews>
    <sheetView tabSelected="1" view="pageLayout" workbookViewId="0" topLeftCell="A213">
      <selection activeCell="F258" sqref="F258"/>
    </sheetView>
  </sheetViews>
  <sheetFormatPr defaultColWidth="9.140625" defaultRowHeight="15"/>
  <cols>
    <col min="1" max="1" width="57.28125" style="1" customWidth="1"/>
    <col min="2" max="2" width="13.7109375" style="2" customWidth="1"/>
    <col min="3" max="3" width="15.8515625" style="3" customWidth="1"/>
    <col min="4" max="4" width="16.00390625" style="3" customWidth="1"/>
    <col min="5" max="5" width="15.421875" style="3" customWidth="1"/>
    <col min="6" max="6" width="11.7109375" style="1" bestFit="1" customWidth="1"/>
    <col min="7" max="7" width="12.28125" style="1" bestFit="1" customWidth="1"/>
    <col min="8" max="16384" width="9.140625" style="1" customWidth="1"/>
  </cols>
  <sheetData>
    <row r="1" spans="1:6" ht="15.75">
      <c r="A1" s="4" t="s">
        <v>252</v>
      </c>
      <c r="E1" s="20" t="s">
        <v>334</v>
      </c>
      <c r="F1" s="18"/>
    </row>
    <row r="2" ht="15.75">
      <c r="A2" s="4" t="s">
        <v>253</v>
      </c>
    </row>
    <row r="3" ht="15.75">
      <c r="A3" s="4" t="s">
        <v>416</v>
      </c>
    </row>
    <row r="5" spans="1:5" ht="15">
      <c r="A5" s="139" t="s">
        <v>278</v>
      </c>
      <c r="B5" s="139"/>
      <c r="C5" s="139"/>
      <c r="D5" s="139"/>
      <c r="E5" s="139"/>
    </row>
    <row r="6" spans="1:5" ht="15">
      <c r="A6" s="140">
        <v>42735</v>
      </c>
      <c r="B6" s="141"/>
      <c r="C6" s="141"/>
      <c r="D6" s="141"/>
      <c r="E6" s="141"/>
    </row>
    <row r="7" ht="12.75">
      <c r="B7" s="22"/>
    </row>
    <row r="10" spans="1:6" ht="12.75" customHeight="1">
      <c r="A10" s="142" t="s">
        <v>256</v>
      </c>
      <c r="B10" s="143" t="s">
        <v>251</v>
      </c>
      <c r="C10" s="144" t="s">
        <v>451</v>
      </c>
      <c r="D10" s="145" t="s">
        <v>452</v>
      </c>
      <c r="E10" s="147" t="s">
        <v>443</v>
      </c>
      <c r="F10" s="135" t="s">
        <v>434</v>
      </c>
    </row>
    <row r="11" spans="1:6" ht="12.75">
      <c r="A11" s="142"/>
      <c r="B11" s="143"/>
      <c r="C11" s="144"/>
      <c r="D11" s="146"/>
      <c r="E11" s="148"/>
      <c r="F11" s="136"/>
    </row>
    <row r="12" spans="1:6" ht="13.5">
      <c r="A12" s="65"/>
      <c r="B12" s="66"/>
      <c r="C12" s="67">
        <v>1</v>
      </c>
      <c r="D12" s="68">
        <v>2</v>
      </c>
      <c r="E12" s="69">
        <v>3</v>
      </c>
      <c r="F12" s="70" t="s">
        <v>435</v>
      </c>
    </row>
    <row r="13" spans="1:7" s="17" customFormat="1" ht="13.5">
      <c r="A13" s="71" t="s">
        <v>0</v>
      </c>
      <c r="B13" s="72" t="s">
        <v>60</v>
      </c>
      <c r="C13" s="73">
        <f>C14+C90+C96+C110</f>
        <v>401533000</v>
      </c>
      <c r="D13" s="73">
        <f>D14+D90+D96+D110</f>
        <v>522702000</v>
      </c>
      <c r="E13" s="73">
        <f>E14+E90+E96+E110</f>
        <v>381178603</v>
      </c>
      <c r="F13" s="48">
        <f>E13/D13*100</f>
        <v>72.92464980045992</v>
      </c>
      <c r="G13" s="133"/>
    </row>
    <row r="14" spans="1:6" s="17" customFormat="1" ht="13.5">
      <c r="A14" s="71" t="s">
        <v>1</v>
      </c>
      <c r="B14" s="72" t="s">
        <v>61</v>
      </c>
      <c r="C14" s="73">
        <f>C15+C57</f>
        <v>341330000</v>
      </c>
      <c r="D14" s="73">
        <f>D15+D57</f>
        <v>459864000</v>
      </c>
      <c r="E14" s="73">
        <f>E15+E57</f>
        <v>353407670</v>
      </c>
      <c r="F14" s="48">
        <f aca="true" t="shared" si="0" ref="F14:F76">E14/D14*100</f>
        <v>76.85047535793191</v>
      </c>
    </row>
    <row r="15" spans="1:6" s="17" customFormat="1" ht="13.5">
      <c r="A15" s="71" t="s">
        <v>2</v>
      </c>
      <c r="B15" s="72" t="s">
        <v>62</v>
      </c>
      <c r="C15" s="73">
        <f>C17+C19+C21+C25+C28+C39+C43+C45+C48+C55</f>
        <v>315156230</v>
      </c>
      <c r="D15" s="73">
        <f>D17+D19+D21+D25+D28+D39+D43+D45+D48+D55</f>
        <v>408396230</v>
      </c>
      <c r="E15" s="73">
        <f>E17+E19+E21+E25+E28+E39+E43+E45+E48+E55</f>
        <v>328417957</v>
      </c>
      <c r="F15" s="48">
        <f t="shared" si="0"/>
        <v>80.41650066162462</v>
      </c>
    </row>
    <row r="16" spans="1:6" ht="25.5">
      <c r="A16" s="74" t="s">
        <v>279</v>
      </c>
      <c r="B16" s="75" t="s">
        <v>63</v>
      </c>
      <c r="C16" s="76">
        <f>C17+C19+C21</f>
        <v>144828000</v>
      </c>
      <c r="D16" s="76">
        <f>D17+D19+D21</f>
        <v>145178000</v>
      </c>
      <c r="E16" s="76">
        <f>E17+E19+E21</f>
        <v>132747948</v>
      </c>
      <c r="F16" s="47">
        <f t="shared" si="0"/>
        <v>91.43806086321618</v>
      </c>
    </row>
    <row r="17" spans="1:6" ht="13.5">
      <c r="A17" s="71" t="s">
        <v>380</v>
      </c>
      <c r="B17" s="72" t="s">
        <v>382</v>
      </c>
      <c r="C17" s="73">
        <f>C18</f>
        <v>380000</v>
      </c>
      <c r="D17" s="73">
        <f>D18</f>
        <v>698000</v>
      </c>
      <c r="E17" s="77">
        <f>E18</f>
        <v>164000</v>
      </c>
      <c r="F17" s="48">
        <f t="shared" si="0"/>
        <v>23.49570200573066</v>
      </c>
    </row>
    <row r="18" spans="1:6" ht="12.75">
      <c r="A18" s="74" t="s">
        <v>381</v>
      </c>
      <c r="B18" s="75" t="s">
        <v>383</v>
      </c>
      <c r="C18" s="76">
        <v>380000</v>
      </c>
      <c r="D18" s="76">
        <v>698000</v>
      </c>
      <c r="E18" s="78">
        <v>164000</v>
      </c>
      <c r="F18" s="47">
        <f t="shared" si="0"/>
        <v>23.49570200573066</v>
      </c>
    </row>
    <row r="19" spans="1:6" s="17" customFormat="1" ht="13.5">
      <c r="A19" s="71" t="s">
        <v>280</v>
      </c>
      <c r="B19" s="72" t="s">
        <v>64</v>
      </c>
      <c r="C19" s="73">
        <f>C20</f>
        <v>3292000</v>
      </c>
      <c r="D19" s="73">
        <f>D20</f>
        <v>3292000</v>
      </c>
      <c r="E19" s="77">
        <f>E20</f>
        <v>3392990</v>
      </c>
      <c r="F19" s="48">
        <f t="shared" si="0"/>
        <v>103.06773997569867</v>
      </c>
    </row>
    <row r="20" spans="1:6" ht="25.5">
      <c r="A20" s="74" t="s">
        <v>3</v>
      </c>
      <c r="B20" s="75" t="s">
        <v>65</v>
      </c>
      <c r="C20" s="76">
        <v>3292000</v>
      </c>
      <c r="D20" s="76">
        <v>3292000</v>
      </c>
      <c r="E20" s="78">
        <v>3392990</v>
      </c>
      <c r="F20" s="47">
        <f t="shared" si="0"/>
        <v>103.06773997569867</v>
      </c>
    </row>
    <row r="21" spans="1:6" s="17" customFormat="1" ht="13.5">
      <c r="A21" s="71" t="s">
        <v>281</v>
      </c>
      <c r="B21" s="72" t="s">
        <v>66</v>
      </c>
      <c r="C21" s="73">
        <f>C22+C23</f>
        <v>141156000</v>
      </c>
      <c r="D21" s="73">
        <f>D22+D23</f>
        <v>141188000</v>
      </c>
      <c r="E21" s="77">
        <f>E22+E23</f>
        <v>129190958</v>
      </c>
      <c r="F21" s="48">
        <f t="shared" si="0"/>
        <v>91.5027891888829</v>
      </c>
    </row>
    <row r="22" spans="1:6" ht="12.75">
      <c r="A22" s="74" t="s">
        <v>4</v>
      </c>
      <c r="B22" s="75" t="s">
        <v>67</v>
      </c>
      <c r="C22" s="76">
        <v>140213000</v>
      </c>
      <c r="D22" s="76">
        <v>140213000</v>
      </c>
      <c r="E22" s="78">
        <v>128231698</v>
      </c>
      <c r="F22" s="47">
        <f t="shared" si="0"/>
        <v>91.45492785975622</v>
      </c>
    </row>
    <row r="23" spans="1:6" ht="25.5">
      <c r="A23" s="74" t="s">
        <v>5</v>
      </c>
      <c r="B23" s="75" t="s">
        <v>68</v>
      </c>
      <c r="C23" s="76">
        <v>943000</v>
      </c>
      <c r="D23" s="76">
        <v>975000</v>
      </c>
      <c r="E23" s="78">
        <v>959260</v>
      </c>
      <c r="F23" s="47">
        <f t="shared" si="0"/>
        <v>98.38564102564102</v>
      </c>
    </row>
    <row r="24" spans="1:6" ht="27" hidden="1">
      <c r="A24" s="71" t="s">
        <v>282</v>
      </c>
      <c r="B24" s="72" t="s">
        <v>69</v>
      </c>
      <c r="C24" s="73">
        <f aca="true" t="shared" si="1" ref="C24:E25">C25</f>
        <v>0</v>
      </c>
      <c r="D24" s="73">
        <f t="shared" si="1"/>
        <v>0</v>
      </c>
      <c r="E24" s="77">
        <f t="shared" si="1"/>
        <v>0</v>
      </c>
      <c r="F24" s="48"/>
    </row>
    <row r="25" spans="1:6" s="17" customFormat="1" ht="27" hidden="1">
      <c r="A25" s="71" t="s">
        <v>283</v>
      </c>
      <c r="B25" s="72" t="s">
        <v>70</v>
      </c>
      <c r="C25" s="73">
        <f t="shared" si="1"/>
        <v>0</v>
      </c>
      <c r="D25" s="73">
        <f t="shared" si="1"/>
        <v>0</v>
      </c>
      <c r="E25" s="77">
        <f t="shared" si="1"/>
        <v>0</v>
      </c>
      <c r="F25" s="48"/>
    </row>
    <row r="26" spans="1:6" ht="13.5" hidden="1">
      <c r="A26" s="74" t="s">
        <v>6</v>
      </c>
      <c r="B26" s="75" t="s">
        <v>71</v>
      </c>
      <c r="C26" s="76"/>
      <c r="D26" s="76"/>
      <c r="E26" s="78"/>
      <c r="F26" s="48"/>
    </row>
    <row r="27" spans="1:6" ht="13.5" hidden="1">
      <c r="A27" s="74" t="s">
        <v>284</v>
      </c>
      <c r="B27" s="75" t="s">
        <v>72</v>
      </c>
      <c r="C27" s="76"/>
      <c r="D27" s="76"/>
      <c r="E27" s="78"/>
      <c r="F27" s="48"/>
    </row>
    <row r="28" spans="1:6" s="17" customFormat="1" ht="13.5">
      <c r="A28" s="71" t="s">
        <v>285</v>
      </c>
      <c r="B28" s="72" t="s">
        <v>73</v>
      </c>
      <c r="C28" s="73">
        <f>C29+C32+C36+C37</f>
        <v>40943000</v>
      </c>
      <c r="D28" s="73">
        <f>D29+D32+D36+D37</f>
        <v>97839000</v>
      </c>
      <c r="E28" s="77">
        <f>E29+E32+E36+E37</f>
        <v>45655997</v>
      </c>
      <c r="F28" s="48">
        <f t="shared" si="0"/>
        <v>46.66441500833001</v>
      </c>
    </row>
    <row r="29" spans="1:6" ht="12.75">
      <c r="A29" s="74" t="s">
        <v>286</v>
      </c>
      <c r="B29" s="75" t="s">
        <v>74</v>
      </c>
      <c r="C29" s="76">
        <f>C30+C31</f>
        <v>34860000</v>
      </c>
      <c r="D29" s="76">
        <f>D30+D31</f>
        <v>85982000</v>
      </c>
      <c r="E29" s="76">
        <f>E30+E31</f>
        <v>36902600</v>
      </c>
      <c r="F29" s="47">
        <f t="shared" si="0"/>
        <v>42.91898304296248</v>
      </c>
    </row>
    <row r="30" spans="1:6" ht="12.75">
      <c r="A30" s="74" t="s">
        <v>7</v>
      </c>
      <c r="B30" s="75" t="s">
        <v>75</v>
      </c>
      <c r="C30" s="76">
        <v>10185000</v>
      </c>
      <c r="D30" s="76">
        <v>12095000</v>
      </c>
      <c r="E30" s="78">
        <v>9834020</v>
      </c>
      <c r="F30" s="47">
        <f t="shared" si="0"/>
        <v>81.30649028524184</v>
      </c>
    </row>
    <row r="31" spans="1:6" ht="12.75">
      <c r="A31" s="74" t="s">
        <v>8</v>
      </c>
      <c r="B31" s="75" t="s">
        <v>76</v>
      </c>
      <c r="C31" s="76">
        <v>24675000</v>
      </c>
      <c r="D31" s="76">
        <v>73887000</v>
      </c>
      <c r="E31" s="78">
        <v>27068580</v>
      </c>
      <c r="F31" s="47">
        <f t="shared" si="0"/>
        <v>36.63510495757034</v>
      </c>
    </row>
    <row r="32" spans="1:6" ht="12.75">
      <c r="A32" s="74" t="s">
        <v>287</v>
      </c>
      <c r="B32" s="75" t="s">
        <v>77</v>
      </c>
      <c r="C32" s="76">
        <f>C33+C34+C35</f>
        <v>4337000</v>
      </c>
      <c r="D32" s="76">
        <f>D33+D34+D35</f>
        <v>9653000</v>
      </c>
      <c r="E32" s="76">
        <f>E33+E34+E35</f>
        <v>6493685</v>
      </c>
      <c r="F32" s="47">
        <f t="shared" si="0"/>
        <v>67.27115922511136</v>
      </c>
    </row>
    <row r="33" spans="1:6" ht="12.75">
      <c r="A33" s="74" t="s">
        <v>9</v>
      </c>
      <c r="B33" s="75" t="s">
        <v>78</v>
      </c>
      <c r="C33" s="76">
        <v>2407000</v>
      </c>
      <c r="D33" s="76">
        <v>4862000</v>
      </c>
      <c r="E33" s="78">
        <v>3485187</v>
      </c>
      <c r="F33" s="47">
        <f t="shared" si="0"/>
        <v>71.68216783216783</v>
      </c>
    </row>
    <row r="34" spans="1:6" ht="12.75">
      <c r="A34" s="74" t="s">
        <v>10</v>
      </c>
      <c r="B34" s="75" t="s">
        <v>79</v>
      </c>
      <c r="C34" s="76">
        <v>1874000</v>
      </c>
      <c r="D34" s="76">
        <v>4690000</v>
      </c>
      <c r="E34" s="78">
        <v>2949236</v>
      </c>
      <c r="F34" s="47">
        <f t="shared" si="0"/>
        <v>62.88349680170575</v>
      </c>
    </row>
    <row r="35" spans="1:6" ht="12.75">
      <c r="A35" s="74" t="s">
        <v>11</v>
      </c>
      <c r="B35" s="75" t="s">
        <v>80</v>
      </c>
      <c r="C35" s="76">
        <v>56000</v>
      </c>
      <c r="D35" s="76">
        <v>101000</v>
      </c>
      <c r="E35" s="78">
        <v>59262</v>
      </c>
      <c r="F35" s="47">
        <f t="shared" si="0"/>
        <v>58.67524752475247</v>
      </c>
    </row>
    <row r="36" spans="1:6" ht="25.5">
      <c r="A36" s="74" t="s">
        <v>12</v>
      </c>
      <c r="B36" s="75" t="s">
        <v>81</v>
      </c>
      <c r="C36" s="76">
        <v>1577000</v>
      </c>
      <c r="D36" s="76">
        <v>1577000</v>
      </c>
      <c r="E36" s="78">
        <v>1886728</v>
      </c>
      <c r="F36" s="49">
        <f t="shared" si="0"/>
        <v>119.64032974001269</v>
      </c>
    </row>
    <row r="37" spans="1:6" ht="12.75">
      <c r="A37" s="74" t="s">
        <v>13</v>
      </c>
      <c r="B37" s="75" t="s">
        <v>82</v>
      </c>
      <c r="C37" s="76">
        <v>169000</v>
      </c>
      <c r="D37" s="76">
        <v>627000</v>
      </c>
      <c r="E37" s="78">
        <v>372984</v>
      </c>
      <c r="F37" s="47">
        <f t="shared" si="0"/>
        <v>59.48708133971292</v>
      </c>
    </row>
    <row r="38" spans="1:6" ht="12.75" hidden="1">
      <c r="A38" s="74" t="s">
        <v>288</v>
      </c>
      <c r="B38" s="75" t="s">
        <v>83</v>
      </c>
      <c r="C38" s="76">
        <v>13531323</v>
      </c>
      <c r="D38" s="76">
        <v>80896230</v>
      </c>
      <c r="E38" s="78"/>
      <c r="F38" s="47"/>
    </row>
    <row r="39" spans="1:6" s="17" customFormat="1" ht="13.5">
      <c r="A39" s="71" t="s">
        <v>289</v>
      </c>
      <c r="B39" s="72" t="s">
        <v>84</v>
      </c>
      <c r="C39" s="73">
        <f>C40+C41+C42</f>
        <v>115860230</v>
      </c>
      <c r="D39" s="73">
        <f>D40+D41+D42</f>
        <v>136591230</v>
      </c>
      <c r="E39" s="77">
        <f>E40+E41+E42</f>
        <v>136171092</v>
      </c>
      <c r="F39" s="48">
        <f t="shared" si="0"/>
        <v>99.69241217023963</v>
      </c>
    </row>
    <row r="40" spans="1:6" ht="42.75" customHeight="1">
      <c r="A40" s="74" t="s">
        <v>14</v>
      </c>
      <c r="B40" s="75" t="s">
        <v>85</v>
      </c>
      <c r="C40" s="76">
        <v>106670000</v>
      </c>
      <c r="D40" s="76">
        <v>127162000</v>
      </c>
      <c r="E40" s="78">
        <v>126741862</v>
      </c>
      <c r="F40" s="49">
        <f t="shared" si="0"/>
        <v>99.66960412701907</v>
      </c>
    </row>
    <row r="41" spans="1:6" ht="25.5">
      <c r="A41" s="74" t="s">
        <v>15</v>
      </c>
      <c r="B41" s="75" t="s">
        <v>86</v>
      </c>
      <c r="C41" s="76">
        <v>8518230</v>
      </c>
      <c r="D41" s="76">
        <v>8757230</v>
      </c>
      <c r="E41" s="78">
        <v>8757230</v>
      </c>
      <c r="F41" s="47">
        <f t="shared" si="0"/>
        <v>100</v>
      </c>
    </row>
    <row r="42" spans="1:6" ht="25.5">
      <c r="A42" s="74" t="s">
        <v>391</v>
      </c>
      <c r="B42" s="75" t="s">
        <v>392</v>
      </c>
      <c r="C42" s="76">
        <v>672000</v>
      </c>
      <c r="D42" s="76">
        <v>672000</v>
      </c>
      <c r="E42" s="78">
        <v>672000</v>
      </c>
      <c r="F42" s="47">
        <f t="shared" si="0"/>
        <v>100</v>
      </c>
    </row>
    <row r="43" spans="1:6" s="17" customFormat="1" ht="13.5">
      <c r="A43" s="71" t="s">
        <v>290</v>
      </c>
      <c r="B43" s="72" t="s">
        <v>87</v>
      </c>
      <c r="C43" s="73">
        <f>C44</f>
        <v>344000</v>
      </c>
      <c r="D43" s="73">
        <f>D44</f>
        <v>344000</v>
      </c>
      <c r="E43" s="77">
        <f>E44</f>
        <v>49113</v>
      </c>
      <c r="F43" s="48">
        <f t="shared" si="0"/>
        <v>14.27703488372093</v>
      </c>
    </row>
    <row r="44" spans="1:6" ht="12.75">
      <c r="A44" s="74" t="s">
        <v>16</v>
      </c>
      <c r="B44" s="75" t="s">
        <v>88</v>
      </c>
      <c r="C44" s="76">
        <v>344000</v>
      </c>
      <c r="D44" s="76">
        <v>344000</v>
      </c>
      <c r="E44" s="78">
        <v>49113</v>
      </c>
      <c r="F44" s="47">
        <f t="shared" si="0"/>
        <v>14.27703488372093</v>
      </c>
    </row>
    <row r="45" spans="1:6" s="17" customFormat="1" ht="13.5">
      <c r="A45" s="71" t="s">
        <v>291</v>
      </c>
      <c r="B45" s="72" t="s">
        <v>89</v>
      </c>
      <c r="C45" s="73">
        <f>C46+C47</f>
        <v>1716000</v>
      </c>
      <c r="D45" s="73">
        <f>D46+D47</f>
        <v>1779000</v>
      </c>
      <c r="E45" s="77">
        <f>E46+E47</f>
        <v>1606587</v>
      </c>
      <c r="F45" s="48">
        <f t="shared" si="0"/>
        <v>90.30843170320405</v>
      </c>
    </row>
    <row r="46" spans="1:6" ht="12.75">
      <c r="A46" s="74" t="s">
        <v>17</v>
      </c>
      <c r="B46" s="75" t="s">
        <v>90</v>
      </c>
      <c r="C46" s="76">
        <v>160000</v>
      </c>
      <c r="D46" s="76">
        <v>223000</v>
      </c>
      <c r="E46" s="78">
        <v>177113</v>
      </c>
      <c r="F46" s="47">
        <f t="shared" si="0"/>
        <v>79.42286995515695</v>
      </c>
    </row>
    <row r="47" spans="1:6" ht="12.75">
      <c r="A47" s="74" t="s">
        <v>18</v>
      </c>
      <c r="B47" s="75" t="s">
        <v>91</v>
      </c>
      <c r="C47" s="76">
        <v>1556000</v>
      </c>
      <c r="D47" s="76">
        <v>1556000</v>
      </c>
      <c r="E47" s="78">
        <v>1429474</v>
      </c>
      <c r="F47" s="47">
        <f t="shared" si="0"/>
        <v>91.86850899742932</v>
      </c>
    </row>
    <row r="48" spans="1:6" s="17" customFormat="1" ht="27">
      <c r="A48" s="71" t="s">
        <v>292</v>
      </c>
      <c r="B48" s="72" t="s">
        <v>92</v>
      </c>
      <c r="C48" s="73">
        <f>C49+C52+C53</f>
        <v>11412000</v>
      </c>
      <c r="D48" s="73">
        <f>D49+D52+D53</f>
        <v>26584000</v>
      </c>
      <c r="E48" s="77">
        <f>E49+E52+E53</f>
        <v>12092294</v>
      </c>
      <c r="F48" s="51">
        <f t="shared" si="0"/>
        <v>45.48711254890159</v>
      </c>
    </row>
    <row r="49" spans="1:6" ht="12.75">
      <c r="A49" s="74" t="s">
        <v>293</v>
      </c>
      <c r="B49" s="75" t="s">
        <v>93</v>
      </c>
      <c r="C49" s="76">
        <f>C51+C50</f>
        <v>9875000</v>
      </c>
      <c r="D49" s="76">
        <f>D51+D50</f>
        <v>23472000</v>
      </c>
      <c r="E49" s="76">
        <f>E51+E50</f>
        <v>10285109</v>
      </c>
      <c r="F49" s="47">
        <f t="shared" si="0"/>
        <v>43.81863070892979</v>
      </c>
    </row>
    <row r="50" spans="1:6" ht="12.75">
      <c r="A50" s="74" t="s">
        <v>19</v>
      </c>
      <c r="B50" s="75" t="s">
        <v>94</v>
      </c>
      <c r="C50" s="76">
        <v>5798000</v>
      </c>
      <c r="D50" s="76">
        <v>11615000</v>
      </c>
      <c r="E50" s="78">
        <v>6036184</v>
      </c>
      <c r="F50" s="47">
        <f t="shared" si="0"/>
        <v>51.968867843306064</v>
      </c>
    </row>
    <row r="51" spans="1:6" ht="12.75">
      <c r="A51" s="74" t="s">
        <v>20</v>
      </c>
      <c r="B51" s="75" t="s">
        <v>95</v>
      </c>
      <c r="C51" s="76">
        <v>4077000</v>
      </c>
      <c r="D51" s="76">
        <v>11857000</v>
      </c>
      <c r="E51" s="78">
        <v>4248925</v>
      </c>
      <c r="F51" s="47">
        <f t="shared" si="0"/>
        <v>35.83473897275871</v>
      </c>
    </row>
    <row r="52" spans="1:6" ht="12.75">
      <c r="A52" s="74" t="s">
        <v>21</v>
      </c>
      <c r="B52" s="75" t="s">
        <v>96</v>
      </c>
      <c r="C52" s="76">
        <v>1124000</v>
      </c>
      <c r="D52" s="76">
        <v>2116000</v>
      </c>
      <c r="E52" s="78">
        <v>1176397</v>
      </c>
      <c r="F52" s="47">
        <f t="shared" si="0"/>
        <v>55.5953213610586</v>
      </c>
    </row>
    <row r="53" spans="1:6" ht="25.5">
      <c r="A53" s="74" t="s">
        <v>22</v>
      </c>
      <c r="B53" s="75" t="s">
        <v>97</v>
      </c>
      <c r="C53" s="76">
        <v>413000</v>
      </c>
      <c r="D53" s="76">
        <v>996000</v>
      </c>
      <c r="E53" s="78">
        <v>630788</v>
      </c>
      <c r="F53" s="47">
        <f t="shared" si="0"/>
        <v>63.33212851405623</v>
      </c>
    </row>
    <row r="54" spans="1:6" ht="13.5">
      <c r="A54" s="71" t="s">
        <v>23</v>
      </c>
      <c r="B54" s="72" t="s">
        <v>98</v>
      </c>
      <c r="C54" s="73">
        <f aca="true" t="shared" si="2" ref="C54:E55">C55</f>
        <v>53000</v>
      </c>
      <c r="D54" s="73">
        <f t="shared" si="2"/>
        <v>81000</v>
      </c>
      <c r="E54" s="77">
        <f t="shared" si="2"/>
        <v>94926</v>
      </c>
      <c r="F54" s="48">
        <f t="shared" si="0"/>
        <v>117.19259259259258</v>
      </c>
    </row>
    <row r="55" spans="1:6" s="17" customFormat="1" ht="13.5">
      <c r="A55" s="71" t="s">
        <v>294</v>
      </c>
      <c r="B55" s="72" t="s">
        <v>99</v>
      </c>
      <c r="C55" s="73">
        <f t="shared" si="2"/>
        <v>53000</v>
      </c>
      <c r="D55" s="73">
        <f t="shared" si="2"/>
        <v>81000</v>
      </c>
      <c r="E55" s="77">
        <f t="shared" si="2"/>
        <v>94926</v>
      </c>
      <c r="F55" s="48">
        <f t="shared" si="0"/>
        <v>117.19259259259258</v>
      </c>
    </row>
    <row r="56" spans="1:6" ht="12.75">
      <c r="A56" s="74" t="s">
        <v>24</v>
      </c>
      <c r="B56" s="75" t="s">
        <v>100</v>
      </c>
      <c r="C56" s="76">
        <v>53000</v>
      </c>
      <c r="D56" s="76">
        <v>81000</v>
      </c>
      <c r="E56" s="78">
        <v>94926</v>
      </c>
      <c r="F56" s="47">
        <f t="shared" si="0"/>
        <v>117.19259259259258</v>
      </c>
    </row>
    <row r="57" spans="1:6" ht="13.5">
      <c r="A57" s="71" t="s">
        <v>25</v>
      </c>
      <c r="B57" s="72" t="s">
        <v>101</v>
      </c>
      <c r="C57" s="73">
        <f>C58+C64</f>
        <v>26173770</v>
      </c>
      <c r="D57" s="73">
        <f>D58+D64</f>
        <v>51467770</v>
      </c>
      <c r="E57" s="73">
        <f>E58+E64</f>
        <v>24989713</v>
      </c>
      <c r="F57" s="48">
        <f t="shared" si="0"/>
        <v>48.55410094511575</v>
      </c>
    </row>
    <row r="58" spans="1:6" ht="13.5">
      <c r="A58" s="71" t="s">
        <v>295</v>
      </c>
      <c r="B58" s="72" t="s">
        <v>102</v>
      </c>
      <c r="C58" s="73">
        <f>C59</f>
        <v>2437770</v>
      </c>
      <c r="D58" s="73">
        <f>D59</f>
        <v>8895770</v>
      </c>
      <c r="E58" s="73">
        <f>E59</f>
        <v>2263513</v>
      </c>
      <c r="F58" s="48">
        <f t="shared" si="0"/>
        <v>25.44482377579456</v>
      </c>
    </row>
    <row r="59" spans="1:6" s="17" customFormat="1" ht="13.5">
      <c r="A59" s="71" t="s">
        <v>263</v>
      </c>
      <c r="B59" s="72" t="s">
        <v>103</v>
      </c>
      <c r="C59" s="73">
        <f>C60+C61+C62+C63</f>
        <v>2437770</v>
      </c>
      <c r="D59" s="73">
        <f>D60+D61+D62+D63</f>
        <v>8895770</v>
      </c>
      <c r="E59" s="73">
        <f>E60+E61+E62+E63</f>
        <v>2263513</v>
      </c>
      <c r="F59" s="48">
        <f t="shared" si="0"/>
        <v>25.44482377579456</v>
      </c>
    </row>
    <row r="60" spans="1:6" ht="25.5">
      <c r="A60" s="74" t="s">
        <v>26</v>
      </c>
      <c r="B60" s="75" t="s">
        <v>104</v>
      </c>
      <c r="C60" s="76">
        <v>50000</v>
      </c>
      <c r="D60" s="76">
        <v>2530000</v>
      </c>
      <c r="E60" s="78">
        <v>80851</v>
      </c>
      <c r="F60" s="49">
        <f t="shared" si="0"/>
        <v>3.1956916996047435</v>
      </c>
    </row>
    <row r="61" spans="1:6" ht="12.75">
      <c r="A61" s="74" t="s">
        <v>27</v>
      </c>
      <c r="B61" s="75" t="s">
        <v>105</v>
      </c>
      <c r="C61" s="76">
        <v>2007000</v>
      </c>
      <c r="D61" s="76">
        <v>3917000</v>
      </c>
      <c r="E61" s="78">
        <v>2030375</v>
      </c>
      <c r="F61" s="47">
        <f t="shared" si="0"/>
        <v>51.834950217002806</v>
      </c>
    </row>
    <row r="62" spans="1:6" ht="12.75">
      <c r="A62" s="74" t="s">
        <v>28</v>
      </c>
      <c r="B62" s="75" t="s">
        <v>106</v>
      </c>
      <c r="C62" s="76">
        <v>380770</v>
      </c>
      <c r="D62" s="76">
        <v>2438770</v>
      </c>
      <c r="E62" s="78">
        <v>143719</v>
      </c>
      <c r="F62" s="47">
        <f t="shared" si="0"/>
        <v>5.8930936496676605</v>
      </c>
    </row>
    <row r="63" spans="1:6" ht="12.75">
      <c r="A63" s="74" t="s">
        <v>439</v>
      </c>
      <c r="B63" s="75" t="s">
        <v>401</v>
      </c>
      <c r="C63" s="76">
        <v>0</v>
      </c>
      <c r="D63" s="76">
        <v>10000</v>
      </c>
      <c r="E63" s="78">
        <v>8568</v>
      </c>
      <c r="F63" s="47">
        <f t="shared" si="0"/>
        <v>85.68</v>
      </c>
    </row>
    <row r="64" spans="1:6" ht="13.5">
      <c r="A64" s="71" t="s">
        <v>296</v>
      </c>
      <c r="B64" s="72" t="s">
        <v>107</v>
      </c>
      <c r="C64" s="73">
        <f>C65+C71+C74+C79+C85</f>
        <v>23736000</v>
      </c>
      <c r="D64" s="73">
        <f>D65+D71+D74+D79+D85</f>
        <v>42572000</v>
      </c>
      <c r="E64" s="73">
        <f>E65+E71+E74+E79+E85</f>
        <v>22726200</v>
      </c>
      <c r="F64" s="48">
        <f t="shared" si="0"/>
        <v>53.38297472517147</v>
      </c>
    </row>
    <row r="65" spans="1:6" s="17" customFormat="1" ht="13.5">
      <c r="A65" s="71" t="s">
        <v>297</v>
      </c>
      <c r="B65" s="72" t="s">
        <v>108</v>
      </c>
      <c r="C65" s="73">
        <f>C66+C67+C68+C69+C70</f>
        <v>5319000</v>
      </c>
      <c r="D65" s="73">
        <f>D66+D67+D68+D69+D70</f>
        <v>7728000</v>
      </c>
      <c r="E65" s="77">
        <f>E66+E67+E68+E69+E70</f>
        <v>6361603</v>
      </c>
      <c r="F65" s="48">
        <f t="shared" si="0"/>
        <v>82.31887939958592</v>
      </c>
    </row>
    <row r="66" spans="1:6" ht="12.75">
      <c r="A66" s="74" t="s">
        <v>29</v>
      </c>
      <c r="B66" s="75" t="s">
        <v>109</v>
      </c>
      <c r="C66" s="76">
        <v>3252000</v>
      </c>
      <c r="D66" s="76">
        <v>5272000</v>
      </c>
      <c r="E66" s="78">
        <v>3786361</v>
      </c>
      <c r="F66" s="47">
        <f t="shared" si="0"/>
        <v>71.82020106221549</v>
      </c>
    </row>
    <row r="67" spans="1:6" ht="25.5">
      <c r="A67" s="74" t="s">
        <v>30</v>
      </c>
      <c r="B67" s="75" t="s">
        <v>110</v>
      </c>
      <c r="C67" s="76">
        <v>246000</v>
      </c>
      <c r="D67" s="76">
        <v>246000</v>
      </c>
      <c r="E67" s="78">
        <v>261800</v>
      </c>
      <c r="F67" s="47">
        <f t="shared" si="0"/>
        <v>106.42276422764228</v>
      </c>
    </row>
    <row r="68" spans="1:6" ht="12.75">
      <c r="A68" s="74" t="s">
        <v>31</v>
      </c>
      <c r="B68" s="75" t="s">
        <v>111</v>
      </c>
      <c r="C68" s="76"/>
      <c r="D68" s="76"/>
      <c r="E68" s="78"/>
      <c r="F68" s="47"/>
    </row>
    <row r="69" spans="1:6" ht="25.5">
      <c r="A69" s="74" t="s">
        <v>32</v>
      </c>
      <c r="B69" s="75" t="s">
        <v>112</v>
      </c>
      <c r="C69" s="76">
        <v>13000</v>
      </c>
      <c r="D69" s="76">
        <v>263000</v>
      </c>
      <c r="E69" s="78">
        <v>346138</v>
      </c>
      <c r="F69" s="49">
        <f t="shared" si="0"/>
        <v>131.61140684410645</v>
      </c>
    </row>
    <row r="70" spans="1:6" ht="12.75">
      <c r="A70" s="74" t="s">
        <v>33</v>
      </c>
      <c r="B70" s="75" t="s">
        <v>113</v>
      </c>
      <c r="C70" s="76">
        <v>1808000</v>
      </c>
      <c r="D70" s="76">
        <v>1947000</v>
      </c>
      <c r="E70" s="78">
        <v>1967304</v>
      </c>
      <c r="F70" s="47">
        <f t="shared" si="0"/>
        <v>101.04283513097072</v>
      </c>
    </row>
    <row r="71" spans="1:6" s="17" customFormat="1" ht="13.5">
      <c r="A71" s="71" t="s">
        <v>298</v>
      </c>
      <c r="B71" s="72" t="s">
        <v>114</v>
      </c>
      <c r="C71" s="73">
        <f>C72+C73</f>
        <v>2251000</v>
      </c>
      <c r="D71" s="73">
        <f>D72+D73</f>
        <v>2251000</v>
      </c>
      <c r="E71" s="77">
        <f>E72+E73</f>
        <v>2205438</v>
      </c>
      <c r="F71" s="48">
        <f t="shared" si="0"/>
        <v>97.97592181252777</v>
      </c>
    </row>
    <row r="72" spans="1:6" ht="12.75">
      <c r="A72" s="74" t="s">
        <v>34</v>
      </c>
      <c r="B72" s="75" t="s">
        <v>115</v>
      </c>
      <c r="C72" s="76">
        <v>366000</v>
      </c>
      <c r="D72" s="76">
        <v>366000</v>
      </c>
      <c r="E72" s="78">
        <v>318260</v>
      </c>
      <c r="F72" s="47">
        <f t="shared" si="0"/>
        <v>86.95628415300547</v>
      </c>
    </row>
    <row r="73" spans="1:6" ht="12.75">
      <c r="A73" s="74" t="s">
        <v>35</v>
      </c>
      <c r="B73" s="75" t="s">
        <v>116</v>
      </c>
      <c r="C73" s="76">
        <v>1885000</v>
      </c>
      <c r="D73" s="76">
        <v>1885000</v>
      </c>
      <c r="E73" s="78">
        <v>1887178</v>
      </c>
      <c r="F73" s="47">
        <f t="shared" si="0"/>
        <v>100.11554376657826</v>
      </c>
    </row>
    <row r="74" spans="1:6" s="17" customFormat="1" ht="13.5">
      <c r="A74" s="71" t="s">
        <v>299</v>
      </c>
      <c r="B74" s="72" t="s">
        <v>117</v>
      </c>
      <c r="C74" s="73">
        <f>C75+C76+C78</f>
        <v>5790000</v>
      </c>
      <c r="D74" s="73">
        <f>D75+D76+D77+D78</f>
        <v>18404000</v>
      </c>
      <c r="E74" s="77">
        <f>E75+E76+E77+E78</f>
        <v>6003705</v>
      </c>
      <c r="F74" s="48">
        <f t="shared" si="0"/>
        <v>32.6217398391654</v>
      </c>
    </row>
    <row r="75" spans="1:6" ht="25.5">
      <c r="A75" s="74" t="s">
        <v>36</v>
      </c>
      <c r="B75" s="75" t="s">
        <v>444</v>
      </c>
      <c r="C75" s="76">
        <v>4168000</v>
      </c>
      <c r="D75" s="76">
        <v>9172000</v>
      </c>
      <c r="E75" s="78">
        <v>3781896</v>
      </c>
      <c r="F75" s="47">
        <f t="shared" si="0"/>
        <v>41.23305713039686</v>
      </c>
    </row>
    <row r="76" spans="1:6" ht="25.5">
      <c r="A76" s="74" t="s">
        <v>37</v>
      </c>
      <c r="B76" s="75" t="s">
        <v>118</v>
      </c>
      <c r="C76" s="76">
        <v>28000</v>
      </c>
      <c r="D76" s="76">
        <v>28000</v>
      </c>
      <c r="E76" s="78">
        <v>15504</v>
      </c>
      <c r="F76" s="47">
        <f t="shared" si="0"/>
        <v>55.371428571428574</v>
      </c>
    </row>
    <row r="77" spans="1:6" ht="26.25" customHeight="1">
      <c r="A77" s="74" t="s">
        <v>346</v>
      </c>
      <c r="B77" s="75" t="s">
        <v>347</v>
      </c>
      <c r="C77" s="76"/>
      <c r="D77" s="76"/>
      <c r="E77" s="78"/>
      <c r="F77" s="48"/>
    </row>
    <row r="78" spans="1:6" ht="12.75">
      <c r="A78" s="74" t="s">
        <v>38</v>
      </c>
      <c r="B78" s="75" t="s">
        <v>119</v>
      </c>
      <c r="C78" s="76">
        <v>1594000</v>
      </c>
      <c r="D78" s="76">
        <v>9204000</v>
      </c>
      <c r="E78" s="78">
        <v>2206305</v>
      </c>
      <c r="F78" s="47">
        <f aca="true" t="shared" si="3" ref="F78:F143">E78/D78*100</f>
        <v>23.971153846153843</v>
      </c>
    </row>
    <row r="79" spans="1:6" s="17" customFormat="1" ht="13.5">
      <c r="A79" s="71" t="s">
        <v>300</v>
      </c>
      <c r="B79" s="72" t="s">
        <v>120</v>
      </c>
      <c r="C79" s="73">
        <f>C80+C84+C81+C82+C83</f>
        <v>10376000</v>
      </c>
      <c r="D79" s="73">
        <f>D80+D84+D81+D82+D83</f>
        <v>14148000</v>
      </c>
      <c r="E79" s="77">
        <f>E80+E84+E81+E82+E83</f>
        <v>8107954</v>
      </c>
      <c r="F79" s="48">
        <f t="shared" si="3"/>
        <v>57.30812835736499</v>
      </c>
    </row>
    <row r="80" spans="1:6" ht="12.75">
      <c r="A80" s="74" t="s">
        <v>58</v>
      </c>
      <c r="B80" s="75" t="s">
        <v>149</v>
      </c>
      <c r="C80" s="76">
        <v>9137000</v>
      </c>
      <c r="D80" s="76">
        <v>9137000</v>
      </c>
      <c r="E80" s="78">
        <v>4848113</v>
      </c>
      <c r="F80" s="47">
        <f t="shared" si="3"/>
        <v>53.06022764583561</v>
      </c>
    </row>
    <row r="81" spans="1:6" ht="12.75">
      <c r="A81" s="74" t="s">
        <v>440</v>
      </c>
      <c r="B81" s="75" t="s">
        <v>384</v>
      </c>
      <c r="C81" s="76">
        <v>1080000</v>
      </c>
      <c r="D81" s="76">
        <v>3696000</v>
      </c>
      <c r="E81" s="78">
        <v>1780035</v>
      </c>
      <c r="F81" s="47">
        <f t="shared" si="3"/>
        <v>48.16112012987013</v>
      </c>
    </row>
    <row r="82" spans="1:6" ht="25.5">
      <c r="A82" s="74" t="s">
        <v>386</v>
      </c>
      <c r="B82" s="75" t="s">
        <v>387</v>
      </c>
      <c r="C82" s="76">
        <v>0</v>
      </c>
      <c r="D82" s="76">
        <v>216000</v>
      </c>
      <c r="E82" s="78">
        <v>339190</v>
      </c>
      <c r="F82" s="49">
        <f t="shared" si="3"/>
        <v>157.0324074074074</v>
      </c>
    </row>
    <row r="83" spans="1:6" ht="25.5">
      <c r="A83" s="74" t="s">
        <v>385</v>
      </c>
      <c r="B83" s="75" t="s">
        <v>388</v>
      </c>
      <c r="C83" s="76">
        <v>0</v>
      </c>
      <c r="D83" s="76">
        <v>940000</v>
      </c>
      <c r="E83" s="78">
        <v>987249</v>
      </c>
      <c r="F83" s="49">
        <f t="shared" si="3"/>
        <v>105.02648936170213</v>
      </c>
    </row>
    <row r="84" spans="1:6" ht="12.75">
      <c r="A84" s="74" t="s">
        <v>39</v>
      </c>
      <c r="B84" s="75" t="s">
        <v>121</v>
      </c>
      <c r="C84" s="76">
        <v>159000</v>
      </c>
      <c r="D84" s="76">
        <v>159000</v>
      </c>
      <c r="E84" s="78">
        <v>153367</v>
      </c>
      <c r="F84" s="47">
        <f t="shared" si="3"/>
        <v>96.45723270440251</v>
      </c>
    </row>
    <row r="85" spans="1:6" s="17" customFormat="1" ht="13.5">
      <c r="A85" s="71" t="s">
        <v>301</v>
      </c>
      <c r="B85" s="72" t="s">
        <v>122</v>
      </c>
      <c r="C85" s="73">
        <f>C86</f>
        <v>0</v>
      </c>
      <c r="D85" s="73">
        <f>D86</f>
        <v>41000</v>
      </c>
      <c r="E85" s="77">
        <f>E86+E87+E88+E89</f>
        <v>47500</v>
      </c>
      <c r="F85" s="48">
        <f t="shared" si="3"/>
        <v>115.85365853658536</v>
      </c>
    </row>
    <row r="86" spans="1:6" ht="12.75">
      <c r="A86" s="74" t="s">
        <v>40</v>
      </c>
      <c r="B86" s="75" t="s">
        <v>123</v>
      </c>
      <c r="C86" s="76">
        <v>0</v>
      </c>
      <c r="D86" s="76">
        <v>41000</v>
      </c>
      <c r="E86" s="78">
        <v>47500</v>
      </c>
      <c r="F86" s="47">
        <f t="shared" si="3"/>
        <v>115.85365853658536</v>
      </c>
    </row>
    <row r="87" spans="1:6" ht="25.5">
      <c r="A87" s="74" t="s">
        <v>56</v>
      </c>
      <c r="B87" s="75" t="s">
        <v>147</v>
      </c>
      <c r="C87" s="76">
        <v>-48708000</v>
      </c>
      <c r="D87" s="76">
        <v>-62222000</v>
      </c>
      <c r="E87" s="78">
        <v>-28221692</v>
      </c>
      <c r="F87" s="47">
        <f t="shared" si="3"/>
        <v>45.35645270161679</v>
      </c>
    </row>
    <row r="88" spans="1:6" ht="12.75">
      <c r="A88" s="74" t="s">
        <v>57</v>
      </c>
      <c r="B88" s="75" t="s">
        <v>148</v>
      </c>
      <c r="C88" s="76">
        <v>48708000</v>
      </c>
      <c r="D88" s="76">
        <v>62222000</v>
      </c>
      <c r="E88" s="78">
        <v>28221692</v>
      </c>
      <c r="F88" s="47">
        <f t="shared" si="3"/>
        <v>45.35645270161679</v>
      </c>
    </row>
    <row r="89" spans="1:6" ht="13.5">
      <c r="A89" s="74" t="s">
        <v>343</v>
      </c>
      <c r="B89" s="75" t="s">
        <v>342</v>
      </c>
      <c r="C89" s="76"/>
      <c r="D89" s="76"/>
      <c r="E89" s="78"/>
      <c r="F89" s="48"/>
    </row>
    <row r="90" spans="1:6" ht="13.5">
      <c r="A90" s="71" t="s">
        <v>302</v>
      </c>
      <c r="B90" s="72" t="s">
        <v>124</v>
      </c>
      <c r="C90" s="73">
        <f>C91</f>
        <v>0</v>
      </c>
      <c r="D90" s="73">
        <f>D91</f>
        <v>75000</v>
      </c>
      <c r="E90" s="77">
        <f>E91</f>
        <v>93782</v>
      </c>
      <c r="F90" s="48">
        <f t="shared" si="3"/>
        <v>125.04266666666666</v>
      </c>
    </row>
    <row r="91" spans="1:6" s="17" customFormat="1" ht="13.5">
      <c r="A91" s="71" t="s">
        <v>303</v>
      </c>
      <c r="B91" s="72" t="s">
        <v>125</v>
      </c>
      <c r="C91" s="73">
        <f>C92+C93+C94+C95</f>
        <v>0</v>
      </c>
      <c r="D91" s="73">
        <f>D92+D93+D94+D95</f>
        <v>75000</v>
      </c>
      <c r="E91" s="77">
        <f>E92+E93+E94+E95</f>
        <v>93782</v>
      </c>
      <c r="F91" s="48">
        <f t="shared" si="3"/>
        <v>125.04266666666666</v>
      </c>
    </row>
    <row r="92" spans="1:6" ht="18.75" customHeight="1">
      <c r="A92" s="74" t="s">
        <v>41</v>
      </c>
      <c r="B92" s="75" t="s">
        <v>126</v>
      </c>
      <c r="C92" s="76"/>
      <c r="D92" s="76">
        <v>40000</v>
      </c>
      <c r="E92" s="78">
        <v>40108</v>
      </c>
      <c r="F92" s="47">
        <f t="shared" si="3"/>
        <v>100.27</v>
      </c>
    </row>
    <row r="93" spans="1:6" ht="13.5">
      <c r="A93" s="74" t="s">
        <v>42</v>
      </c>
      <c r="B93" s="75" t="s">
        <v>127</v>
      </c>
      <c r="C93" s="76"/>
      <c r="D93" s="76"/>
      <c r="E93" s="78">
        <v>6653</v>
      </c>
      <c r="F93" s="48"/>
    </row>
    <row r="94" spans="1:6" ht="25.5">
      <c r="A94" s="74" t="s">
        <v>43</v>
      </c>
      <c r="B94" s="75" t="s">
        <v>128</v>
      </c>
      <c r="C94" s="76"/>
      <c r="D94" s="76"/>
      <c r="E94" s="78">
        <v>4531</v>
      </c>
      <c r="F94" s="48"/>
    </row>
    <row r="95" spans="1:6" ht="12.75">
      <c r="A95" s="74" t="s">
        <v>59</v>
      </c>
      <c r="B95" s="75" t="s">
        <v>150</v>
      </c>
      <c r="C95" s="76"/>
      <c r="D95" s="76">
        <v>35000</v>
      </c>
      <c r="E95" s="78">
        <v>42490</v>
      </c>
      <c r="F95" s="47">
        <f t="shared" si="3"/>
        <v>121.39999999999999</v>
      </c>
    </row>
    <row r="96" spans="1:6" ht="13.5">
      <c r="A96" s="71" t="s">
        <v>44</v>
      </c>
      <c r="B96" s="72" t="s">
        <v>129</v>
      </c>
      <c r="C96" s="73">
        <f>C98+C106</f>
        <v>17477000</v>
      </c>
      <c r="D96" s="73">
        <f>D98+D106</f>
        <v>18487000</v>
      </c>
      <c r="E96" s="73">
        <f>E98+E106</f>
        <v>11323460</v>
      </c>
      <c r="F96" s="48">
        <f t="shared" si="3"/>
        <v>61.25093308811598</v>
      </c>
    </row>
    <row r="97" spans="1:6" ht="13.5">
      <c r="A97" s="74" t="s">
        <v>304</v>
      </c>
      <c r="B97" s="75" t="s">
        <v>130</v>
      </c>
      <c r="C97" s="76"/>
      <c r="D97" s="76"/>
      <c r="E97" s="78"/>
      <c r="F97" s="48"/>
    </row>
    <row r="98" spans="1:6" s="17" customFormat="1" ht="13.5">
      <c r="A98" s="71" t="s">
        <v>305</v>
      </c>
      <c r="B98" s="72" t="s">
        <v>131</v>
      </c>
      <c r="C98" s="73">
        <f>C100+C101+C102+C103+C104+C105+C99</f>
        <v>17477000</v>
      </c>
      <c r="D98" s="73">
        <f>D100+D101+D102+D103+D104+D105+D99</f>
        <v>18052000</v>
      </c>
      <c r="E98" s="73">
        <f>E100+E101+E102+E103+E104+E105+E99</f>
        <v>10938806</v>
      </c>
      <c r="F98" s="48">
        <f t="shared" si="3"/>
        <v>60.596089076002656</v>
      </c>
    </row>
    <row r="99" spans="1:6" s="17" customFormat="1" ht="13.5">
      <c r="A99" s="74" t="s">
        <v>446</v>
      </c>
      <c r="B99" s="75" t="s">
        <v>445</v>
      </c>
      <c r="C99" s="73"/>
      <c r="D99" s="73"/>
      <c r="E99" s="78">
        <v>67000</v>
      </c>
      <c r="F99" s="48"/>
    </row>
    <row r="100" spans="1:6" ht="25.5">
      <c r="A100" s="74" t="s">
        <v>379</v>
      </c>
      <c r="B100" s="75" t="s">
        <v>378</v>
      </c>
      <c r="C100" s="76"/>
      <c r="D100" s="76"/>
      <c r="E100" s="78"/>
      <c r="F100" s="48"/>
    </row>
    <row r="101" spans="1:6" ht="25.5">
      <c r="A101" s="74" t="s">
        <v>45</v>
      </c>
      <c r="B101" s="75" t="s">
        <v>132</v>
      </c>
      <c r="C101" s="76"/>
      <c r="D101" s="76"/>
      <c r="E101" s="78"/>
      <c r="F101" s="48"/>
    </row>
    <row r="102" spans="1:6" ht="38.25">
      <c r="A102" s="74" t="s">
        <v>46</v>
      </c>
      <c r="B102" s="75" t="s">
        <v>133</v>
      </c>
      <c r="C102" s="76">
        <v>14207000</v>
      </c>
      <c r="D102" s="76">
        <v>14207000</v>
      </c>
      <c r="E102" s="78">
        <v>7406650</v>
      </c>
      <c r="F102" s="49">
        <f t="shared" si="3"/>
        <v>52.13380727810234</v>
      </c>
    </row>
    <row r="103" spans="1:6" ht="25.5">
      <c r="A103" s="74" t="s">
        <v>47</v>
      </c>
      <c r="B103" s="75" t="s">
        <v>134</v>
      </c>
      <c r="C103" s="76">
        <v>15000</v>
      </c>
      <c r="D103" s="76">
        <v>15000</v>
      </c>
      <c r="E103" s="78">
        <v>14199</v>
      </c>
      <c r="F103" s="47">
        <f t="shared" si="3"/>
        <v>94.66</v>
      </c>
    </row>
    <row r="104" spans="1:6" ht="12.75">
      <c r="A104" s="74" t="s">
        <v>48</v>
      </c>
      <c r="B104" s="75" t="s">
        <v>135</v>
      </c>
      <c r="C104" s="76">
        <v>3255000</v>
      </c>
      <c r="D104" s="76">
        <v>3255000</v>
      </c>
      <c r="E104" s="78">
        <v>2875954</v>
      </c>
      <c r="F104" s="47">
        <f t="shared" si="3"/>
        <v>88.35496159754224</v>
      </c>
    </row>
    <row r="105" spans="1:6" ht="12.75">
      <c r="A105" s="74" t="s">
        <v>335</v>
      </c>
      <c r="B105" s="75" t="s">
        <v>336</v>
      </c>
      <c r="C105" s="76"/>
      <c r="D105" s="76">
        <v>575000</v>
      </c>
      <c r="E105" s="78">
        <v>575003</v>
      </c>
      <c r="F105" s="47">
        <f t="shared" si="3"/>
        <v>100.00052173913043</v>
      </c>
    </row>
    <row r="106" spans="1:6" s="17" customFormat="1" ht="13.5">
      <c r="A106" s="71" t="s">
        <v>306</v>
      </c>
      <c r="B106" s="72" t="s">
        <v>136</v>
      </c>
      <c r="C106" s="73">
        <f>C107+C108+C109</f>
        <v>0</v>
      </c>
      <c r="D106" s="73">
        <f>D107+D108+D109</f>
        <v>435000</v>
      </c>
      <c r="E106" s="73">
        <f>E107+E108+E109</f>
        <v>384654</v>
      </c>
      <c r="F106" s="48">
        <f t="shared" si="3"/>
        <v>88.42620689655173</v>
      </c>
    </row>
    <row r="107" spans="1:6" ht="38.25">
      <c r="A107" s="74" t="s">
        <v>49</v>
      </c>
      <c r="B107" s="75" t="s">
        <v>137</v>
      </c>
      <c r="C107" s="76"/>
      <c r="D107" s="76"/>
      <c r="E107" s="78"/>
      <c r="F107" s="48"/>
    </row>
    <row r="108" spans="1:6" ht="25.5">
      <c r="A108" s="74" t="s">
        <v>338</v>
      </c>
      <c r="B108" s="75" t="s">
        <v>339</v>
      </c>
      <c r="C108" s="76"/>
      <c r="D108" s="76"/>
      <c r="E108" s="78"/>
      <c r="F108" s="48"/>
    </row>
    <row r="109" spans="1:6" ht="38.25">
      <c r="A109" s="74" t="s">
        <v>438</v>
      </c>
      <c r="B109" s="75" t="s">
        <v>437</v>
      </c>
      <c r="C109" s="76"/>
      <c r="D109" s="76">
        <v>435000</v>
      </c>
      <c r="E109" s="78">
        <v>384654</v>
      </c>
      <c r="F109" s="49">
        <f t="shared" si="3"/>
        <v>88.42620689655173</v>
      </c>
    </row>
    <row r="110" spans="1:6" s="17" customFormat="1" ht="13.5">
      <c r="A110" s="71" t="s">
        <v>307</v>
      </c>
      <c r="B110" s="72" t="s">
        <v>138</v>
      </c>
      <c r="C110" s="73">
        <f>C111+C115</f>
        <v>42726000</v>
      </c>
      <c r="D110" s="73">
        <f>D111+D115</f>
        <v>44276000</v>
      </c>
      <c r="E110" s="77">
        <f>E111+E115</f>
        <v>16353691</v>
      </c>
      <c r="F110" s="48">
        <f t="shared" si="3"/>
        <v>36.93579139940374</v>
      </c>
    </row>
    <row r="111" spans="1:6" ht="12.75">
      <c r="A111" s="74" t="s">
        <v>50</v>
      </c>
      <c r="B111" s="75" t="s">
        <v>139</v>
      </c>
      <c r="C111" s="76">
        <f>C112+C113+C114</f>
        <v>42726000</v>
      </c>
      <c r="D111" s="76">
        <f>D112+D113+D114</f>
        <v>44276000</v>
      </c>
      <c r="E111" s="76">
        <f>E112+E113+E114</f>
        <v>16095986</v>
      </c>
      <c r="F111" s="47">
        <f t="shared" si="3"/>
        <v>36.353749209504024</v>
      </c>
    </row>
    <row r="112" spans="1:6" ht="12.75">
      <c r="A112" s="74" t="s">
        <v>51</v>
      </c>
      <c r="B112" s="75" t="s">
        <v>140</v>
      </c>
      <c r="C112" s="76">
        <v>27383000</v>
      </c>
      <c r="D112" s="76">
        <v>27383000</v>
      </c>
      <c r="E112" s="78"/>
      <c r="F112" s="47"/>
    </row>
    <row r="113" spans="1:6" ht="12.75">
      <c r="A113" s="74" t="s">
        <v>52</v>
      </c>
      <c r="B113" s="75" t="s">
        <v>141</v>
      </c>
      <c r="C113" s="76">
        <v>15343000</v>
      </c>
      <c r="D113" s="76">
        <v>16893000</v>
      </c>
      <c r="E113" s="78">
        <v>16894955</v>
      </c>
      <c r="F113" s="47">
        <f t="shared" si="3"/>
        <v>100.01157284082166</v>
      </c>
    </row>
    <row r="114" spans="1:6" ht="12.75">
      <c r="A114" s="74" t="s">
        <v>53</v>
      </c>
      <c r="B114" s="75" t="s">
        <v>142</v>
      </c>
      <c r="C114" s="76"/>
      <c r="D114" s="76"/>
      <c r="E114" s="78">
        <v>-798969</v>
      </c>
      <c r="F114" s="47"/>
    </row>
    <row r="115" spans="1:6" ht="12.75">
      <c r="A115" s="74" t="s">
        <v>54</v>
      </c>
      <c r="B115" s="75" t="s">
        <v>143</v>
      </c>
      <c r="C115" s="76"/>
      <c r="D115" s="76"/>
      <c r="E115" s="78">
        <v>257705</v>
      </c>
      <c r="F115" s="47"/>
    </row>
    <row r="116" spans="1:6" ht="13.5">
      <c r="A116" s="74" t="s">
        <v>51</v>
      </c>
      <c r="B116" s="75" t="s">
        <v>144</v>
      </c>
      <c r="C116" s="76"/>
      <c r="D116" s="76"/>
      <c r="E116" s="78"/>
      <c r="F116" s="48"/>
    </row>
    <row r="117" spans="1:6" ht="13.5">
      <c r="A117" s="74" t="s">
        <v>52</v>
      </c>
      <c r="B117" s="75" t="s">
        <v>145</v>
      </c>
      <c r="C117" s="76"/>
      <c r="D117" s="76"/>
      <c r="E117" s="78">
        <v>257705</v>
      </c>
      <c r="F117" s="48"/>
    </row>
    <row r="118" spans="1:6" ht="13.5">
      <c r="A118" s="74" t="s">
        <v>55</v>
      </c>
      <c r="B118" s="75" t="s">
        <v>146</v>
      </c>
      <c r="C118" s="76"/>
      <c r="D118" s="76"/>
      <c r="E118" s="78"/>
      <c r="F118" s="48"/>
    </row>
    <row r="119" spans="1:6" ht="12.75">
      <c r="A119" s="137"/>
      <c r="B119" s="138"/>
      <c r="C119" s="138"/>
      <c r="D119" s="138"/>
      <c r="E119" s="138"/>
      <c r="F119" s="64"/>
    </row>
    <row r="120" spans="1:6" s="17" customFormat="1" ht="13.5">
      <c r="A120" s="79" t="s">
        <v>173</v>
      </c>
      <c r="B120" s="72" t="s">
        <v>174</v>
      </c>
      <c r="C120" s="81">
        <f>C121+C134+C135+C136</f>
        <v>401533000</v>
      </c>
      <c r="D120" s="81">
        <f>D121+D134+D135+D136</f>
        <v>522702000</v>
      </c>
      <c r="E120" s="81">
        <f>E121+E134+E135+E136</f>
        <v>381178603</v>
      </c>
      <c r="F120" s="48">
        <f t="shared" si="3"/>
        <v>72.92464980045992</v>
      </c>
    </row>
    <row r="121" spans="1:7" ht="12.75">
      <c r="A121" s="82" t="s">
        <v>308</v>
      </c>
      <c r="B121" s="75" t="s">
        <v>151</v>
      </c>
      <c r="C121" s="84">
        <f>C122+C123+C124+C125+C126+C127+C128+C129+C130+C131+C132</f>
        <v>323030000</v>
      </c>
      <c r="D121" s="84">
        <f>D122+D123+D124+D125+D126+D127+D128+D129+D130+D131+D132</f>
        <v>425706000</v>
      </c>
      <c r="E121" s="84">
        <f>E122+E123+E124+E125+E126+E127+E128+E129+E130+E131+E132</f>
        <v>314221312</v>
      </c>
      <c r="F121" s="47">
        <f t="shared" si="3"/>
        <v>73.81181190774853</v>
      </c>
      <c r="G121" s="44"/>
    </row>
    <row r="122" spans="1:6" ht="12.75">
      <c r="A122" s="82" t="s">
        <v>152</v>
      </c>
      <c r="B122" s="75" t="s">
        <v>153</v>
      </c>
      <c r="C122" s="84">
        <f>C139+C147+C158+C165+C177+C182+C193+C205</f>
        <v>127154000</v>
      </c>
      <c r="D122" s="84">
        <f>D139+D147+D158+D165+D177+D182+D193+D205</f>
        <v>153558752</v>
      </c>
      <c r="E122" s="84">
        <f>E139+E147+E158+E165+E177+E182+E193+E205</f>
        <v>145878706</v>
      </c>
      <c r="F122" s="47">
        <f t="shared" si="3"/>
        <v>94.99862697503558</v>
      </c>
    </row>
    <row r="123" spans="1:7" ht="12.75">
      <c r="A123" s="82" t="s">
        <v>154</v>
      </c>
      <c r="B123" s="75" t="s">
        <v>155</v>
      </c>
      <c r="C123" s="84">
        <f>C140+C148+C154+C159+C166+C178+C183+C194+C206+C215+C222+C238</f>
        <v>95083000</v>
      </c>
      <c r="D123" s="84">
        <f>D140+D148+D154+D159+D166+D178+D183+D194+D206+D215+D222+D238</f>
        <v>157337248</v>
      </c>
      <c r="E123" s="84">
        <f>E140+E148+E154+E159+E166+E178+E183+E194+E206+E215+E222+E238</f>
        <v>112087083</v>
      </c>
      <c r="F123" s="47">
        <f t="shared" si="3"/>
        <v>71.240017494141</v>
      </c>
      <c r="G123" s="44"/>
    </row>
    <row r="124" spans="1:6" ht="12.75">
      <c r="A124" s="82" t="s">
        <v>156</v>
      </c>
      <c r="B124" s="75" t="s">
        <v>157</v>
      </c>
      <c r="C124" s="83">
        <v>4200000</v>
      </c>
      <c r="D124" s="84">
        <f>D155</f>
        <v>4200000</v>
      </c>
      <c r="E124" s="84">
        <f>E155</f>
        <v>3419678</v>
      </c>
      <c r="F124" s="47">
        <f t="shared" si="3"/>
        <v>81.42090476190477</v>
      </c>
    </row>
    <row r="125" spans="1:6" ht="12.75">
      <c r="A125" s="82" t="s">
        <v>158</v>
      </c>
      <c r="B125" s="75" t="s">
        <v>159</v>
      </c>
      <c r="C125" s="84">
        <f>C195+C239</f>
        <v>18421000</v>
      </c>
      <c r="D125" s="84">
        <f>D195+D239</f>
        <v>19971000</v>
      </c>
      <c r="E125" s="84">
        <f>E195+E239</f>
        <v>18684929</v>
      </c>
      <c r="F125" s="47">
        <f t="shared" si="3"/>
        <v>93.56030744579641</v>
      </c>
    </row>
    <row r="126" spans="1:6" ht="12.75">
      <c r="A126" s="82" t="s">
        <v>160</v>
      </c>
      <c r="B126" s="75" t="s">
        <v>161</v>
      </c>
      <c r="C126" s="83">
        <f>C149</f>
        <v>20000</v>
      </c>
      <c r="D126" s="83">
        <f>D149</f>
        <v>3205000</v>
      </c>
      <c r="E126" s="84"/>
      <c r="F126" s="64"/>
    </row>
    <row r="127" spans="1:6" ht="19.5" customHeight="1">
      <c r="A127" s="82" t="s">
        <v>398</v>
      </c>
      <c r="B127" s="75" t="s">
        <v>390</v>
      </c>
      <c r="C127" s="84">
        <f>C184</f>
        <v>0</v>
      </c>
      <c r="D127" s="84">
        <f>D184</f>
        <v>300000</v>
      </c>
      <c r="E127" s="84">
        <f>E184</f>
        <v>300000</v>
      </c>
      <c r="F127" s="49">
        <f t="shared" si="3"/>
        <v>100</v>
      </c>
    </row>
    <row r="128" spans="1:6" ht="12.75">
      <c r="A128" s="82" t="s">
        <v>309</v>
      </c>
      <c r="B128" s="75" t="s">
        <v>162</v>
      </c>
      <c r="C128" s="83">
        <f>C167+C185+C196+C207</f>
        <v>1197000</v>
      </c>
      <c r="D128" s="83">
        <f>D167+D185+D196+D207</f>
        <v>2093000</v>
      </c>
      <c r="E128" s="83">
        <f>E167+E185+E196+E207</f>
        <v>1535323</v>
      </c>
      <c r="F128" s="47">
        <f t="shared" si="3"/>
        <v>73.35513616817964</v>
      </c>
    </row>
    <row r="129" spans="1:6" ht="25.5">
      <c r="A129" s="82" t="s">
        <v>402</v>
      </c>
      <c r="B129" s="75" t="s">
        <v>163</v>
      </c>
      <c r="C129" s="84">
        <f>C168+C186+C208+C216+C241</f>
        <v>51678000</v>
      </c>
      <c r="D129" s="84">
        <f>D168+D186+D208+D216+D241</f>
        <v>51878000</v>
      </c>
      <c r="E129" s="84">
        <f>E168+E186+E208+E216+E241</f>
        <v>9483850</v>
      </c>
      <c r="F129" s="49">
        <f t="shared" si="3"/>
        <v>18.28106326381125</v>
      </c>
    </row>
    <row r="130" spans="1:6" ht="12.75">
      <c r="A130" s="82" t="s">
        <v>164</v>
      </c>
      <c r="B130" s="75" t="s">
        <v>165</v>
      </c>
      <c r="C130" s="84">
        <f>C170+C179+C199</f>
        <v>9676000</v>
      </c>
      <c r="D130" s="84">
        <f>D170+D179+D199</f>
        <v>10192000</v>
      </c>
      <c r="E130" s="84">
        <f>E170+E179+E199</f>
        <v>8769686</v>
      </c>
      <c r="F130" s="47">
        <f t="shared" si="3"/>
        <v>86.04479984301413</v>
      </c>
    </row>
    <row r="131" spans="1:6" ht="25.5">
      <c r="A131" s="82" t="s">
        <v>395</v>
      </c>
      <c r="B131" s="75" t="s">
        <v>396</v>
      </c>
      <c r="C131" s="83">
        <f>C198+C209+C217+C225+C242</f>
        <v>350000</v>
      </c>
      <c r="D131" s="83">
        <f>D198+D209+D217+D225+D242</f>
        <v>150000</v>
      </c>
      <c r="E131" s="83">
        <f>E198+E209+E217+E225+E242</f>
        <v>0</v>
      </c>
      <c r="F131" s="47"/>
    </row>
    <row r="132" spans="1:6" ht="12.75">
      <c r="A132" s="82" t="s">
        <v>404</v>
      </c>
      <c r="B132" s="75" t="s">
        <v>166</v>
      </c>
      <c r="C132" s="83">
        <f>C171+C187+C226</f>
        <v>15251000</v>
      </c>
      <c r="D132" s="83">
        <f>D171+D187+D226</f>
        <v>22821000</v>
      </c>
      <c r="E132" s="83">
        <f>E171+E187+E226</f>
        <v>14062057</v>
      </c>
      <c r="F132" s="47">
        <f t="shared" si="3"/>
        <v>61.61893431488541</v>
      </c>
    </row>
    <row r="133" spans="1:6" ht="12.75" hidden="1">
      <c r="A133" s="82" t="s">
        <v>310</v>
      </c>
      <c r="B133" s="75" t="s">
        <v>167</v>
      </c>
      <c r="C133" s="83"/>
      <c r="D133" s="83"/>
      <c r="E133" s="84"/>
      <c r="F133" s="47" t="e">
        <f t="shared" si="3"/>
        <v>#DIV/0!</v>
      </c>
    </row>
    <row r="134" spans="1:6" ht="12.75">
      <c r="A134" s="82" t="s">
        <v>403</v>
      </c>
      <c r="B134" s="75" t="s">
        <v>168</v>
      </c>
      <c r="C134" s="84">
        <f>C143+C151+C161+C173+C189+C201+C211+C219+C227+C235+C244</f>
        <v>54439000</v>
      </c>
      <c r="D134" s="84">
        <f>D143+D151+D161+D173+D189+D201+D211+D219+D227+D235+D244</f>
        <v>72364000</v>
      </c>
      <c r="E134" s="84">
        <f>E143+E151+E161+E173+E189+E201+E211+E219+E227+E235+E244</f>
        <v>44602194</v>
      </c>
      <c r="F134" s="47">
        <f t="shared" si="3"/>
        <v>61.635888010613016</v>
      </c>
    </row>
    <row r="135" spans="1:6" ht="12.75">
      <c r="A135" s="82" t="s">
        <v>405</v>
      </c>
      <c r="B135" s="75" t="s">
        <v>348</v>
      </c>
      <c r="C135" s="84">
        <f>C229</f>
        <v>154000</v>
      </c>
      <c r="D135" s="84">
        <f>D229</f>
        <v>451000</v>
      </c>
      <c r="E135" s="84">
        <f>E229</f>
        <v>451000</v>
      </c>
      <c r="F135" s="47">
        <f t="shared" si="3"/>
        <v>100</v>
      </c>
    </row>
    <row r="136" spans="1:6" ht="12.75">
      <c r="A136" s="82" t="s">
        <v>406</v>
      </c>
      <c r="B136" s="75" t="s">
        <v>170</v>
      </c>
      <c r="C136" s="83">
        <v>23910000</v>
      </c>
      <c r="D136" s="84">
        <f>D246</f>
        <v>24181000</v>
      </c>
      <c r="E136" s="84">
        <f>E246</f>
        <v>21904097</v>
      </c>
      <c r="F136" s="47">
        <f t="shared" si="3"/>
        <v>90.58391712501552</v>
      </c>
    </row>
    <row r="137" spans="1:6" s="17" customFormat="1" ht="13.5">
      <c r="A137" s="79" t="s">
        <v>175</v>
      </c>
      <c r="B137" s="85" t="s">
        <v>176</v>
      </c>
      <c r="C137" s="86">
        <f>C138+C142</f>
        <v>23636000</v>
      </c>
      <c r="D137" s="86">
        <f>D138+D142</f>
        <v>26790000</v>
      </c>
      <c r="E137" s="86">
        <f>E138+E142</f>
        <v>21774502</v>
      </c>
      <c r="F137" s="48">
        <f t="shared" si="3"/>
        <v>81.27846957820081</v>
      </c>
    </row>
    <row r="138" spans="1:6" ht="12.75">
      <c r="A138" s="82" t="s">
        <v>311</v>
      </c>
      <c r="B138" s="75" t="s">
        <v>151</v>
      </c>
      <c r="C138" s="83">
        <f>C139+C140</f>
        <v>20862000</v>
      </c>
      <c r="D138" s="83">
        <f>D139+D140</f>
        <v>25112000</v>
      </c>
      <c r="E138" s="83">
        <f>E139+E140</f>
        <v>21021379</v>
      </c>
      <c r="F138" s="47">
        <f t="shared" si="3"/>
        <v>83.71049299139854</v>
      </c>
    </row>
    <row r="139" spans="1:6" ht="12.75">
      <c r="A139" s="82" t="s">
        <v>152</v>
      </c>
      <c r="B139" s="75" t="s">
        <v>153</v>
      </c>
      <c r="C139" s="83">
        <v>13592000</v>
      </c>
      <c r="D139" s="83">
        <v>14357000</v>
      </c>
      <c r="E139" s="84">
        <v>12570513</v>
      </c>
      <c r="F139" s="47">
        <f t="shared" si="3"/>
        <v>87.55668315107613</v>
      </c>
    </row>
    <row r="140" spans="1:6" ht="12.75">
      <c r="A140" s="82" t="s">
        <v>154</v>
      </c>
      <c r="B140" s="75" t="s">
        <v>155</v>
      </c>
      <c r="C140" s="83">
        <v>7270000</v>
      </c>
      <c r="D140" s="83">
        <v>10755000</v>
      </c>
      <c r="E140" s="84">
        <v>8450866</v>
      </c>
      <c r="F140" s="47">
        <f t="shared" si="3"/>
        <v>78.576159925616</v>
      </c>
    </row>
    <row r="141" spans="1:6" ht="25.5">
      <c r="A141" s="82" t="s">
        <v>402</v>
      </c>
      <c r="B141" s="75" t="s">
        <v>163</v>
      </c>
      <c r="C141" s="83"/>
      <c r="D141" s="83"/>
      <c r="E141" s="84"/>
      <c r="F141" s="47"/>
    </row>
    <row r="142" spans="1:6" ht="12.75">
      <c r="A142" s="82" t="s">
        <v>312</v>
      </c>
      <c r="B142" s="75" t="s">
        <v>167</v>
      </c>
      <c r="C142" s="83">
        <f>C143</f>
        <v>2774000</v>
      </c>
      <c r="D142" s="83">
        <f>D143</f>
        <v>1678000</v>
      </c>
      <c r="E142" s="84">
        <f>E143</f>
        <v>753123</v>
      </c>
      <c r="F142" s="47">
        <f t="shared" si="3"/>
        <v>44.88218116805721</v>
      </c>
    </row>
    <row r="143" spans="1:6" ht="12.75">
      <c r="A143" s="82" t="s">
        <v>403</v>
      </c>
      <c r="B143" s="75" t="s">
        <v>168</v>
      </c>
      <c r="C143" s="83">
        <v>2774000</v>
      </c>
      <c r="D143" s="83">
        <v>1678000</v>
      </c>
      <c r="E143" s="84">
        <v>753123</v>
      </c>
      <c r="F143" s="47">
        <f t="shared" si="3"/>
        <v>44.88218116805721</v>
      </c>
    </row>
    <row r="144" spans="1:6" ht="25.5" hidden="1">
      <c r="A144" s="82" t="s">
        <v>171</v>
      </c>
      <c r="B144" s="75" t="s">
        <v>172</v>
      </c>
      <c r="C144" s="83"/>
      <c r="D144" s="83"/>
      <c r="E144" s="84"/>
      <c r="F144" s="64" t="e">
        <f aca="true" t="shared" si="4" ref="F144:F207">E144/D144*100</f>
        <v>#DIV/0!</v>
      </c>
    </row>
    <row r="145" spans="1:6" s="17" customFormat="1" ht="13.5">
      <c r="A145" s="79" t="s">
        <v>177</v>
      </c>
      <c r="B145" s="85" t="s">
        <v>178</v>
      </c>
      <c r="C145" s="86">
        <f>C146+C150</f>
        <v>1476000</v>
      </c>
      <c r="D145" s="86">
        <f>D146+D150</f>
        <v>4955000</v>
      </c>
      <c r="E145" s="81">
        <f>E146+E150</f>
        <v>1289752</v>
      </c>
      <c r="F145" s="48">
        <f t="shared" si="4"/>
        <v>26.029303733602422</v>
      </c>
    </row>
    <row r="146" spans="1:6" ht="12.75">
      <c r="A146" s="82" t="s">
        <v>313</v>
      </c>
      <c r="B146" s="75" t="s">
        <v>151</v>
      </c>
      <c r="C146" s="83">
        <f>C147+C148+C149</f>
        <v>1276000</v>
      </c>
      <c r="D146" s="83">
        <f>D147+D148+D149</f>
        <v>4855000</v>
      </c>
      <c r="E146" s="83">
        <f>E147+E148+E149</f>
        <v>1289752</v>
      </c>
      <c r="F146" s="47">
        <f t="shared" si="4"/>
        <v>26.5654376930999</v>
      </c>
    </row>
    <row r="147" spans="1:6" ht="12.75">
      <c r="A147" s="82" t="s">
        <v>152</v>
      </c>
      <c r="B147" s="75" t="s">
        <v>153</v>
      </c>
      <c r="C147" s="83">
        <v>956000</v>
      </c>
      <c r="D147" s="83">
        <v>1036000</v>
      </c>
      <c r="E147" s="84">
        <v>1021433</v>
      </c>
      <c r="F147" s="47">
        <f t="shared" si="4"/>
        <v>98.59391891891892</v>
      </c>
    </row>
    <row r="148" spans="1:6" ht="12.75">
      <c r="A148" s="82" t="s">
        <v>154</v>
      </c>
      <c r="B148" s="75" t="s">
        <v>155</v>
      </c>
      <c r="C148" s="83">
        <v>300000</v>
      </c>
      <c r="D148" s="83">
        <v>614000</v>
      </c>
      <c r="E148" s="84">
        <v>268319</v>
      </c>
      <c r="F148" s="47">
        <f t="shared" si="4"/>
        <v>43.70016286644951</v>
      </c>
    </row>
    <row r="149" spans="1:6" ht="12.75">
      <c r="A149" s="82" t="s">
        <v>160</v>
      </c>
      <c r="B149" s="75" t="s">
        <v>161</v>
      </c>
      <c r="C149" s="83">
        <v>20000</v>
      </c>
      <c r="D149" s="83">
        <v>3205000</v>
      </c>
      <c r="E149" s="84"/>
      <c r="F149" s="47"/>
    </row>
    <row r="150" spans="1:6" ht="12.75">
      <c r="A150" s="82" t="s">
        <v>312</v>
      </c>
      <c r="B150" s="75" t="s">
        <v>167</v>
      </c>
      <c r="C150" s="83">
        <f>C151</f>
        <v>200000</v>
      </c>
      <c r="D150" s="83">
        <f>D151</f>
        <v>100000</v>
      </c>
      <c r="E150" s="84"/>
      <c r="F150" s="64"/>
    </row>
    <row r="151" spans="1:6" ht="12.75">
      <c r="A151" s="82" t="s">
        <v>403</v>
      </c>
      <c r="B151" s="75" t="s">
        <v>168</v>
      </c>
      <c r="C151" s="83">
        <v>200000</v>
      </c>
      <c r="D151" s="83">
        <v>100000</v>
      </c>
      <c r="E151" s="84"/>
      <c r="F151" s="64"/>
    </row>
    <row r="152" spans="1:6" ht="13.5" customHeight="1">
      <c r="A152" s="79" t="s">
        <v>326</v>
      </c>
      <c r="B152" s="85" t="s">
        <v>328</v>
      </c>
      <c r="C152" s="86">
        <f>C153</f>
        <v>4400000</v>
      </c>
      <c r="D152" s="86">
        <f>D153</f>
        <v>4400000</v>
      </c>
      <c r="E152" s="81">
        <f>E153</f>
        <v>3420178</v>
      </c>
      <c r="F152" s="48">
        <f t="shared" si="4"/>
        <v>77.73131818181818</v>
      </c>
    </row>
    <row r="153" spans="1:6" ht="12.75">
      <c r="A153" s="82" t="s">
        <v>313</v>
      </c>
      <c r="B153" s="75" t="s">
        <v>329</v>
      </c>
      <c r="C153" s="83">
        <f>C154+C155</f>
        <v>4400000</v>
      </c>
      <c r="D153" s="83">
        <f>D154+D155</f>
        <v>4400000</v>
      </c>
      <c r="E153" s="84">
        <f>E154+E155</f>
        <v>3420178</v>
      </c>
      <c r="F153" s="47">
        <f t="shared" si="4"/>
        <v>77.73131818181818</v>
      </c>
    </row>
    <row r="154" spans="1:6" ht="12.75">
      <c r="A154" s="82" t="s">
        <v>154</v>
      </c>
      <c r="B154" s="75" t="s">
        <v>330</v>
      </c>
      <c r="C154" s="83">
        <v>200000</v>
      </c>
      <c r="D154" s="83">
        <v>200000</v>
      </c>
      <c r="E154" s="84">
        <v>500</v>
      </c>
      <c r="F154" s="47">
        <f t="shared" si="4"/>
        <v>0.25</v>
      </c>
    </row>
    <row r="155" spans="1:6" ht="12.75">
      <c r="A155" s="82" t="s">
        <v>327</v>
      </c>
      <c r="B155" s="75" t="s">
        <v>331</v>
      </c>
      <c r="C155" s="83">
        <v>4200000</v>
      </c>
      <c r="D155" s="83">
        <v>4200000</v>
      </c>
      <c r="E155" s="84">
        <v>3419678</v>
      </c>
      <c r="F155" s="47">
        <f t="shared" si="4"/>
        <v>81.42090476190477</v>
      </c>
    </row>
    <row r="156" spans="1:6" s="17" customFormat="1" ht="13.5">
      <c r="A156" s="79" t="s">
        <v>179</v>
      </c>
      <c r="B156" s="85" t="s">
        <v>180</v>
      </c>
      <c r="C156" s="86">
        <f>C157+C160</f>
        <v>9117000</v>
      </c>
      <c r="D156" s="86">
        <f>D157+D160</f>
        <v>11086000</v>
      </c>
      <c r="E156" s="81">
        <f>E157+E160+E162</f>
        <v>8301905</v>
      </c>
      <c r="F156" s="48">
        <f t="shared" si="4"/>
        <v>74.88638823741655</v>
      </c>
    </row>
    <row r="157" spans="1:6" ht="12.75">
      <c r="A157" s="82" t="s">
        <v>258</v>
      </c>
      <c r="B157" s="75" t="s">
        <v>151</v>
      </c>
      <c r="C157" s="83">
        <f>C158+C159</f>
        <v>8390000</v>
      </c>
      <c r="D157" s="83">
        <f>D158+D159</f>
        <v>10314000</v>
      </c>
      <c r="E157" s="84">
        <f>E158+E159</f>
        <v>8234031</v>
      </c>
      <c r="F157" s="47">
        <f t="shared" si="4"/>
        <v>79.83353694008144</v>
      </c>
    </row>
    <row r="158" spans="1:6" ht="12.75">
      <c r="A158" s="82" t="s">
        <v>152</v>
      </c>
      <c r="B158" s="75" t="s">
        <v>153</v>
      </c>
      <c r="C158" s="83">
        <v>7134000</v>
      </c>
      <c r="D158" s="83">
        <v>8699000</v>
      </c>
      <c r="E158" s="84">
        <v>7317131</v>
      </c>
      <c r="F158" s="47">
        <f t="shared" si="4"/>
        <v>84.11462237038741</v>
      </c>
    </row>
    <row r="159" spans="1:6" ht="12.75">
      <c r="A159" s="82" t="s">
        <v>154</v>
      </c>
      <c r="B159" s="75" t="s">
        <v>155</v>
      </c>
      <c r="C159" s="83">
        <v>1256000</v>
      </c>
      <c r="D159" s="83">
        <v>1615000</v>
      </c>
      <c r="E159" s="84">
        <v>916900</v>
      </c>
      <c r="F159" s="47">
        <f t="shared" si="4"/>
        <v>56.77399380804954</v>
      </c>
    </row>
    <row r="160" spans="1:6" ht="12.75">
      <c r="A160" s="82" t="s">
        <v>259</v>
      </c>
      <c r="B160" s="75" t="s">
        <v>167</v>
      </c>
      <c r="C160" s="83">
        <f>C161</f>
        <v>727000</v>
      </c>
      <c r="D160" s="83">
        <f>D161</f>
        <v>772000</v>
      </c>
      <c r="E160" s="84">
        <f>E161</f>
        <v>67874</v>
      </c>
      <c r="F160" s="47">
        <f t="shared" si="4"/>
        <v>8.791968911917099</v>
      </c>
    </row>
    <row r="161" spans="1:6" ht="12.75">
      <c r="A161" s="82" t="s">
        <v>403</v>
      </c>
      <c r="B161" s="75" t="s">
        <v>168</v>
      </c>
      <c r="C161" s="83">
        <v>727000</v>
      </c>
      <c r="D161" s="83">
        <v>772000</v>
      </c>
      <c r="E161" s="84">
        <v>67874</v>
      </c>
      <c r="F161" s="47">
        <f t="shared" si="4"/>
        <v>8.791968911917099</v>
      </c>
    </row>
    <row r="162" spans="1:6" ht="25.5" hidden="1">
      <c r="A162" s="82" t="s">
        <v>171</v>
      </c>
      <c r="B162" s="75" t="s">
        <v>172</v>
      </c>
      <c r="C162" s="83"/>
      <c r="D162" s="83"/>
      <c r="E162" s="84"/>
      <c r="F162" s="64" t="e">
        <f t="shared" si="4"/>
        <v>#DIV/0!</v>
      </c>
    </row>
    <row r="163" spans="1:6" s="17" customFormat="1" ht="13.5">
      <c r="A163" s="79" t="s">
        <v>181</v>
      </c>
      <c r="B163" s="85" t="s">
        <v>182</v>
      </c>
      <c r="C163" s="86">
        <f>C164+C172+C174</f>
        <v>100907000</v>
      </c>
      <c r="D163" s="86">
        <f>D164+D172+D174</f>
        <v>137054000</v>
      </c>
      <c r="E163" s="81">
        <f>E164+E172+E174+E170+E167</f>
        <v>123453282</v>
      </c>
      <c r="F163" s="48">
        <f t="shared" si="4"/>
        <v>90.07638011294819</v>
      </c>
    </row>
    <row r="164" spans="1:6" ht="12.75">
      <c r="A164" s="82" t="s">
        <v>314</v>
      </c>
      <c r="B164" s="75" t="s">
        <v>151</v>
      </c>
      <c r="C164" s="83">
        <f>C165+C166+C167+C168+C170+C171</f>
        <v>98398000</v>
      </c>
      <c r="D164" s="83">
        <f>D165+D166+D167+D168+D170+D171</f>
        <v>131392000</v>
      </c>
      <c r="E164" s="84">
        <f>E165+E166+E168+E169+E171</f>
        <v>120485485</v>
      </c>
      <c r="F164" s="47">
        <f t="shared" si="4"/>
        <v>91.69925490136386</v>
      </c>
    </row>
    <row r="165" spans="1:6" ht="12.75">
      <c r="A165" s="82" t="s">
        <v>152</v>
      </c>
      <c r="B165" s="75" t="s">
        <v>153</v>
      </c>
      <c r="C165" s="83">
        <v>85233000</v>
      </c>
      <c r="D165" s="83">
        <v>106542752</v>
      </c>
      <c r="E165" s="84">
        <v>105173615</v>
      </c>
      <c r="F165" s="47">
        <f t="shared" si="4"/>
        <v>98.71494120970331</v>
      </c>
    </row>
    <row r="166" spans="1:6" ht="12.75">
      <c r="A166" s="82" t="s">
        <v>154</v>
      </c>
      <c r="B166" s="75" t="s">
        <v>155</v>
      </c>
      <c r="C166" s="83">
        <v>11257000</v>
      </c>
      <c r="D166" s="83">
        <v>21553248</v>
      </c>
      <c r="E166" s="84">
        <v>13950892</v>
      </c>
      <c r="F166" s="47">
        <f t="shared" si="4"/>
        <v>64.72756217531575</v>
      </c>
    </row>
    <row r="167" spans="1:6" ht="12.75">
      <c r="A167" s="82" t="s">
        <v>393</v>
      </c>
      <c r="B167" s="75" t="s">
        <v>394</v>
      </c>
      <c r="C167" s="83">
        <v>0</v>
      </c>
      <c r="D167" s="83">
        <v>672000</v>
      </c>
      <c r="E167" s="84">
        <v>672000</v>
      </c>
      <c r="F167" s="47">
        <f t="shared" si="4"/>
        <v>100</v>
      </c>
    </row>
    <row r="168" spans="1:6" ht="25.5">
      <c r="A168" s="82" t="s">
        <v>402</v>
      </c>
      <c r="B168" s="75" t="s">
        <v>163</v>
      </c>
      <c r="C168" s="83">
        <v>718000</v>
      </c>
      <c r="D168" s="83">
        <v>918000</v>
      </c>
      <c r="E168" s="84">
        <v>638466</v>
      </c>
      <c r="F168" s="47">
        <f t="shared" si="4"/>
        <v>69.54967320261439</v>
      </c>
    </row>
    <row r="169" spans="1:6" ht="12.75" hidden="1">
      <c r="A169" s="82" t="s">
        <v>164</v>
      </c>
      <c r="B169" s="75" t="s">
        <v>165</v>
      </c>
      <c r="C169" s="83"/>
      <c r="D169" s="83"/>
      <c r="E169" s="84"/>
      <c r="F169" s="47" t="e">
        <f t="shared" si="4"/>
        <v>#DIV/0!</v>
      </c>
    </row>
    <row r="170" spans="1:6" ht="12.75">
      <c r="A170" s="82" t="s">
        <v>164</v>
      </c>
      <c r="B170" s="75" t="s">
        <v>355</v>
      </c>
      <c r="C170" s="83">
        <v>140000</v>
      </c>
      <c r="D170" s="83">
        <v>656000</v>
      </c>
      <c r="E170" s="84">
        <v>547671</v>
      </c>
      <c r="F170" s="47">
        <f t="shared" si="4"/>
        <v>83.48643292682927</v>
      </c>
    </row>
    <row r="171" spans="1:6" ht="12.75">
      <c r="A171" s="82" t="s">
        <v>404</v>
      </c>
      <c r="B171" s="75" t="s">
        <v>166</v>
      </c>
      <c r="C171" s="83">
        <v>1050000</v>
      </c>
      <c r="D171" s="83">
        <v>1050000</v>
      </c>
      <c r="E171" s="84">
        <v>722512</v>
      </c>
      <c r="F171" s="47">
        <f t="shared" si="4"/>
        <v>68.81066666666666</v>
      </c>
    </row>
    <row r="172" spans="1:6" ht="12.75">
      <c r="A172" s="82" t="s">
        <v>261</v>
      </c>
      <c r="B172" s="75" t="s">
        <v>167</v>
      </c>
      <c r="C172" s="83">
        <f>C173</f>
        <v>2509000</v>
      </c>
      <c r="D172" s="83">
        <f>D173</f>
        <v>5662000</v>
      </c>
      <c r="E172" s="84">
        <f>E173</f>
        <v>1748126</v>
      </c>
      <c r="F172" s="47">
        <f t="shared" si="4"/>
        <v>30.874708583539384</v>
      </c>
    </row>
    <row r="173" spans="1:6" ht="12.75">
      <c r="A173" s="82" t="s">
        <v>403</v>
      </c>
      <c r="B173" s="75" t="s">
        <v>168</v>
      </c>
      <c r="C173" s="83">
        <v>2509000</v>
      </c>
      <c r="D173" s="83">
        <v>5662000</v>
      </c>
      <c r="E173" s="84">
        <v>1748126</v>
      </c>
      <c r="F173" s="47">
        <f t="shared" si="4"/>
        <v>30.874708583539384</v>
      </c>
    </row>
    <row r="174" spans="1:6" ht="25.5" hidden="1">
      <c r="A174" s="82" t="s">
        <v>171</v>
      </c>
      <c r="B174" s="75" t="s">
        <v>172</v>
      </c>
      <c r="C174" s="83"/>
      <c r="D174" s="83"/>
      <c r="E174" s="84"/>
      <c r="F174" s="64" t="e">
        <f t="shared" si="4"/>
        <v>#DIV/0!</v>
      </c>
    </row>
    <row r="175" spans="1:6" s="17" customFormat="1" ht="13.5">
      <c r="A175" s="79" t="s">
        <v>183</v>
      </c>
      <c r="B175" s="85" t="s">
        <v>184</v>
      </c>
      <c r="C175" s="86">
        <f>C176</f>
        <v>3257000</v>
      </c>
      <c r="D175" s="86">
        <f>D176</f>
        <v>3427000</v>
      </c>
      <c r="E175" s="81">
        <f>E176</f>
        <v>2972087</v>
      </c>
      <c r="F175" s="48">
        <f t="shared" si="4"/>
        <v>86.72562007586811</v>
      </c>
    </row>
    <row r="176" spans="1:6" ht="12.75">
      <c r="A176" s="82" t="s">
        <v>257</v>
      </c>
      <c r="B176" s="75" t="s">
        <v>151</v>
      </c>
      <c r="C176" s="83">
        <f>C177+C178+C179</f>
        <v>3257000</v>
      </c>
      <c r="D176" s="83">
        <f>D177+D178+D179</f>
        <v>3427000</v>
      </c>
      <c r="E176" s="84">
        <f>E177+E178+E179</f>
        <v>2972087</v>
      </c>
      <c r="F176" s="47">
        <f t="shared" si="4"/>
        <v>86.72562007586811</v>
      </c>
    </row>
    <row r="177" spans="1:6" ht="12.75">
      <c r="A177" s="82" t="s">
        <v>152</v>
      </c>
      <c r="B177" s="75" t="s">
        <v>153</v>
      </c>
      <c r="C177" s="83">
        <v>3085000</v>
      </c>
      <c r="D177" s="83">
        <v>3255000</v>
      </c>
      <c r="E177" s="84">
        <v>2900186</v>
      </c>
      <c r="F177" s="47">
        <f t="shared" si="4"/>
        <v>89.09941628264208</v>
      </c>
    </row>
    <row r="178" spans="1:6" ht="12.75">
      <c r="A178" s="82" t="s">
        <v>154</v>
      </c>
      <c r="B178" s="75" t="s">
        <v>155</v>
      </c>
      <c r="C178" s="83">
        <v>170000</v>
      </c>
      <c r="D178" s="83">
        <v>170000</v>
      </c>
      <c r="E178" s="84">
        <v>70633</v>
      </c>
      <c r="F178" s="47">
        <f t="shared" si="4"/>
        <v>41.54882352941176</v>
      </c>
    </row>
    <row r="179" spans="1:6" ht="12.75">
      <c r="A179" s="82" t="s">
        <v>164</v>
      </c>
      <c r="B179" s="75" t="s">
        <v>165</v>
      </c>
      <c r="C179" s="83">
        <v>2000</v>
      </c>
      <c r="D179" s="83">
        <v>2000</v>
      </c>
      <c r="E179" s="84">
        <v>1268</v>
      </c>
      <c r="F179" s="47">
        <f t="shared" si="4"/>
        <v>63.4</v>
      </c>
    </row>
    <row r="180" spans="1:6" s="17" customFormat="1" ht="13.5">
      <c r="A180" s="79" t="s">
        <v>185</v>
      </c>
      <c r="B180" s="72" t="s">
        <v>186</v>
      </c>
      <c r="C180" s="80">
        <f>C181+C188+C190</f>
        <v>36701000</v>
      </c>
      <c r="D180" s="80">
        <f>D181+D188+D190</f>
        <v>49681000</v>
      </c>
      <c r="E180" s="80">
        <f>E181+E188+E190</f>
        <v>32161630</v>
      </c>
      <c r="F180" s="48">
        <f t="shared" si="4"/>
        <v>64.73627745013184</v>
      </c>
    </row>
    <row r="181" spans="1:6" ht="12.75">
      <c r="A181" s="82" t="s">
        <v>311</v>
      </c>
      <c r="B181" s="75" t="s">
        <v>151</v>
      </c>
      <c r="C181" s="83">
        <f>C182+C183+C186+C187+C185+C184</f>
        <v>34342000</v>
      </c>
      <c r="D181" s="83">
        <f>D182+D183+D186+D187+D185+D184</f>
        <v>47647000</v>
      </c>
      <c r="E181" s="83">
        <f>E182+E183+E186+E187+E185+E184</f>
        <v>30828758</v>
      </c>
      <c r="F181" s="47">
        <f t="shared" si="4"/>
        <v>64.70241148445862</v>
      </c>
    </row>
    <row r="182" spans="1:6" ht="12.75">
      <c r="A182" s="82" t="s">
        <v>152</v>
      </c>
      <c r="B182" s="75" t="s">
        <v>153</v>
      </c>
      <c r="C182" s="83">
        <v>3258000</v>
      </c>
      <c r="D182" s="83">
        <v>3728000</v>
      </c>
      <c r="E182" s="84">
        <v>3533203</v>
      </c>
      <c r="F182" s="47">
        <f t="shared" si="4"/>
        <v>94.77475858369098</v>
      </c>
    </row>
    <row r="183" spans="1:6" ht="12.75">
      <c r="A183" s="82" t="s">
        <v>154</v>
      </c>
      <c r="B183" s="75" t="s">
        <v>155</v>
      </c>
      <c r="C183" s="83">
        <v>15694000</v>
      </c>
      <c r="D183" s="83">
        <v>21159000</v>
      </c>
      <c r="E183" s="84">
        <v>13445976</v>
      </c>
      <c r="F183" s="47">
        <f t="shared" si="4"/>
        <v>63.547313200056706</v>
      </c>
    </row>
    <row r="184" spans="1:6" ht="12.75">
      <c r="A184" s="82" t="s">
        <v>389</v>
      </c>
      <c r="B184" s="75" t="s">
        <v>390</v>
      </c>
      <c r="C184" s="83">
        <v>0</v>
      </c>
      <c r="D184" s="83">
        <v>300000</v>
      </c>
      <c r="E184" s="84">
        <v>300000</v>
      </c>
      <c r="F184" s="47">
        <f t="shared" si="4"/>
        <v>100</v>
      </c>
    </row>
    <row r="185" spans="1:6" ht="12.75">
      <c r="A185" s="82" t="s">
        <v>321</v>
      </c>
      <c r="B185" s="75" t="s">
        <v>162</v>
      </c>
      <c r="C185" s="83">
        <v>330000</v>
      </c>
      <c r="D185" s="83">
        <v>330000</v>
      </c>
      <c r="E185" s="84">
        <v>330000</v>
      </c>
      <c r="F185" s="47">
        <f t="shared" si="4"/>
        <v>100</v>
      </c>
    </row>
    <row r="186" spans="1:6" ht="25.5">
      <c r="A186" s="82" t="s">
        <v>402</v>
      </c>
      <c r="B186" s="75" t="s">
        <v>337</v>
      </c>
      <c r="C186" s="83">
        <v>859000</v>
      </c>
      <c r="D186" s="83">
        <v>859000</v>
      </c>
      <c r="E186" s="84">
        <v>380034</v>
      </c>
      <c r="F186" s="47">
        <f t="shared" si="4"/>
        <v>44.24144353899884</v>
      </c>
    </row>
    <row r="187" spans="1:6" ht="12.75">
      <c r="A187" s="82" t="s">
        <v>404</v>
      </c>
      <c r="B187" s="75" t="s">
        <v>166</v>
      </c>
      <c r="C187" s="83">
        <v>14201000</v>
      </c>
      <c r="D187" s="83">
        <v>21271000</v>
      </c>
      <c r="E187" s="84">
        <v>12839545</v>
      </c>
      <c r="F187" s="47">
        <f t="shared" si="4"/>
        <v>60.361736636735465</v>
      </c>
    </row>
    <row r="188" spans="1:6" ht="12.75">
      <c r="A188" s="82" t="s">
        <v>315</v>
      </c>
      <c r="B188" s="75" t="s">
        <v>167</v>
      </c>
      <c r="C188" s="83">
        <f>C189</f>
        <v>2359000</v>
      </c>
      <c r="D188" s="83">
        <f>D189</f>
        <v>2034000</v>
      </c>
      <c r="E188" s="84">
        <f>E189</f>
        <v>1332872</v>
      </c>
      <c r="F188" s="47">
        <f t="shared" si="4"/>
        <v>65.52959685349066</v>
      </c>
    </row>
    <row r="189" spans="1:6" ht="12.75">
      <c r="A189" s="82" t="s">
        <v>403</v>
      </c>
      <c r="B189" s="75" t="s">
        <v>168</v>
      </c>
      <c r="C189" s="83">
        <v>2359000</v>
      </c>
      <c r="D189" s="83">
        <v>2034000</v>
      </c>
      <c r="E189" s="84">
        <v>1332872</v>
      </c>
      <c r="F189" s="47">
        <f t="shared" si="4"/>
        <v>65.52959685349066</v>
      </c>
    </row>
    <row r="190" spans="1:6" ht="25.5" hidden="1">
      <c r="A190" s="82" t="s">
        <v>171</v>
      </c>
      <c r="B190" s="75" t="s">
        <v>172</v>
      </c>
      <c r="C190" s="83"/>
      <c r="D190" s="83"/>
      <c r="E190" s="84"/>
      <c r="F190" s="64" t="e">
        <f t="shared" si="4"/>
        <v>#DIV/0!</v>
      </c>
    </row>
    <row r="191" spans="1:6" s="17" customFormat="1" ht="13.5">
      <c r="A191" s="79" t="s">
        <v>187</v>
      </c>
      <c r="B191" s="72" t="s">
        <v>188</v>
      </c>
      <c r="C191" s="80">
        <f>C192+C200</f>
        <v>24687000</v>
      </c>
      <c r="D191" s="80">
        <f>D192+D200</f>
        <v>27065000</v>
      </c>
      <c r="E191" s="81">
        <f>E192+E200+E202</f>
        <v>20489029</v>
      </c>
      <c r="F191" s="48">
        <f t="shared" si="4"/>
        <v>75.70304452244596</v>
      </c>
    </row>
    <row r="192" spans="1:6" ht="12.75">
      <c r="A192" s="82" t="s">
        <v>316</v>
      </c>
      <c r="B192" s="75" t="s">
        <v>151</v>
      </c>
      <c r="C192" s="83">
        <f>C193+C194+C196+C197+C199+C198+C195</f>
        <v>24073000</v>
      </c>
      <c r="D192" s="83">
        <f>D193+D194+D196+D197+D199+D198+D195</f>
        <v>26383000</v>
      </c>
      <c r="E192" s="84">
        <f>E193+E194+E196+E197+E199+E198+E195</f>
        <v>20396570</v>
      </c>
      <c r="F192" s="47">
        <f t="shared" si="4"/>
        <v>77.3095174923246</v>
      </c>
    </row>
    <row r="193" spans="1:6" ht="12.75">
      <c r="A193" s="82" t="s">
        <v>409</v>
      </c>
      <c r="B193" s="75" t="s">
        <v>153</v>
      </c>
      <c r="C193" s="83">
        <v>10530000</v>
      </c>
      <c r="D193" s="83">
        <v>11385000</v>
      </c>
      <c r="E193" s="84">
        <v>9222910</v>
      </c>
      <c r="F193" s="47">
        <f t="shared" si="4"/>
        <v>81.00931049626702</v>
      </c>
    </row>
    <row r="194" spans="1:6" ht="12.75">
      <c r="A194" s="82" t="s">
        <v>410</v>
      </c>
      <c r="B194" s="75" t="s">
        <v>155</v>
      </c>
      <c r="C194" s="83">
        <v>2821000</v>
      </c>
      <c r="D194" s="83">
        <v>4022000</v>
      </c>
      <c r="E194" s="84">
        <v>2055403</v>
      </c>
      <c r="F194" s="47">
        <f t="shared" si="4"/>
        <v>51.104002983590256</v>
      </c>
    </row>
    <row r="195" spans="1:6" ht="12.75">
      <c r="A195" s="82" t="s">
        <v>408</v>
      </c>
      <c r="B195" s="75" t="s">
        <v>345</v>
      </c>
      <c r="C195" s="83">
        <v>421000</v>
      </c>
      <c r="D195" s="83">
        <v>471000</v>
      </c>
      <c r="E195" s="84">
        <v>364187</v>
      </c>
      <c r="F195" s="47">
        <f t="shared" si="4"/>
        <v>77.32208067940553</v>
      </c>
    </row>
    <row r="196" spans="1:6" ht="12.75">
      <c r="A196" s="82" t="s">
        <v>317</v>
      </c>
      <c r="B196" s="75" t="s">
        <v>162</v>
      </c>
      <c r="C196" s="83">
        <v>767000</v>
      </c>
      <c r="D196" s="83">
        <v>967000</v>
      </c>
      <c r="E196" s="84">
        <v>533323</v>
      </c>
      <c r="F196" s="47">
        <f t="shared" si="4"/>
        <v>55.152326783867636</v>
      </c>
    </row>
    <row r="197" spans="1:6" ht="25.5" hidden="1">
      <c r="A197" s="82" t="s">
        <v>318</v>
      </c>
      <c r="B197" s="75" t="s">
        <v>163</v>
      </c>
      <c r="C197" s="83"/>
      <c r="D197" s="83"/>
      <c r="E197" s="84"/>
      <c r="F197" s="47" t="e">
        <f t="shared" si="4"/>
        <v>#DIV/0!</v>
      </c>
    </row>
    <row r="198" spans="1:6" ht="25.5">
      <c r="A198" s="82" t="s">
        <v>447</v>
      </c>
      <c r="B198" s="75" t="s">
        <v>396</v>
      </c>
      <c r="C198" s="83"/>
      <c r="D198" s="83">
        <v>4000</v>
      </c>
      <c r="E198" s="84"/>
      <c r="F198" s="47"/>
    </row>
    <row r="199" spans="1:6" ht="12.75">
      <c r="A199" s="82" t="s">
        <v>164</v>
      </c>
      <c r="B199" s="75" t="s">
        <v>165</v>
      </c>
      <c r="C199" s="83">
        <v>9534000</v>
      </c>
      <c r="D199" s="83">
        <v>9534000</v>
      </c>
      <c r="E199" s="84">
        <v>8220747</v>
      </c>
      <c r="F199" s="47">
        <f t="shared" si="4"/>
        <v>86.22558212712399</v>
      </c>
    </row>
    <row r="200" spans="1:6" ht="12.75" customHeight="1">
      <c r="A200" s="82" t="s">
        <v>319</v>
      </c>
      <c r="B200" s="75" t="s">
        <v>167</v>
      </c>
      <c r="C200" s="83">
        <f>C201</f>
        <v>614000</v>
      </c>
      <c r="D200" s="83">
        <f>D201</f>
        <v>682000</v>
      </c>
      <c r="E200" s="84">
        <f>E201</f>
        <v>92459</v>
      </c>
      <c r="F200" s="47">
        <f t="shared" si="4"/>
        <v>13.557038123167157</v>
      </c>
    </row>
    <row r="201" spans="1:6" ht="12.75">
      <c r="A201" s="82" t="s">
        <v>403</v>
      </c>
      <c r="B201" s="75" t="s">
        <v>168</v>
      </c>
      <c r="C201" s="83">
        <v>614000</v>
      </c>
      <c r="D201" s="83">
        <v>682000</v>
      </c>
      <c r="E201" s="84">
        <v>92459</v>
      </c>
      <c r="F201" s="47">
        <f t="shared" si="4"/>
        <v>13.557038123167157</v>
      </c>
    </row>
    <row r="202" spans="1:6" ht="25.5" hidden="1">
      <c r="A202" s="82" t="s">
        <v>171</v>
      </c>
      <c r="B202" s="75" t="s">
        <v>172</v>
      </c>
      <c r="C202" s="83"/>
      <c r="D202" s="83"/>
      <c r="E202" s="84">
        <v>0</v>
      </c>
      <c r="F202" s="64" t="e">
        <f t="shared" si="4"/>
        <v>#DIV/0!</v>
      </c>
    </row>
    <row r="203" spans="1:6" s="17" customFormat="1" ht="13.5">
      <c r="A203" s="79" t="s">
        <v>189</v>
      </c>
      <c r="B203" s="72" t="s">
        <v>190</v>
      </c>
      <c r="C203" s="80">
        <f>C204+C210+C212</f>
        <v>54417000</v>
      </c>
      <c r="D203" s="80">
        <f>D204+D210+D212</f>
        <v>79804000</v>
      </c>
      <c r="E203" s="81">
        <f>E204+E210+E212</f>
        <v>49316022</v>
      </c>
      <c r="F203" s="48">
        <f t="shared" si="4"/>
        <v>61.79642875043857</v>
      </c>
    </row>
    <row r="204" spans="1:6" ht="12.75">
      <c r="A204" s="82" t="s">
        <v>320</v>
      </c>
      <c r="B204" s="75" t="s">
        <v>151</v>
      </c>
      <c r="C204" s="83">
        <f>C205+C206+C207+C208</f>
        <v>30247000</v>
      </c>
      <c r="D204" s="83">
        <f>D205+D206+D207+D208+D209</f>
        <v>48052000</v>
      </c>
      <c r="E204" s="84">
        <f>E205+E206+E207+E208</f>
        <v>31527659</v>
      </c>
      <c r="F204" s="47">
        <f t="shared" si="4"/>
        <v>65.61154374427703</v>
      </c>
    </row>
    <row r="205" spans="1:6" ht="12.75">
      <c r="A205" s="82" t="s">
        <v>152</v>
      </c>
      <c r="B205" s="75" t="s">
        <v>153</v>
      </c>
      <c r="C205" s="83">
        <v>3366000</v>
      </c>
      <c r="D205" s="83">
        <v>4556000</v>
      </c>
      <c r="E205" s="84">
        <v>4139715</v>
      </c>
      <c r="F205" s="47">
        <f t="shared" si="4"/>
        <v>90.8629280070237</v>
      </c>
    </row>
    <row r="206" spans="1:6" ht="12.75">
      <c r="A206" s="82" t="s">
        <v>154</v>
      </c>
      <c r="B206" s="75" t="s">
        <v>155</v>
      </c>
      <c r="C206" s="83">
        <v>22704000</v>
      </c>
      <c r="D206" s="83">
        <v>39288000</v>
      </c>
      <c r="E206" s="84">
        <v>26044850</v>
      </c>
      <c r="F206" s="47">
        <f t="shared" si="4"/>
        <v>66.29212482182855</v>
      </c>
    </row>
    <row r="207" spans="1:6" ht="12.75">
      <c r="A207" s="82" t="s">
        <v>321</v>
      </c>
      <c r="B207" s="75" t="s">
        <v>162</v>
      </c>
      <c r="C207" s="83">
        <v>100000</v>
      </c>
      <c r="D207" s="83">
        <v>124000</v>
      </c>
      <c r="E207" s="84"/>
      <c r="F207" s="47">
        <f t="shared" si="4"/>
        <v>0</v>
      </c>
    </row>
    <row r="208" spans="1:6" ht="25.5">
      <c r="A208" s="82" t="s">
        <v>402</v>
      </c>
      <c r="B208" s="75" t="s">
        <v>163</v>
      </c>
      <c r="C208" s="83">
        <v>4077000</v>
      </c>
      <c r="D208" s="83">
        <v>4077000</v>
      </c>
      <c r="E208" s="84">
        <v>1343094</v>
      </c>
      <c r="F208" s="47">
        <f aca="true" t="shared" si="5" ref="F208:F255">E208/D208*100</f>
        <v>32.943193524650475</v>
      </c>
    </row>
    <row r="209" spans="1:6" ht="25.5">
      <c r="A209" s="82" t="s">
        <v>447</v>
      </c>
      <c r="B209" s="75" t="s">
        <v>396</v>
      </c>
      <c r="C209" s="83"/>
      <c r="D209" s="83">
        <v>7000</v>
      </c>
      <c r="E209" s="84"/>
      <c r="F209" s="47"/>
    </row>
    <row r="210" spans="1:6" ht="12.75">
      <c r="A210" s="82" t="s">
        <v>322</v>
      </c>
      <c r="B210" s="75" t="s">
        <v>167</v>
      </c>
      <c r="C210" s="83">
        <f>C211</f>
        <v>24170000</v>
      </c>
      <c r="D210" s="83">
        <f>D211</f>
        <v>31752000</v>
      </c>
      <c r="E210" s="84">
        <f>E211</f>
        <v>17788363</v>
      </c>
      <c r="F210" s="47">
        <f t="shared" si="5"/>
        <v>56.02281116150164</v>
      </c>
    </row>
    <row r="211" spans="1:6" ht="12.75">
      <c r="A211" s="82" t="s">
        <v>403</v>
      </c>
      <c r="B211" s="75" t="s">
        <v>168</v>
      </c>
      <c r="C211" s="83">
        <v>24170000</v>
      </c>
      <c r="D211" s="83">
        <v>31752000</v>
      </c>
      <c r="E211" s="84">
        <v>17788363</v>
      </c>
      <c r="F211" s="47">
        <f t="shared" si="5"/>
        <v>56.02281116150164</v>
      </c>
    </row>
    <row r="212" spans="1:6" ht="25.5" hidden="1">
      <c r="A212" s="82" t="s">
        <v>171</v>
      </c>
      <c r="B212" s="75" t="s">
        <v>172</v>
      </c>
      <c r="C212" s="83"/>
      <c r="D212" s="83"/>
      <c r="E212" s="84"/>
      <c r="F212" s="47"/>
    </row>
    <row r="213" spans="1:6" s="17" customFormat="1" ht="13.5">
      <c r="A213" s="79" t="s">
        <v>191</v>
      </c>
      <c r="B213" s="72" t="s">
        <v>192</v>
      </c>
      <c r="C213" s="80">
        <f>C214+C218</f>
        <v>53005000</v>
      </c>
      <c r="D213" s="80">
        <f>D214+D218</f>
        <v>68127000</v>
      </c>
      <c r="E213" s="81">
        <f>E214+E218</f>
        <v>25807075</v>
      </c>
      <c r="F213" s="48">
        <f t="shared" si="5"/>
        <v>37.88083285628312</v>
      </c>
    </row>
    <row r="214" spans="1:6" ht="12.75">
      <c r="A214" s="82" t="s">
        <v>308</v>
      </c>
      <c r="B214" s="75" t="s">
        <v>151</v>
      </c>
      <c r="C214" s="83">
        <f>C215+C216</f>
        <v>52024000</v>
      </c>
      <c r="D214" s="83">
        <f>D215+D216+D217</f>
        <v>67146000</v>
      </c>
      <c r="E214" s="84">
        <f>E215+E216</f>
        <v>25684962</v>
      </c>
      <c r="F214" s="47">
        <f t="shared" si="5"/>
        <v>38.25240818514878</v>
      </c>
    </row>
    <row r="215" spans="1:6" ht="12.75">
      <c r="A215" s="82" t="s">
        <v>154</v>
      </c>
      <c r="B215" s="75" t="s">
        <v>155</v>
      </c>
      <c r="C215" s="83">
        <v>9000000</v>
      </c>
      <c r="D215" s="83">
        <v>24120000</v>
      </c>
      <c r="E215" s="84">
        <v>18603550</v>
      </c>
      <c r="F215" s="47">
        <f t="shared" si="5"/>
        <v>77.12914593698176</v>
      </c>
    </row>
    <row r="216" spans="1:6" ht="25.5">
      <c r="A216" s="82" t="s">
        <v>402</v>
      </c>
      <c r="B216" s="75" t="s">
        <v>163</v>
      </c>
      <c r="C216" s="83">
        <v>43024000</v>
      </c>
      <c r="D216" s="83">
        <v>43024000</v>
      </c>
      <c r="E216" s="84">
        <v>7081412</v>
      </c>
      <c r="F216" s="47">
        <f t="shared" si="5"/>
        <v>16.459213462253626</v>
      </c>
    </row>
    <row r="217" spans="1:6" ht="25.5">
      <c r="A217" s="82" t="s">
        <v>447</v>
      </c>
      <c r="B217" s="75" t="s">
        <v>396</v>
      </c>
      <c r="C217" s="83"/>
      <c r="D217" s="83">
        <v>2000</v>
      </c>
      <c r="E217" s="84"/>
      <c r="F217" s="47"/>
    </row>
    <row r="218" spans="1:6" ht="12.75">
      <c r="A218" s="82" t="s">
        <v>272</v>
      </c>
      <c r="B218" s="75" t="s">
        <v>167</v>
      </c>
      <c r="C218" s="83">
        <f>C219</f>
        <v>981000</v>
      </c>
      <c r="D218" s="83">
        <f>D219</f>
        <v>981000</v>
      </c>
      <c r="E218" s="84">
        <f>E219</f>
        <v>122113</v>
      </c>
      <c r="F218" s="47">
        <f t="shared" si="5"/>
        <v>12.447808358817532</v>
      </c>
    </row>
    <row r="219" spans="1:6" ht="12.75">
      <c r="A219" s="82" t="s">
        <v>403</v>
      </c>
      <c r="B219" s="75" t="s">
        <v>168</v>
      </c>
      <c r="C219" s="83">
        <v>981000</v>
      </c>
      <c r="D219" s="83">
        <v>981000</v>
      </c>
      <c r="E219" s="84">
        <v>122113</v>
      </c>
      <c r="F219" s="47">
        <f t="shared" si="5"/>
        <v>12.447808358817532</v>
      </c>
    </row>
    <row r="220" spans="1:6" s="17" customFormat="1" ht="13.5">
      <c r="A220" s="79" t="s">
        <v>193</v>
      </c>
      <c r="B220" s="72" t="s">
        <v>194</v>
      </c>
      <c r="C220" s="80">
        <f>C221+C227+C229</f>
        <v>1004000</v>
      </c>
      <c r="D220" s="80">
        <f>D221+D227+D229</f>
        <v>1586000</v>
      </c>
      <c r="E220" s="81">
        <f>E221+E227+E229</f>
        <v>1313488</v>
      </c>
      <c r="F220" s="48">
        <f t="shared" si="5"/>
        <v>82.81765447667087</v>
      </c>
    </row>
    <row r="221" spans="1:6" ht="12.75">
      <c r="A221" s="82" t="s">
        <v>260</v>
      </c>
      <c r="B221" s="75" t="s">
        <v>151</v>
      </c>
      <c r="C221" s="83">
        <f>C222+C223+C224+C225+C226</f>
        <v>850000</v>
      </c>
      <c r="D221" s="83">
        <f>D222+D223+D224+D225+D226</f>
        <v>1135000</v>
      </c>
      <c r="E221" s="84">
        <f>E222+E223+E224+E226</f>
        <v>862488</v>
      </c>
      <c r="F221" s="47">
        <f t="shared" si="5"/>
        <v>75.99013215859031</v>
      </c>
    </row>
    <row r="222" spans="1:6" ht="12.75">
      <c r="A222" s="82" t="s">
        <v>154</v>
      </c>
      <c r="B222" s="75" t="s">
        <v>155</v>
      </c>
      <c r="C222" s="83">
        <v>500000</v>
      </c>
      <c r="D222" s="83">
        <v>500000</v>
      </c>
      <c r="E222" s="84">
        <v>362488</v>
      </c>
      <c r="F222" s="47">
        <f t="shared" si="5"/>
        <v>72.49759999999999</v>
      </c>
    </row>
    <row r="223" spans="1:6" ht="12.75" hidden="1">
      <c r="A223" s="82" t="s">
        <v>323</v>
      </c>
      <c r="B223" s="75" t="s">
        <v>162</v>
      </c>
      <c r="C223" s="83"/>
      <c r="D223" s="83"/>
      <c r="E223" s="84"/>
      <c r="F223" s="64"/>
    </row>
    <row r="224" spans="1:6" ht="25.5" hidden="1">
      <c r="A224" s="82" t="s">
        <v>402</v>
      </c>
      <c r="B224" s="75" t="s">
        <v>163</v>
      </c>
      <c r="C224" s="83"/>
      <c r="D224" s="83"/>
      <c r="E224" s="84"/>
      <c r="F224" s="64"/>
    </row>
    <row r="225" spans="1:6" ht="25.5">
      <c r="A225" s="82" t="s">
        <v>395</v>
      </c>
      <c r="B225" s="75" t="s">
        <v>396</v>
      </c>
      <c r="C225" s="83">
        <v>350000</v>
      </c>
      <c r="D225" s="83">
        <v>135000</v>
      </c>
      <c r="E225" s="84"/>
      <c r="F225" s="64"/>
    </row>
    <row r="226" spans="1:6" ht="12.75">
      <c r="A226" s="82" t="s">
        <v>397</v>
      </c>
      <c r="B226" s="75" t="s">
        <v>354</v>
      </c>
      <c r="C226" s="83">
        <v>0</v>
      </c>
      <c r="D226" s="83">
        <v>500000</v>
      </c>
      <c r="E226" s="84">
        <v>500000</v>
      </c>
      <c r="F226" s="47">
        <f t="shared" si="5"/>
        <v>100</v>
      </c>
    </row>
    <row r="227" spans="1:6" ht="12.75">
      <c r="A227" s="82" t="s">
        <v>407</v>
      </c>
      <c r="B227" s="75" t="s">
        <v>375</v>
      </c>
      <c r="C227" s="83"/>
      <c r="D227" s="83"/>
      <c r="E227" s="84"/>
      <c r="F227" s="47"/>
    </row>
    <row r="228" spans="1:6" ht="12.75" hidden="1">
      <c r="A228" s="82" t="s">
        <v>373</v>
      </c>
      <c r="B228" s="75" t="s">
        <v>168</v>
      </c>
      <c r="C228" s="83"/>
      <c r="D228" s="83"/>
      <c r="E228" s="84"/>
      <c r="F228" s="47" t="e">
        <f t="shared" si="5"/>
        <v>#DIV/0!</v>
      </c>
    </row>
    <row r="229" spans="1:6" ht="12.75">
      <c r="A229" s="82" t="s">
        <v>374</v>
      </c>
      <c r="B229" s="75" t="s">
        <v>348</v>
      </c>
      <c r="C229" s="83">
        <v>154000</v>
      </c>
      <c r="D229" s="83">
        <v>451000</v>
      </c>
      <c r="E229" s="84">
        <v>451000</v>
      </c>
      <c r="F229" s="47">
        <f t="shared" si="5"/>
        <v>100</v>
      </c>
    </row>
    <row r="230" spans="1:6" s="17" customFormat="1" ht="13.5" hidden="1">
      <c r="A230" s="79" t="s">
        <v>195</v>
      </c>
      <c r="B230" s="72" t="s">
        <v>196</v>
      </c>
      <c r="C230" s="80">
        <f>C231+C234</f>
        <v>0</v>
      </c>
      <c r="D230" s="80">
        <f>D231+D234</f>
        <v>0</v>
      </c>
      <c r="E230" s="81">
        <f>E231+E234</f>
        <v>0</v>
      </c>
      <c r="F230" s="64"/>
    </row>
    <row r="231" spans="1:6" ht="12.75" hidden="1">
      <c r="A231" s="82" t="s">
        <v>324</v>
      </c>
      <c r="B231" s="75" t="s">
        <v>151</v>
      </c>
      <c r="C231" s="83">
        <f>C233+C232</f>
        <v>0</v>
      </c>
      <c r="D231" s="83">
        <f>D233+D232</f>
        <v>0</v>
      </c>
      <c r="E231" s="84">
        <f>E233+E232</f>
        <v>0</v>
      </c>
      <c r="F231" s="64"/>
    </row>
    <row r="232" spans="1:6" ht="12.75" hidden="1">
      <c r="A232" s="82" t="s">
        <v>154</v>
      </c>
      <c r="B232" s="75" t="s">
        <v>155</v>
      </c>
      <c r="C232" s="83"/>
      <c r="D232" s="83"/>
      <c r="E232" s="84"/>
      <c r="F232" s="64"/>
    </row>
    <row r="233" spans="1:6" ht="12.75" hidden="1">
      <c r="A233" s="82" t="s">
        <v>158</v>
      </c>
      <c r="B233" s="75" t="s">
        <v>159</v>
      </c>
      <c r="C233" s="83"/>
      <c r="D233" s="83"/>
      <c r="E233" s="84"/>
      <c r="F233" s="64"/>
    </row>
    <row r="234" spans="1:6" ht="12.75" hidden="1">
      <c r="A234" s="82" t="s">
        <v>322</v>
      </c>
      <c r="B234" s="75" t="s">
        <v>167</v>
      </c>
      <c r="C234" s="83"/>
      <c r="D234" s="83"/>
      <c r="E234" s="84">
        <f>E235</f>
        <v>0</v>
      </c>
      <c r="F234" s="64"/>
    </row>
    <row r="235" spans="1:6" ht="12.75" hidden="1">
      <c r="A235" s="82" t="s">
        <v>407</v>
      </c>
      <c r="B235" s="75" t="s">
        <v>168</v>
      </c>
      <c r="C235" s="83">
        <v>0</v>
      </c>
      <c r="D235" s="83">
        <v>0</v>
      </c>
      <c r="E235" s="84">
        <v>0</v>
      </c>
      <c r="F235" s="64"/>
    </row>
    <row r="236" spans="1:6" s="17" customFormat="1" ht="13.5">
      <c r="A236" s="79" t="s">
        <v>197</v>
      </c>
      <c r="B236" s="72" t="s">
        <v>198</v>
      </c>
      <c r="C236" s="80">
        <f>C237+C243+C245+C247</f>
        <v>88926000</v>
      </c>
      <c r="D236" s="80">
        <f>D237+D243+D245+D247</f>
        <v>108727000</v>
      </c>
      <c r="E236" s="80">
        <f>E237+E243+E245+E247</f>
        <v>90879653</v>
      </c>
      <c r="F236" s="48">
        <f t="shared" si="5"/>
        <v>83.58517479558896</v>
      </c>
    </row>
    <row r="237" spans="1:6" ht="12.75">
      <c r="A237" s="82" t="s">
        <v>260</v>
      </c>
      <c r="B237" s="75" t="s">
        <v>151</v>
      </c>
      <c r="C237" s="83">
        <f>C238+C239+C240+C241</f>
        <v>44911000</v>
      </c>
      <c r="D237" s="83">
        <f>D238+D239+D240+D241+D242</f>
        <v>55843000</v>
      </c>
      <c r="E237" s="84">
        <f>E238+E239+E241</f>
        <v>46278292</v>
      </c>
      <c r="F237" s="47">
        <f t="shared" si="5"/>
        <v>82.8721451211432</v>
      </c>
    </row>
    <row r="238" spans="1:6" ht="12.75">
      <c r="A238" s="82" t="s">
        <v>154</v>
      </c>
      <c r="B238" s="75" t="s">
        <v>155</v>
      </c>
      <c r="C238" s="83">
        <v>23911000</v>
      </c>
      <c r="D238" s="83">
        <v>33341000</v>
      </c>
      <c r="E238" s="84">
        <v>27916706</v>
      </c>
      <c r="F238" s="47">
        <f t="shared" si="5"/>
        <v>83.73085990222249</v>
      </c>
    </row>
    <row r="239" spans="1:6" ht="12.75">
      <c r="A239" s="82" t="s">
        <v>158</v>
      </c>
      <c r="B239" s="75" t="s">
        <v>159</v>
      </c>
      <c r="C239" s="83">
        <v>18000000</v>
      </c>
      <c r="D239" s="83">
        <v>19500000</v>
      </c>
      <c r="E239" s="84">
        <v>18320742</v>
      </c>
      <c r="F239" s="47">
        <f t="shared" si="5"/>
        <v>93.95252307692307</v>
      </c>
    </row>
    <row r="240" spans="1:6" ht="12.75">
      <c r="A240" s="82" t="s">
        <v>321</v>
      </c>
      <c r="B240" s="75" t="s">
        <v>162</v>
      </c>
      <c r="C240" s="83">
        <v>0</v>
      </c>
      <c r="D240" s="83">
        <v>0</v>
      </c>
      <c r="E240" s="84"/>
      <c r="F240" s="47"/>
    </row>
    <row r="241" spans="1:6" ht="25.5">
      <c r="A241" s="82" t="s">
        <v>402</v>
      </c>
      <c r="B241" s="75" t="s">
        <v>163</v>
      </c>
      <c r="C241" s="83">
        <v>3000000</v>
      </c>
      <c r="D241" s="83">
        <v>3000000</v>
      </c>
      <c r="E241" s="84">
        <v>40844</v>
      </c>
      <c r="F241" s="47">
        <f t="shared" si="5"/>
        <v>1.3614666666666668</v>
      </c>
    </row>
    <row r="242" spans="1:6" ht="25.5">
      <c r="A242" s="82" t="s">
        <v>395</v>
      </c>
      <c r="B242" s="75" t="s">
        <v>396</v>
      </c>
      <c r="C242" s="83"/>
      <c r="D242" s="83">
        <v>2000</v>
      </c>
      <c r="E242" s="84"/>
      <c r="F242" s="47"/>
    </row>
    <row r="243" spans="1:6" ht="12.75">
      <c r="A243" s="82" t="s">
        <v>272</v>
      </c>
      <c r="B243" s="75" t="s">
        <v>167</v>
      </c>
      <c r="C243" s="83">
        <f>C244</f>
        <v>20105000</v>
      </c>
      <c r="D243" s="83">
        <f>D244</f>
        <v>28703000</v>
      </c>
      <c r="E243" s="84">
        <f>E244</f>
        <v>22697264</v>
      </c>
      <c r="F243" s="47">
        <f t="shared" si="5"/>
        <v>79.07627774100268</v>
      </c>
    </row>
    <row r="244" spans="1:6" ht="12.75">
      <c r="A244" s="82" t="s">
        <v>403</v>
      </c>
      <c r="B244" s="75" t="s">
        <v>168</v>
      </c>
      <c r="C244" s="83">
        <v>20105000</v>
      </c>
      <c r="D244" s="83">
        <v>28703000</v>
      </c>
      <c r="E244" s="84">
        <v>22697264</v>
      </c>
      <c r="F244" s="47">
        <f t="shared" si="5"/>
        <v>79.07627774100268</v>
      </c>
    </row>
    <row r="245" spans="1:6" ht="12.75">
      <c r="A245" s="82" t="s">
        <v>325</v>
      </c>
      <c r="B245" s="75" t="s">
        <v>169</v>
      </c>
      <c r="C245" s="83">
        <v>23910000</v>
      </c>
      <c r="D245" s="83">
        <f>D246</f>
        <v>24181000</v>
      </c>
      <c r="E245" s="83">
        <f>E246</f>
        <v>21904097</v>
      </c>
      <c r="F245" s="47">
        <f t="shared" si="5"/>
        <v>90.58391712501552</v>
      </c>
    </row>
    <row r="246" spans="1:6" ht="12.75">
      <c r="A246" s="82" t="s">
        <v>406</v>
      </c>
      <c r="B246" s="75" t="s">
        <v>170</v>
      </c>
      <c r="C246" s="83">
        <v>23910000</v>
      </c>
      <c r="D246" s="83">
        <v>24181000</v>
      </c>
      <c r="E246" s="84">
        <v>21904097</v>
      </c>
      <c r="F246" s="47">
        <f t="shared" si="5"/>
        <v>90.58391712501552</v>
      </c>
    </row>
    <row r="247" spans="1:6" ht="25.5" hidden="1">
      <c r="A247" s="82" t="s">
        <v>171</v>
      </c>
      <c r="B247" s="75" t="s">
        <v>172</v>
      </c>
      <c r="C247" s="83"/>
      <c r="D247" s="83"/>
      <c r="E247" s="84"/>
      <c r="F247" s="64" t="e">
        <f t="shared" si="5"/>
        <v>#DIV/0!</v>
      </c>
    </row>
    <row r="248" spans="1:6" ht="13.5">
      <c r="A248" s="87" t="s">
        <v>332</v>
      </c>
      <c r="B248" s="88" t="s">
        <v>333</v>
      </c>
      <c r="C248" s="81">
        <f>C13-C120</f>
        <v>0</v>
      </c>
      <c r="D248" s="81">
        <f>D13-D120</f>
        <v>0</v>
      </c>
      <c r="E248" s="81">
        <f>E13-E120</f>
        <v>0</v>
      </c>
      <c r="F248" s="89"/>
    </row>
    <row r="249" spans="1:6" ht="12.75">
      <c r="A249" s="90"/>
      <c r="B249" s="91"/>
      <c r="C249" s="92"/>
      <c r="D249" s="92"/>
      <c r="E249" s="92"/>
      <c r="F249" s="89"/>
    </row>
    <row r="250" spans="1:6" ht="12.75">
      <c r="A250" s="90"/>
      <c r="B250" s="91"/>
      <c r="C250" s="92"/>
      <c r="D250" s="92"/>
      <c r="E250" s="92"/>
      <c r="F250" s="93"/>
    </row>
    <row r="251" spans="1:6" ht="12.75">
      <c r="A251" s="94" t="s">
        <v>366</v>
      </c>
      <c r="B251" s="95"/>
      <c r="C251" s="96">
        <v>294812000</v>
      </c>
      <c r="D251" s="96">
        <v>397435000</v>
      </c>
      <c r="E251" s="97">
        <v>326341560</v>
      </c>
      <c r="F251" s="50">
        <f t="shared" si="5"/>
        <v>82.11193276888045</v>
      </c>
    </row>
    <row r="252" spans="1:6" ht="12.75">
      <c r="A252" s="94" t="s">
        <v>367</v>
      </c>
      <c r="B252" s="98"/>
      <c r="C252" s="96">
        <v>294812000</v>
      </c>
      <c r="D252" s="96">
        <v>397435000</v>
      </c>
      <c r="E252" s="97">
        <v>326341560</v>
      </c>
      <c r="F252" s="47">
        <f t="shared" si="5"/>
        <v>82.11193276888045</v>
      </c>
    </row>
    <row r="253" spans="1:6" ht="13.5">
      <c r="A253" s="87" t="s">
        <v>368</v>
      </c>
      <c r="B253" s="99"/>
      <c r="C253" s="100">
        <f>C251:D251-C252:D252</f>
        <v>0</v>
      </c>
      <c r="D253" s="100">
        <f>D251:E251-D252</f>
        <v>0</v>
      </c>
      <c r="E253" s="101">
        <f>E251:E251-E252</f>
        <v>0</v>
      </c>
      <c r="F253" s="64"/>
    </row>
    <row r="254" spans="1:6" ht="12.75">
      <c r="A254" s="94" t="s">
        <v>371</v>
      </c>
      <c r="B254" s="98"/>
      <c r="C254" s="96">
        <v>106721000</v>
      </c>
      <c r="D254" s="96">
        <v>125267000</v>
      </c>
      <c r="E254" s="97">
        <v>54837043</v>
      </c>
      <c r="F254" s="47">
        <f t="shared" si="5"/>
        <v>43.77612858933318</v>
      </c>
    </row>
    <row r="255" spans="1:6" ht="12.75">
      <c r="A255" s="94" t="s">
        <v>369</v>
      </c>
      <c r="B255" s="98"/>
      <c r="C255" s="96">
        <v>106721000</v>
      </c>
      <c r="D255" s="96">
        <v>125267000</v>
      </c>
      <c r="E255" s="97">
        <v>54837043</v>
      </c>
      <c r="F255" s="47">
        <f t="shared" si="5"/>
        <v>43.77612858933318</v>
      </c>
    </row>
    <row r="256" spans="1:6" ht="13.5">
      <c r="A256" s="87" t="s">
        <v>370</v>
      </c>
      <c r="B256" s="95"/>
      <c r="C256" s="100">
        <f>C254:D254-C255:D255</f>
        <v>0</v>
      </c>
      <c r="D256" s="100">
        <v>0</v>
      </c>
      <c r="E256" s="101">
        <f>E254-E255</f>
        <v>0</v>
      </c>
      <c r="F256" s="64"/>
    </row>
    <row r="257" spans="1:6" ht="13.5">
      <c r="A257" s="87" t="s">
        <v>372</v>
      </c>
      <c r="B257" s="99"/>
      <c r="C257" s="100">
        <v>0</v>
      </c>
      <c r="D257" s="100">
        <v>0</v>
      </c>
      <c r="E257" s="101">
        <f>E253:E253+E256:E256</f>
        <v>0</v>
      </c>
      <c r="F257" s="64"/>
    </row>
    <row r="259" ht="12.75">
      <c r="E259" s="43"/>
    </row>
    <row r="260" spans="1:4" ht="12.75">
      <c r="A260" s="52"/>
      <c r="B260" s="53"/>
      <c r="C260" s="54"/>
      <c r="D260" s="54"/>
    </row>
    <row r="261" spans="1:4" ht="12.75">
      <c r="A261" s="52"/>
      <c r="B261" s="53"/>
      <c r="C261" s="54"/>
      <c r="D261" s="54"/>
    </row>
    <row r="262" spans="1:4" ht="12.75">
      <c r="A262" s="52"/>
      <c r="B262" s="53"/>
      <c r="C262" s="54"/>
      <c r="D262" s="54"/>
    </row>
  </sheetData>
  <sheetProtection/>
  <mergeCells count="9">
    <mergeCell ref="F10:F11"/>
    <mergeCell ref="A119:E119"/>
    <mergeCell ref="A5:E5"/>
    <mergeCell ref="A6:E6"/>
    <mergeCell ref="A10:A11"/>
    <mergeCell ref="B10:B11"/>
    <mergeCell ref="C10:C11"/>
    <mergeCell ref="D10:D11"/>
    <mergeCell ref="E10:E11"/>
  </mergeCells>
  <printOptions/>
  <pageMargins left="0.7086614173228347" right="0.7086614173228347" top="0.42" bottom="0.54" header="0.31496062992125984" footer="0.3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101"/>
  <sheetViews>
    <sheetView view="pageLayout" workbookViewId="0" topLeftCell="A71">
      <selection activeCell="B99" sqref="B99:F101"/>
    </sheetView>
  </sheetViews>
  <sheetFormatPr defaultColWidth="9.140625" defaultRowHeight="15"/>
  <cols>
    <col min="1" max="1" width="4.003906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5.140625" style="3" customWidth="1"/>
    <col min="6" max="6" width="15.8515625" style="3" customWidth="1"/>
    <col min="7" max="8" width="9.140625" style="1" customWidth="1"/>
    <col min="9" max="9" width="9.421875" style="1" bestFit="1" customWidth="1"/>
    <col min="10" max="16384" width="9.140625" style="1" customWidth="1"/>
  </cols>
  <sheetData>
    <row r="1" spans="2:6" ht="15.75">
      <c r="B1" s="4" t="s">
        <v>252</v>
      </c>
      <c r="F1" s="20" t="s">
        <v>254</v>
      </c>
    </row>
    <row r="2" ht="15.75">
      <c r="B2" s="4" t="s">
        <v>253</v>
      </c>
    </row>
    <row r="3" ht="15.75">
      <c r="B3" s="4" t="s">
        <v>416</v>
      </c>
    </row>
    <row r="6" spans="2:6" ht="33.75" customHeight="1">
      <c r="B6" s="139" t="s">
        <v>442</v>
      </c>
      <c r="C6" s="139"/>
      <c r="D6" s="139"/>
      <c r="E6" s="139"/>
      <c r="F6" s="139"/>
    </row>
    <row r="7" spans="2:6" ht="15">
      <c r="B7" s="140">
        <v>42735</v>
      </c>
      <c r="C7" s="141"/>
      <c r="D7" s="141"/>
      <c r="E7" s="141"/>
      <c r="F7" s="141"/>
    </row>
    <row r="9" ht="12.75">
      <c r="F9" s="21" t="s">
        <v>255</v>
      </c>
    </row>
    <row r="10" spans="2:7" ht="25.5" customHeight="1">
      <c r="B10" s="157" t="s">
        <v>256</v>
      </c>
      <c r="C10" s="151" t="s">
        <v>251</v>
      </c>
      <c r="D10" s="154" t="s">
        <v>453</v>
      </c>
      <c r="E10" s="155" t="s">
        <v>454</v>
      </c>
      <c r="F10" s="152" t="s">
        <v>443</v>
      </c>
      <c r="G10" s="149" t="s">
        <v>434</v>
      </c>
    </row>
    <row r="11" spans="2:7" ht="12.75">
      <c r="B11" s="157"/>
      <c r="C11" s="151"/>
      <c r="D11" s="154"/>
      <c r="E11" s="156"/>
      <c r="F11" s="153"/>
      <c r="G11" s="150"/>
    </row>
    <row r="12" spans="2:7" ht="25.5">
      <c r="B12" s="5"/>
      <c r="C12" s="6"/>
      <c r="D12" s="7">
        <v>1</v>
      </c>
      <c r="E12" s="8">
        <v>2</v>
      </c>
      <c r="F12" s="46">
        <v>3</v>
      </c>
      <c r="G12" s="9" t="s">
        <v>435</v>
      </c>
    </row>
    <row r="13" spans="2:9" s="14" customFormat="1" ht="14.25">
      <c r="B13" s="38" t="s">
        <v>365</v>
      </c>
      <c r="C13" s="30" t="s">
        <v>199</v>
      </c>
      <c r="D13" s="39">
        <f>D16+D21+D29+D31+D33+D39+D45+D47+D42+D43</f>
        <v>20808000</v>
      </c>
      <c r="E13" s="39">
        <f>E16+E21+E29+E31+E33+E39+E45+E47+E42+E43</f>
        <v>21310000</v>
      </c>
      <c r="F13" s="39">
        <f>F16+F21+F29+F31+F33+F39+F45+F47+F42+F43</f>
        <v>14899998</v>
      </c>
      <c r="G13" s="48">
        <f>F13/E13*100</f>
        <v>69.92021586109807</v>
      </c>
      <c r="I13" s="134"/>
    </row>
    <row r="14" spans="2:9" s="14" customFormat="1" ht="13.5">
      <c r="B14" s="15" t="s">
        <v>200</v>
      </c>
      <c r="C14" s="12" t="s">
        <v>201</v>
      </c>
      <c r="D14" s="31">
        <f>D16+D21+D31+D33+D39+D29</f>
        <v>20808000</v>
      </c>
      <c r="E14" s="31">
        <f>E16+E21+E31+E33+E39+E29</f>
        <v>21010000</v>
      </c>
      <c r="F14" s="55">
        <f>F16+F21+F31+F33+F29</f>
        <v>14558072</v>
      </c>
      <c r="G14" s="48">
        <f aca="true" t="shared" si="0" ref="G14:G76">F14/E14*100</f>
        <v>69.291156592099</v>
      </c>
      <c r="I14" s="134"/>
    </row>
    <row r="15" spans="2:9" s="14" customFormat="1" ht="13.5">
      <c r="B15" s="15" t="s">
        <v>262</v>
      </c>
      <c r="C15" s="12" t="s">
        <v>202</v>
      </c>
      <c r="D15" s="31">
        <f>D16</f>
        <v>2802000</v>
      </c>
      <c r="E15" s="31">
        <f>E16</f>
        <v>2802000</v>
      </c>
      <c r="F15" s="31">
        <f>F16</f>
        <v>1255027</v>
      </c>
      <c r="G15" s="48">
        <f t="shared" si="0"/>
        <v>44.790399714489645</v>
      </c>
      <c r="I15" s="134"/>
    </row>
    <row r="16" spans="2:9" s="14" customFormat="1" ht="13.5">
      <c r="B16" s="15" t="s">
        <v>263</v>
      </c>
      <c r="C16" s="12" t="s">
        <v>203</v>
      </c>
      <c r="D16" s="31">
        <f>D17+D18+D19</f>
        <v>2802000</v>
      </c>
      <c r="E16" s="31">
        <f>E17+E18+E19</f>
        <v>2802000</v>
      </c>
      <c r="F16" s="31">
        <f>F17+F18+F19</f>
        <v>1255027</v>
      </c>
      <c r="G16" s="48">
        <f t="shared" si="0"/>
        <v>44.790399714489645</v>
      </c>
      <c r="I16" s="134"/>
    </row>
    <row r="17" spans="2:9" s="14" customFormat="1" ht="25.5">
      <c r="B17" s="16" t="s">
        <v>340</v>
      </c>
      <c r="C17" s="13" t="s">
        <v>341</v>
      </c>
      <c r="D17" s="32"/>
      <c r="E17" s="32"/>
      <c r="F17" s="56"/>
      <c r="G17" s="48"/>
      <c r="I17" s="134"/>
    </row>
    <row r="18" spans="2:9" ht="13.5">
      <c r="B18" s="16" t="s">
        <v>204</v>
      </c>
      <c r="C18" s="13" t="s">
        <v>205</v>
      </c>
      <c r="D18" s="32">
        <v>2402000</v>
      </c>
      <c r="E18" s="32">
        <v>2402000</v>
      </c>
      <c r="F18" s="56">
        <v>1090601</v>
      </c>
      <c r="G18" s="47">
        <f t="shared" si="0"/>
        <v>45.40387177352206</v>
      </c>
      <c r="I18" s="134"/>
    </row>
    <row r="19" spans="2:9" ht="13.5">
      <c r="B19" s="16" t="s">
        <v>206</v>
      </c>
      <c r="C19" s="13" t="s">
        <v>207</v>
      </c>
      <c r="D19" s="32">
        <v>400000</v>
      </c>
      <c r="E19" s="32">
        <v>400000</v>
      </c>
      <c r="F19" s="56">
        <v>164426</v>
      </c>
      <c r="G19" s="47">
        <f t="shared" si="0"/>
        <v>41.106500000000004</v>
      </c>
      <c r="I19" s="134"/>
    </row>
    <row r="20" spans="2:9" ht="12.75" customHeight="1">
      <c r="B20" s="15" t="s">
        <v>264</v>
      </c>
      <c r="C20" s="12" t="s">
        <v>208</v>
      </c>
      <c r="D20" s="31"/>
      <c r="E20" s="31"/>
      <c r="F20" s="55"/>
      <c r="G20" s="48"/>
      <c r="I20" s="134"/>
    </row>
    <row r="21" spans="2:9" s="14" customFormat="1" ht="12.75" customHeight="1">
      <c r="B21" s="15" t="s">
        <v>265</v>
      </c>
      <c r="C21" s="12" t="s">
        <v>209</v>
      </c>
      <c r="D21" s="31">
        <f>SUM(D22:D28)</f>
        <v>17577000</v>
      </c>
      <c r="E21" s="31">
        <f>SUM(E22:E28)</f>
        <v>17779000</v>
      </c>
      <c r="F21" s="55">
        <f>SUM(F22:F28)</f>
        <v>12077228</v>
      </c>
      <c r="G21" s="48">
        <f t="shared" si="0"/>
        <v>67.92973733055852</v>
      </c>
      <c r="I21" s="134"/>
    </row>
    <row r="22" spans="2:9" ht="13.5">
      <c r="B22" s="16" t="s">
        <v>210</v>
      </c>
      <c r="C22" s="13" t="s">
        <v>211</v>
      </c>
      <c r="D22" s="32">
        <v>2600000</v>
      </c>
      <c r="E22" s="32">
        <v>2600000</v>
      </c>
      <c r="F22" s="56">
        <v>1009523</v>
      </c>
      <c r="G22" s="49">
        <f t="shared" si="0"/>
        <v>38.827807692307694</v>
      </c>
      <c r="I22" s="134"/>
    </row>
    <row r="23" spans="2:9" ht="13.5">
      <c r="B23" s="16" t="s">
        <v>212</v>
      </c>
      <c r="C23" s="13" t="s">
        <v>213</v>
      </c>
      <c r="D23" s="32">
        <v>159000</v>
      </c>
      <c r="E23" s="32">
        <v>159000</v>
      </c>
      <c r="F23" s="56">
        <v>27129</v>
      </c>
      <c r="G23" s="49">
        <f t="shared" si="0"/>
        <v>17.062264150943395</v>
      </c>
      <c r="I23" s="134"/>
    </row>
    <row r="24" spans="2:9" ht="13.5">
      <c r="B24" s="16" t="s">
        <v>214</v>
      </c>
      <c r="C24" s="13" t="s">
        <v>215</v>
      </c>
      <c r="D24" s="32">
        <v>664000</v>
      </c>
      <c r="E24" s="32">
        <v>664000</v>
      </c>
      <c r="F24" s="56">
        <v>424631</v>
      </c>
      <c r="G24" s="49">
        <f t="shared" si="0"/>
        <v>63.950451807228916</v>
      </c>
      <c r="I24" s="134"/>
    </row>
    <row r="25" spans="2:9" ht="25.5" customHeight="1">
      <c r="B25" s="16" t="s">
        <v>216</v>
      </c>
      <c r="C25" s="13" t="s">
        <v>217</v>
      </c>
      <c r="D25" s="32">
        <v>7400000</v>
      </c>
      <c r="E25" s="32">
        <v>7400000</v>
      </c>
      <c r="F25" s="56">
        <v>5404247</v>
      </c>
      <c r="G25" s="49">
        <f t="shared" si="0"/>
        <v>73.03036486486486</v>
      </c>
      <c r="I25" s="134"/>
    </row>
    <row r="26" spans="2:9" ht="24.75" customHeight="1">
      <c r="B26" s="16" t="s">
        <v>218</v>
      </c>
      <c r="C26" s="13" t="s">
        <v>219</v>
      </c>
      <c r="D26" s="32">
        <v>120000</v>
      </c>
      <c r="E26" s="32">
        <v>120000</v>
      </c>
      <c r="F26" s="56">
        <v>78496</v>
      </c>
      <c r="G26" s="49">
        <f t="shared" si="0"/>
        <v>65.41333333333334</v>
      </c>
      <c r="I26" s="134"/>
    </row>
    <row r="27" spans="2:9" ht="26.25" customHeight="1">
      <c r="B27" s="16" t="s">
        <v>220</v>
      </c>
      <c r="C27" s="13" t="s">
        <v>221</v>
      </c>
      <c r="D27" s="32">
        <v>150000</v>
      </c>
      <c r="E27" s="32">
        <v>182000</v>
      </c>
      <c r="F27" s="56">
        <v>38910</v>
      </c>
      <c r="G27" s="49">
        <f t="shared" si="0"/>
        <v>21.37912087912088</v>
      </c>
      <c r="I27" s="134"/>
    </row>
    <row r="28" spans="2:9" ht="13.5">
      <c r="B28" s="16" t="s">
        <v>222</v>
      </c>
      <c r="C28" s="13" t="s">
        <v>223</v>
      </c>
      <c r="D28" s="32">
        <v>6484000</v>
      </c>
      <c r="E28" s="32">
        <v>6654000</v>
      </c>
      <c r="F28" s="56">
        <v>5094292</v>
      </c>
      <c r="G28" s="47">
        <f t="shared" si="0"/>
        <v>76.55984370303577</v>
      </c>
      <c r="I28" s="134"/>
    </row>
    <row r="29" spans="2:9" ht="13.5">
      <c r="B29" s="23" t="s">
        <v>350</v>
      </c>
      <c r="C29" s="24" t="s">
        <v>349</v>
      </c>
      <c r="D29" s="33">
        <f>D30</f>
        <v>4000</v>
      </c>
      <c r="E29" s="33">
        <f>E30</f>
        <v>4000</v>
      </c>
      <c r="F29" s="57">
        <f>F30</f>
        <v>700</v>
      </c>
      <c r="G29" s="48">
        <f t="shared" si="0"/>
        <v>17.5</v>
      </c>
      <c r="I29" s="134"/>
    </row>
    <row r="30" spans="2:9" ht="13.5">
      <c r="B30" s="16" t="s">
        <v>351</v>
      </c>
      <c r="C30" s="13" t="s">
        <v>352</v>
      </c>
      <c r="D30" s="32">
        <v>4000</v>
      </c>
      <c r="E30" s="32">
        <v>4000</v>
      </c>
      <c r="F30" s="56">
        <v>700</v>
      </c>
      <c r="G30" s="47">
        <f t="shared" si="0"/>
        <v>17.5</v>
      </c>
      <c r="I30" s="134"/>
    </row>
    <row r="31" spans="2:9" s="17" customFormat="1" ht="13.5">
      <c r="B31" s="15" t="s">
        <v>266</v>
      </c>
      <c r="C31" s="12" t="s">
        <v>224</v>
      </c>
      <c r="D31" s="31">
        <f>D32</f>
        <v>425000</v>
      </c>
      <c r="E31" s="31">
        <f>E32</f>
        <v>425000</v>
      </c>
      <c r="F31" s="55">
        <f>F32</f>
        <v>158571</v>
      </c>
      <c r="G31" s="48">
        <f t="shared" si="0"/>
        <v>37.31082352941176</v>
      </c>
      <c r="I31" s="134"/>
    </row>
    <row r="32" spans="2:9" ht="13.5">
      <c r="B32" s="16" t="s">
        <v>225</v>
      </c>
      <c r="C32" s="13" t="s">
        <v>226</v>
      </c>
      <c r="D32" s="32">
        <v>425000</v>
      </c>
      <c r="E32" s="32">
        <v>425000</v>
      </c>
      <c r="F32" s="56">
        <v>158571</v>
      </c>
      <c r="G32" s="47">
        <f t="shared" si="0"/>
        <v>37.31082352941176</v>
      </c>
      <c r="I32" s="134"/>
    </row>
    <row r="33" spans="2:9" s="17" customFormat="1" ht="12.75" customHeight="1">
      <c r="B33" s="15" t="s">
        <v>267</v>
      </c>
      <c r="C33" s="12" t="s">
        <v>227</v>
      </c>
      <c r="D33" s="31">
        <f>D34+D35+D36+D37</f>
        <v>0</v>
      </c>
      <c r="E33" s="31">
        <f>E34+E35+E36+E37</f>
        <v>0</v>
      </c>
      <c r="F33" s="55">
        <f>F34+F35+F36+F37</f>
        <v>1066546</v>
      </c>
      <c r="G33" s="48"/>
      <c r="I33" s="134"/>
    </row>
    <row r="34" spans="2:9" ht="13.5">
      <c r="B34" s="16" t="s">
        <v>228</v>
      </c>
      <c r="C34" s="13" t="s">
        <v>229</v>
      </c>
      <c r="D34" s="32"/>
      <c r="E34" s="32"/>
      <c r="F34" s="56">
        <v>856450</v>
      </c>
      <c r="G34" s="48"/>
      <c r="I34" s="134"/>
    </row>
    <row r="35" spans="2:9" ht="25.5">
      <c r="B35" s="16" t="s">
        <v>237</v>
      </c>
      <c r="C35" s="13" t="s">
        <v>238</v>
      </c>
      <c r="D35" s="32">
        <v>-515000</v>
      </c>
      <c r="E35" s="32">
        <v>-415000</v>
      </c>
      <c r="F35" s="56">
        <v>-92054</v>
      </c>
      <c r="G35" s="47">
        <f t="shared" si="0"/>
        <v>22.181686746987953</v>
      </c>
      <c r="I35" s="134"/>
    </row>
    <row r="36" spans="2:9" ht="13.5">
      <c r="B36" s="16" t="s">
        <v>239</v>
      </c>
      <c r="C36" s="13" t="s">
        <v>240</v>
      </c>
      <c r="D36" s="32">
        <v>515000</v>
      </c>
      <c r="E36" s="32">
        <v>415000</v>
      </c>
      <c r="F36" s="56">
        <v>92054</v>
      </c>
      <c r="G36" s="47">
        <f t="shared" si="0"/>
        <v>22.181686746987953</v>
      </c>
      <c r="I36" s="134"/>
    </row>
    <row r="37" spans="2:9" ht="13.5">
      <c r="B37" s="16" t="s">
        <v>230</v>
      </c>
      <c r="C37" s="13" t="s">
        <v>231</v>
      </c>
      <c r="D37" s="32"/>
      <c r="E37" s="32"/>
      <c r="F37" s="56">
        <v>210096</v>
      </c>
      <c r="G37" s="48"/>
      <c r="I37" s="134"/>
    </row>
    <row r="38" spans="2:9" ht="13.5">
      <c r="B38" s="16" t="s">
        <v>268</v>
      </c>
      <c r="C38" s="13" t="s">
        <v>232</v>
      </c>
      <c r="D38" s="32"/>
      <c r="E38" s="32"/>
      <c r="F38" s="56">
        <v>3781</v>
      </c>
      <c r="G38" s="48"/>
      <c r="I38" s="134"/>
    </row>
    <row r="39" spans="2:9" s="17" customFormat="1" ht="13.5">
      <c r="B39" s="15" t="s">
        <v>269</v>
      </c>
      <c r="C39" s="12" t="s">
        <v>233</v>
      </c>
      <c r="D39" s="31">
        <f>D40</f>
        <v>0</v>
      </c>
      <c r="E39" s="31">
        <f>E40</f>
        <v>0</v>
      </c>
      <c r="F39" s="55">
        <f>F40+F41</f>
        <v>3646</v>
      </c>
      <c r="G39" s="48"/>
      <c r="I39" s="134"/>
    </row>
    <row r="40" spans="2:9" ht="12.75" customHeight="1">
      <c r="B40" s="16" t="s">
        <v>234</v>
      </c>
      <c r="C40" s="13" t="s">
        <v>235</v>
      </c>
      <c r="D40" s="32"/>
      <c r="E40" s="32"/>
      <c r="F40" s="56">
        <v>317</v>
      </c>
      <c r="G40" s="48"/>
      <c r="I40" s="134"/>
    </row>
    <row r="41" spans="2:9" ht="12.75" customHeight="1">
      <c r="B41" s="16" t="s">
        <v>399</v>
      </c>
      <c r="C41" s="13" t="s">
        <v>400</v>
      </c>
      <c r="D41" s="32"/>
      <c r="E41" s="32"/>
      <c r="F41" s="56">
        <v>3329</v>
      </c>
      <c r="G41" s="48"/>
      <c r="I41" s="134"/>
    </row>
    <row r="42" spans="2:9" ht="12.75" customHeight="1">
      <c r="B42" s="15" t="s">
        <v>363</v>
      </c>
      <c r="C42" s="12" t="s">
        <v>362</v>
      </c>
      <c r="D42" s="31"/>
      <c r="E42" s="31"/>
      <c r="F42" s="55"/>
      <c r="G42" s="48"/>
      <c r="I42" s="134"/>
    </row>
    <row r="43" spans="2:9" ht="13.5">
      <c r="B43" s="15" t="s">
        <v>356</v>
      </c>
      <c r="C43" s="12" t="s">
        <v>236</v>
      </c>
      <c r="D43" s="31">
        <f>D44</f>
        <v>0</v>
      </c>
      <c r="E43" s="31">
        <f>E44</f>
        <v>0</v>
      </c>
      <c r="F43" s="55">
        <f>F44</f>
        <v>0</v>
      </c>
      <c r="G43" s="48"/>
      <c r="I43" s="134"/>
    </row>
    <row r="44" spans="2:9" ht="25.5">
      <c r="B44" s="16" t="s">
        <v>358</v>
      </c>
      <c r="C44" s="13" t="s">
        <v>357</v>
      </c>
      <c r="D44" s="32"/>
      <c r="E44" s="32"/>
      <c r="F44" s="56"/>
      <c r="G44" s="48"/>
      <c r="I44" s="134"/>
    </row>
    <row r="45" spans="2:9" s="17" customFormat="1" ht="12.75" customHeight="1">
      <c r="B45" s="15" t="s">
        <v>359</v>
      </c>
      <c r="C45" s="12" t="s">
        <v>360</v>
      </c>
      <c r="D45" s="31">
        <f>D46</f>
        <v>0</v>
      </c>
      <c r="E45" s="31">
        <f>E46</f>
        <v>0</v>
      </c>
      <c r="F45" s="55">
        <f>F46</f>
        <v>38280</v>
      </c>
      <c r="G45" s="48"/>
      <c r="I45" s="134"/>
    </row>
    <row r="46" spans="2:9" ht="38.25">
      <c r="B46" s="16" t="s">
        <v>448</v>
      </c>
      <c r="C46" s="13" t="s">
        <v>361</v>
      </c>
      <c r="D46" s="32"/>
      <c r="E46" s="32"/>
      <c r="F46" s="56">
        <v>38280</v>
      </c>
      <c r="G46" s="48"/>
      <c r="I46" s="134"/>
    </row>
    <row r="47" spans="2:9" ht="13.5">
      <c r="B47" s="25" t="s">
        <v>364</v>
      </c>
      <c r="C47" s="26">
        <v>4310</v>
      </c>
      <c r="D47" s="27">
        <f>D49</f>
        <v>0</v>
      </c>
      <c r="E47" s="27">
        <f>E49</f>
        <v>300000</v>
      </c>
      <c r="F47" s="27">
        <f>F49</f>
        <v>300000</v>
      </c>
      <c r="G47" s="48">
        <f t="shared" si="0"/>
        <v>100</v>
      </c>
      <c r="I47" s="134"/>
    </row>
    <row r="48" spans="2:9" ht="13.5" hidden="1">
      <c r="B48" s="25"/>
      <c r="C48" s="26"/>
      <c r="D48" s="27"/>
      <c r="E48" s="27"/>
      <c r="F48" s="58"/>
      <c r="G48" s="48" t="e">
        <f t="shared" si="0"/>
        <v>#DIV/0!</v>
      </c>
      <c r="I48" s="134"/>
    </row>
    <row r="49" spans="2:9" ht="25.5">
      <c r="B49" s="102" t="s">
        <v>441</v>
      </c>
      <c r="C49" s="103">
        <v>431019</v>
      </c>
      <c r="D49" s="104"/>
      <c r="E49" s="104">
        <v>300000</v>
      </c>
      <c r="F49" s="105">
        <v>300000</v>
      </c>
      <c r="G49" s="47">
        <f t="shared" si="0"/>
        <v>100</v>
      </c>
      <c r="I49" s="134"/>
    </row>
    <row r="50" spans="2:9" ht="14.25">
      <c r="B50" s="29" t="s">
        <v>241</v>
      </c>
      <c r="C50" s="30" t="s">
        <v>242</v>
      </c>
      <c r="D50" s="34">
        <f>D51+D56</f>
        <v>20808000</v>
      </c>
      <c r="E50" s="34">
        <f>E51+E56</f>
        <v>21310000</v>
      </c>
      <c r="F50" s="34">
        <f>F51+F56</f>
        <v>14408616</v>
      </c>
      <c r="G50" s="48">
        <f t="shared" si="0"/>
        <v>67.61434068512435</v>
      </c>
      <c r="I50" s="134"/>
    </row>
    <row r="51" spans="2:9" ht="13.5">
      <c r="B51" s="11" t="s">
        <v>273</v>
      </c>
      <c r="C51" s="13" t="s">
        <v>151</v>
      </c>
      <c r="D51" s="35">
        <f>D52+D53+D54+D55</f>
        <v>20293000</v>
      </c>
      <c r="E51" s="35">
        <f>E52+E53+E54+E55</f>
        <v>20595000</v>
      </c>
      <c r="F51" s="35">
        <f>F52+F53+F54+F55</f>
        <v>14016571</v>
      </c>
      <c r="G51" s="47">
        <f t="shared" si="0"/>
        <v>68.0581257586793</v>
      </c>
      <c r="I51" s="134"/>
    </row>
    <row r="52" spans="2:9" ht="13.5">
      <c r="B52" s="11" t="s">
        <v>152</v>
      </c>
      <c r="C52" s="13" t="s">
        <v>153</v>
      </c>
      <c r="D52" s="35">
        <f>D61+D69+D81</f>
        <v>2185000</v>
      </c>
      <c r="E52" s="35">
        <f>E61+E69+E81</f>
        <v>2267000</v>
      </c>
      <c r="F52" s="35">
        <f>F61+F69+F81</f>
        <v>1895242</v>
      </c>
      <c r="G52" s="47">
        <f t="shared" si="0"/>
        <v>83.6013233348037</v>
      </c>
      <c r="I52" s="134"/>
    </row>
    <row r="53" spans="2:9" ht="13.5">
      <c r="B53" s="11" t="s">
        <v>154</v>
      </c>
      <c r="C53" s="13" t="s">
        <v>155</v>
      </c>
      <c r="D53" s="35">
        <v>18088000</v>
      </c>
      <c r="E53" s="35">
        <f>E62+E70+E76+E82</f>
        <v>18308000</v>
      </c>
      <c r="F53" s="35">
        <f>F62+F70+F76+F82</f>
        <v>12118872</v>
      </c>
      <c r="G53" s="47">
        <f t="shared" si="0"/>
        <v>66.19440681669215</v>
      </c>
      <c r="I53" s="134"/>
    </row>
    <row r="54" spans="2:9" ht="13.5">
      <c r="B54" s="11" t="s">
        <v>164</v>
      </c>
      <c r="C54" s="13" t="s">
        <v>165</v>
      </c>
      <c r="D54" s="35">
        <v>10000</v>
      </c>
      <c r="E54" s="35">
        <v>10000</v>
      </c>
      <c r="F54" s="59"/>
      <c r="G54" s="48"/>
      <c r="I54" s="134"/>
    </row>
    <row r="55" spans="2:9" ht="13.5">
      <c r="B55" s="11" t="s">
        <v>353</v>
      </c>
      <c r="C55" s="13" t="s">
        <v>354</v>
      </c>
      <c r="D55" s="35">
        <f>D64</f>
        <v>10000</v>
      </c>
      <c r="E55" s="35">
        <f>E64</f>
        <v>10000</v>
      </c>
      <c r="F55" s="35">
        <f>F64</f>
        <v>2457</v>
      </c>
      <c r="G55" s="47">
        <f t="shared" si="0"/>
        <v>24.57</v>
      </c>
      <c r="I55" s="134"/>
    </row>
    <row r="56" spans="2:9" ht="13.5">
      <c r="B56" s="11" t="s">
        <v>270</v>
      </c>
      <c r="C56" s="13" t="s">
        <v>167</v>
      </c>
      <c r="D56" s="35">
        <f>D57</f>
        <v>515000</v>
      </c>
      <c r="E56" s="35">
        <f>E57</f>
        <v>715000</v>
      </c>
      <c r="F56" s="35">
        <f>F57</f>
        <v>392045</v>
      </c>
      <c r="G56" s="47">
        <f t="shared" si="0"/>
        <v>54.83146853146853</v>
      </c>
      <c r="I56" s="134"/>
    </row>
    <row r="57" spans="2:9" ht="13.5">
      <c r="B57" s="11" t="s">
        <v>411</v>
      </c>
      <c r="C57" s="13" t="s">
        <v>168</v>
      </c>
      <c r="D57" s="35">
        <f>D66+D72+D78+D84</f>
        <v>515000</v>
      </c>
      <c r="E57" s="35">
        <f>E66+E72+E78+E84</f>
        <v>715000</v>
      </c>
      <c r="F57" s="35">
        <f>F66+F72+F78+F84</f>
        <v>392045</v>
      </c>
      <c r="G57" s="47">
        <f t="shared" si="0"/>
        <v>54.83146853146853</v>
      </c>
      <c r="I57" s="134"/>
    </row>
    <row r="58" spans="2:9" ht="12.75" customHeight="1" hidden="1">
      <c r="B58" s="11" t="s">
        <v>376</v>
      </c>
      <c r="C58" s="13" t="s">
        <v>377</v>
      </c>
      <c r="D58" s="35"/>
      <c r="E58" s="35"/>
      <c r="F58" s="59"/>
      <c r="G58" s="48" t="e">
        <f t="shared" si="0"/>
        <v>#DIV/0!</v>
      </c>
      <c r="I58" s="134"/>
    </row>
    <row r="59" spans="2:9" ht="13.5">
      <c r="B59" s="10" t="s">
        <v>243</v>
      </c>
      <c r="C59" s="12" t="s">
        <v>244</v>
      </c>
      <c r="D59" s="36">
        <f>D60+D65</f>
        <v>12320000</v>
      </c>
      <c r="E59" s="36">
        <f>E60+E65</f>
        <v>12320000</v>
      </c>
      <c r="F59" s="60">
        <f>F60+F65</f>
        <v>8945003</v>
      </c>
      <c r="G59" s="48">
        <f t="shared" si="0"/>
        <v>72.60554383116883</v>
      </c>
      <c r="I59" s="134"/>
    </row>
    <row r="60" spans="2:9" ht="13.5">
      <c r="B60" s="11" t="s">
        <v>274</v>
      </c>
      <c r="C60" s="13" t="s">
        <v>151</v>
      </c>
      <c r="D60" s="35">
        <f>D61+D62+D63+D64</f>
        <v>12220000</v>
      </c>
      <c r="E60" s="35">
        <f>E61+E62+E63+E64</f>
        <v>12220000</v>
      </c>
      <c r="F60" s="59">
        <f>F61+F62+F63+F64</f>
        <v>8862049</v>
      </c>
      <c r="G60" s="47">
        <f t="shared" si="0"/>
        <v>72.52085924713583</v>
      </c>
      <c r="I60" s="134"/>
    </row>
    <row r="61" spans="2:9" ht="13.5">
      <c r="B61" s="11" t="s">
        <v>152</v>
      </c>
      <c r="C61" s="13" t="s">
        <v>153</v>
      </c>
      <c r="D61" s="35">
        <v>1200000</v>
      </c>
      <c r="E61" s="35">
        <v>1200000</v>
      </c>
      <c r="F61" s="59">
        <v>921572</v>
      </c>
      <c r="G61" s="47">
        <f t="shared" si="0"/>
        <v>76.79766666666666</v>
      </c>
      <c r="I61" s="134"/>
    </row>
    <row r="62" spans="2:9" ht="13.5">
      <c r="B62" s="11" t="s">
        <v>154</v>
      </c>
      <c r="C62" s="13" t="s">
        <v>155</v>
      </c>
      <c r="D62" s="35">
        <v>11000000</v>
      </c>
      <c r="E62" s="35">
        <v>11000000</v>
      </c>
      <c r="F62" s="59">
        <v>7938020</v>
      </c>
      <c r="G62" s="47">
        <f t="shared" si="0"/>
        <v>72.16381818181819</v>
      </c>
      <c r="I62" s="134"/>
    </row>
    <row r="63" spans="2:9" ht="13.5">
      <c r="B63" s="11" t="s">
        <v>164</v>
      </c>
      <c r="C63" s="13" t="s">
        <v>165</v>
      </c>
      <c r="D63" s="35">
        <v>10000</v>
      </c>
      <c r="E63" s="35">
        <v>10000</v>
      </c>
      <c r="F63" s="59"/>
      <c r="G63" s="48"/>
      <c r="I63" s="134"/>
    </row>
    <row r="64" spans="2:9" ht="13.5">
      <c r="B64" s="11" t="s">
        <v>353</v>
      </c>
      <c r="C64" s="13" t="s">
        <v>354</v>
      </c>
      <c r="D64" s="35">
        <v>10000</v>
      </c>
      <c r="E64" s="35">
        <v>10000</v>
      </c>
      <c r="F64" s="59">
        <v>2457</v>
      </c>
      <c r="G64" s="47">
        <f t="shared" si="0"/>
        <v>24.57</v>
      </c>
      <c r="I64" s="134"/>
    </row>
    <row r="65" spans="2:9" ht="13.5">
      <c r="B65" s="11" t="s">
        <v>271</v>
      </c>
      <c r="C65" s="13" t="s">
        <v>167</v>
      </c>
      <c r="D65" s="35">
        <f>D66</f>
        <v>100000</v>
      </c>
      <c r="E65" s="35">
        <f>E66</f>
        <v>100000</v>
      </c>
      <c r="F65" s="59">
        <f>F66</f>
        <v>82954</v>
      </c>
      <c r="G65" s="47">
        <f t="shared" si="0"/>
        <v>82.95400000000001</v>
      </c>
      <c r="I65" s="134"/>
    </row>
    <row r="66" spans="2:9" ht="13.5">
      <c r="B66" s="11" t="s">
        <v>412</v>
      </c>
      <c r="C66" s="13" t="s">
        <v>168</v>
      </c>
      <c r="D66" s="35">
        <v>100000</v>
      </c>
      <c r="E66" s="35">
        <v>100000</v>
      </c>
      <c r="F66" s="59">
        <v>82954</v>
      </c>
      <c r="G66" s="47">
        <f t="shared" si="0"/>
        <v>82.95400000000001</v>
      </c>
      <c r="I66" s="134"/>
    </row>
    <row r="67" spans="2:9" ht="13.5">
      <c r="B67" s="10" t="s">
        <v>245</v>
      </c>
      <c r="C67" s="12" t="s">
        <v>246</v>
      </c>
      <c r="D67" s="36">
        <f>D68+D71</f>
        <v>5112000</v>
      </c>
      <c r="E67" s="36">
        <f>E68+E71</f>
        <v>5444000</v>
      </c>
      <c r="F67" s="60">
        <f>F68+F71</f>
        <v>3001193</v>
      </c>
      <c r="G67" s="48">
        <f t="shared" si="0"/>
        <v>55.12845334313005</v>
      </c>
      <c r="I67" s="134"/>
    </row>
    <row r="68" spans="2:9" ht="13.5">
      <c r="B68" s="11" t="s">
        <v>275</v>
      </c>
      <c r="C68" s="13" t="s">
        <v>151</v>
      </c>
      <c r="D68" s="35">
        <f>D69+D70</f>
        <v>4889000</v>
      </c>
      <c r="E68" s="35">
        <f>E69+E70</f>
        <v>4921000</v>
      </c>
      <c r="F68" s="59">
        <f>F69+F70</f>
        <v>2697872</v>
      </c>
      <c r="G68" s="47">
        <f t="shared" si="0"/>
        <v>54.82365372891689</v>
      </c>
      <c r="I68" s="134"/>
    </row>
    <row r="69" spans="2:9" ht="13.5">
      <c r="B69" s="11" t="s">
        <v>152</v>
      </c>
      <c r="C69" s="13" t="s">
        <v>153</v>
      </c>
      <c r="D69" s="35">
        <v>630000</v>
      </c>
      <c r="E69" s="35">
        <v>662000</v>
      </c>
      <c r="F69" s="59">
        <v>614269</v>
      </c>
      <c r="G69" s="47">
        <f t="shared" si="0"/>
        <v>92.78987915407855</v>
      </c>
      <c r="I69" s="134"/>
    </row>
    <row r="70" spans="2:9" ht="13.5">
      <c r="B70" s="11" t="s">
        <v>154</v>
      </c>
      <c r="C70" s="13" t="s">
        <v>155</v>
      </c>
      <c r="D70" s="35">
        <v>4259000</v>
      </c>
      <c r="E70" s="35">
        <v>4259000</v>
      </c>
      <c r="F70" s="59">
        <v>2083603</v>
      </c>
      <c r="G70" s="47">
        <f t="shared" si="0"/>
        <v>48.922352664944825</v>
      </c>
      <c r="I70" s="134"/>
    </row>
    <row r="71" spans="2:9" ht="13.5">
      <c r="B71" s="11" t="s">
        <v>259</v>
      </c>
      <c r="C71" s="13" t="s">
        <v>167</v>
      </c>
      <c r="D71" s="35">
        <f>D72</f>
        <v>223000</v>
      </c>
      <c r="E71" s="35">
        <f>E72</f>
        <v>523000</v>
      </c>
      <c r="F71" s="59">
        <f>F72</f>
        <v>303321</v>
      </c>
      <c r="G71" s="47">
        <f t="shared" si="0"/>
        <v>57.99636711281071</v>
      </c>
      <c r="I71" s="134"/>
    </row>
    <row r="72" spans="2:9" ht="13.5">
      <c r="B72" s="11" t="s">
        <v>413</v>
      </c>
      <c r="C72" s="13" t="s">
        <v>168</v>
      </c>
      <c r="D72" s="35">
        <v>223000</v>
      </c>
      <c r="E72" s="35">
        <v>523000</v>
      </c>
      <c r="F72" s="59">
        <v>303321</v>
      </c>
      <c r="G72" s="47">
        <f t="shared" si="0"/>
        <v>57.99636711281071</v>
      </c>
      <c r="I72" s="134"/>
    </row>
    <row r="73" spans="2:9" ht="12.75" customHeight="1" hidden="1">
      <c r="B73" s="11" t="s">
        <v>376</v>
      </c>
      <c r="C73" s="13" t="s">
        <v>377</v>
      </c>
      <c r="D73" s="35"/>
      <c r="E73" s="35"/>
      <c r="F73" s="59"/>
      <c r="G73" s="48" t="e">
        <f t="shared" si="0"/>
        <v>#DIV/0!</v>
      </c>
      <c r="I73" s="134"/>
    </row>
    <row r="74" spans="2:9" ht="13.5">
      <c r="B74" s="10" t="s">
        <v>247</v>
      </c>
      <c r="C74" s="12" t="s">
        <v>248</v>
      </c>
      <c r="D74" s="36">
        <f>D75+D77</f>
        <v>668000</v>
      </c>
      <c r="E74" s="36">
        <f>E75+E77</f>
        <v>668000</v>
      </c>
      <c r="F74" s="60">
        <f>F75+F77</f>
        <v>357739</v>
      </c>
      <c r="G74" s="48">
        <f t="shared" si="0"/>
        <v>53.55374251497006</v>
      </c>
      <c r="I74" s="134"/>
    </row>
    <row r="75" spans="2:9" ht="13.5">
      <c r="B75" s="11" t="s">
        <v>276</v>
      </c>
      <c r="C75" s="13" t="s">
        <v>151</v>
      </c>
      <c r="D75" s="35">
        <f>D76</f>
        <v>668000</v>
      </c>
      <c r="E75" s="35">
        <f>E76</f>
        <v>668000</v>
      </c>
      <c r="F75" s="59">
        <f>F76</f>
        <v>357739</v>
      </c>
      <c r="G75" s="47">
        <f t="shared" si="0"/>
        <v>53.55374251497006</v>
      </c>
      <c r="I75" s="134"/>
    </row>
    <row r="76" spans="2:9" ht="13.5">
      <c r="B76" s="11" t="s">
        <v>154</v>
      </c>
      <c r="C76" s="13" t="s">
        <v>155</v>
      </c>
      <c r="D76" s="35">
        <v>668000</v>
      </c>
      <c r="E76" s="35">
        <v>668000</v>
      </c>
      <c r="F76" s="59">
        <v>357739</v>
      </c>
      <c r="G76" s="47">
        <f t="shared" si="0"/>
        <v>53.55374251497006</v>
      </c>
      <c r="I76" s="134"/>
    </row>
    <row r="77" spans="2:9" ht="13.5" hidden="1">
      <c r="B77" s="11" t="s">
        <v>271</v>
      </c>
      <c r="C77" s="13" t="s">
        <v>167</v>
      </c>
      <c r="D77" s="35">
        <f>D78</f>
        <v>0</v>
      </c>
      <c r="E77" s="35">
        <f>E78</f>
        <v>0</v>
      </c>
      <c r="F77" s="59"/>
      <c r="G77" s="48"/>
      <c r="I77" s="134"/>
    </row>
    <row r="78" spans="2:9" ht="13.5" hidden="1">
      <c r="B78" s="11" t="s">
        <v>412</v>
      </c>
      <c r="C78" s="13" t="s">
        <v>168</v>
      </c>
      <c r="D78" s="35"/>
      <c r="E78" s="35"/>
      <c r="F78" s="59"/>
      <c r="G78" s="48"/>
      <c r="I78" s="134"/>
    </row>
    <row r="79" spans="2:9" ht="25.5">
      <c r="B79" s="10" t="s">
        <v>249</v>
      </c>
      <c r="C79" s="12" t="s">
        <v>250</v>
      </c>
      <c r="D79" s="36">
        <f>D80+D83</f>
        <v>2708000</v>
      </c>
      <c r="E79" s="36">
        <f>E80+E83</f>
        <v>2878000</v>
      </c>
      <c r="F79" s="60">
        <f>F80+F83</f>
        <v>2104681</v>
      </c>
      <c r="G79" s="51">
        <f aca="true" t="shared" si="1" ref="G79:G93">F79/E79*100</f>
        <v>73.12998610145934</v>
      </c>
      <c r="I79" s="134"/>
    </row>
    <row r="80" spans="2:9" ht="13.5">
      <c r="B80" s="11" t="s">
        <v>277</v>
      </c>
      <c r="C80" s="13" t="s">
        <v>151</v>
      </c>
      <c r="D80" s="35">
        <f>D81+D82</f>
        <v>2516000</v>
      </c>
      <c r="E80" s="35">
        <f>E81+E82</f>
        <v>2786000</v>
      </c>
      <c r="F80" s="59">
        <f>F81+F82</f>
        <v>2098911</v>
      </c>
      <c r="G80" s="47">
        <f t="shared" si="1"/>
        <v>75.33779612347452</v>
      </c>
      <c r="I80" s="134"/>
    </row>
    <row r="81" spans="2:9" ht="13.5">
      <c r="B81" s="11" t="s">
        <v>152</v>
      </c>
      <c r="C81" s="13" t="s">
        <v>153</v>
      </c>
      <c r="D81" s="35">
        <v>355000</v>
      </c>
      <c r="E81" s="35">
        <v>405000</v>
      </c>
      <c r="F81" s="59">
        <v>359401</v>
      </c>
      <c r="G81" s="47">
        <f t="shared" si="1"/>
        <v>88.74098765432099</v>
      </c>
      <c r="I81" s="134"/>
    </row>
    <row r="82" spans="2:9" ht="13.5">
      <c r="B82" s="11" t="s">
        <v>154</v>
      </c>
      <c r="C82" s="13" t="s">
        <v>155</v>
      </c>
      <c r="D82" s="35">
        <v>2161000</v>
      </c>
      <c r="E82" s="35">
        <v>2381000</v>
      </c>
      <c r="F82" s="59">
        <v>1739510</v>
      </c>
      <c r="G82" s="47">
        <f t="shared" si="1"/>
        <v>73.05795884082318</v>
      </c>
      <c r="I82" s="134"/>
    </row>
    <row r="83" spans="2:9" ht="13.5">
      <c r="B83" s="11" t="s">
        <v>272</v>
      </c>
      <c r="C83" s="13" t="s">
        <v>167</v>
      </c>
      <c r="D83" s="35">
        <f>D84</f>
        <v>192000</v>
      </c>
      <c r="E83" s="35">
        <f>E84</f>
        <v>92000</v>
      </c>
      <c r="F83" s="59">
        <f>F84</f>
        <v>5770</v>
      </c>
      <c r="G83" s="47">
        <f t="shared" si="1"/>
        <v>6.271739130434782</v>
      </c>
      <c r="I83" s="134"/>
    </row>
    <row r="84" spans="2:9" ht="13.5">
      <c r="B84" s="11" t="s">
        <v>414</v>
      </c>
      <c r="C84" s="13" t="s">
        <v>168</v>
      </c>
      <c r="D84" s="35">
        <v>192000</v>
      </c>
      <c r="E84" s="35">
        <v>92000</v>
      </c>
      <c r="F84" s="59">
        <v>5770</v>
      </c>
      <c r="G84" s="47">
        <f t="shared" si="1"/>
        <v>6.271739130434782</v>
      </c>
      <c r="I84" s="134"/>
    </row>
    <row r="85" spans="2:9" ht="13.5">
      <c r="B85" s="19" t="s">
        <v>344</v>
      </c>
      <c r="C85" s="28"/>
      <c r="D85" s="37">
        <f>D13-D50</f>
        <v>0</v>
      </c>
      <c r="E85" s="37">
        <f>E13-E50</f>
        <v>0</v>
      </c>
      <c r="F85" s="61">
        <f>F13-F50</f>
        <v>491382</v>
      </c>
      <c r="G85" s="48"/>
      <c r="I85" s="134"/>
    </row>
    <row r="86" spans="7:9" ht="13.5">
      <c r="G86" s="63"/>
      <c r="I86" s="134"/>
    </row>
    <row r="87" spans="7:9" ht="13.5">
      <c r="G87" s="63"/>
      <c r="I87" s="134"/>
    </row>
    <row r="88" spans="7:9" ht="13.5">
      <c r="G88" s="63"/>
      <c r="I88" s="134"/>
    </row>
    <row r="89" spans="2:9" ht="13.5">
      <c r="B89" s="40" t="s">
        <v>366</v>
      </c>
      <c r="C89" s="41"/>
      <c r="D89" s="45">
        <v>20293000</v>
      </c>
      <c r="E89" s="45">
        <v>20595000</v>
      </c>
      <c r="F89" s="62">
        <v>14504298</v>
      </c>
      <c r="G89" s="47">
        <f t="shared" si="1"/>
        <v>70.42630735615441</v>
      </c>
      <c r="I89" s="134"/>
    </row>
    <row r="90" spans="2:9" ht="13.5">
      <c r="B90" s="40" t="s">
        <v>367</v>
      </c>
      <c r="C90" s="42"/>
      <c r="D90" s="45">
        <v>20293000</v>
      </c>
      <c r="E90" s="45">
        <v>20595000</v>
      </c>
      <c r="F90" s="62">
        <v>14016571</v>
      </c>
      <c r="G90" s="47">
        <f t="shared" si="1"/>
        <v>68.0581257586793</v>
      </c>
      <c r="I90" s="134"/>
    </row>
    <row r="91" spans="2:9" ht="13.5">
      <c r="B91" s="19" t="s">
        <v>368</v>
      </c>
      <c r="C91" s="28"/>
      <c r="D91" s="37">
        <f>D89:E89-D90:E90</f>
        <v>0</v>
      </c>
      <c r="E91" s="37">
        <f>E89:F89-E90</f>
        <v>0</v>
      </c>
      <c r="F91" s="61">
        <f>F89:G89-F90</f>
        <v>487727</v>
      </c>
      <c r="G91" s="48"/>
      <c r="I91" s="134"/>
    </row>
    <row r="92" spans="2:9" ht="13.5">
      <c r="B92" s="40" t="s">
        <v>371</v>
      </c>
      <c r="C92" s="42"/>
      <c r="D92" s="45">
        <v>515000</v>
      </c>
      <c r="E92" s="45">
        <v>715000</v>
      </c>
      <c r="F92" s="62">
        <v>395700</v>
      </c>
      <c r="G92" s="47">
        <f t="shared" si="1"/>
        <v>55.34265734265734</v>
      </c>
      <c r="I92" s="134"/>
    </row>
    <row r="93" spans="2:9" ht="13.5">
      <c r="B93" s="40" t="s">
        <v>369</v>
      </c>
      <c r="C93" s="42"/>
      <c r="D93" s="45">
        <v>515000</v>
      </c>
      <c r="E93" s="45">
        <v>715000</v>
      </c>
      <c r="F93" s="62">
        <v>392045</v>
      </c>
      <c r="G93" s="47">
        <f t="shared" si="1"/>
        <v>54.83146853146853</v>
      </c>
      <c r="I93" s="134"/>
    </row>
    <row r="94" spans="2:9" ht="13.5">
      <c r="B94" s="19" t="s">
        <v>370</v>
      </c>
      <c r="C94" s="41"/>
      <c r="D94" s="37">
        <f>D92:E92-D93:E93</f>
        <v>0</v>
      </c>
      <c r="E94" s="37">
        <v>0</v>
      </c>
      <c r="F94" s="61">
        <f>F92-F93</f>
        <v>3655</v>
      </c>
      <c r="G94" s="48"/>
      <c r="I94" s="134"/>
    </row>
    <row r="95" spans="2:9" ht="13.5">
      <c r="B95" s="19" t="s">
        <v>372</v>
      </c>
      <c r="C95" s="28"/>
      <c r="D95" s="37">
        <v>0</v>
      </c>
      <c r="E95" s="37">
        <v>0</v>
      </c>
      <c r="F95" s="61">
        <f>F91:G91+F94:G94</f>
        <v>491382</v>
      </c>
      <c r="G95" s="48"/>
      <c r="I95" s="134"/>
    </row>
    <row r="99" spans="2:5" ht="12.75">
      <c r="B99" s="52"/>
      <c r="C99" s="53"/>
      <c r="D99" s="54"/>
      <c r="E99" s="54"/>
    </row>
    <row r="100" spans="2:5" ht="12.75">
      <c r="B100" s="52"/>
      <c r="C100" s="53"/>
      <c r="D100" s="54"/>
      <c r="E100" s="54"/>
    </row>
    <row r="101" spans="2:5" ht="12.75">
      <c r="B101" s="52"/>
      <c r="C101" s="53"/>
      <c r="D101" s="54"/>
      <c r="E101" s="54"/>
    </row>
  </sheetData>
  <sheetProtection/>
  <mergeCells count="8">
    <mergeCell ref="G10:G11"/>
    <mergeCell ref="C10:C11"/>
    <mergeCell ref="F10:F11"/>
    <mergeCell ref="D10:D11"/>
    <mergeCell ref="E10:E11"/>
    <mergeCell ref="B6:F6"/>
    <mergeCell ref="B7:F7"/>
    <mergeCell ref="B10:B11"/>
  </mergeCells>
  <printOptions/>
  <pageMargins left="0.7086614173228347" right="0.35" top="0.56" bottom="0.38" header="0.31496062992125984" footer="0.31496062992125984"/>
  <pageSetup horizontalDpi="600" verticalDpi="600" orientation="landscape" paperSize="9" r:id="rId1"/>
  <headerFoot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24"/>
  <sheetViews>
    <sheetView zoomScalePageLayoutView="0" workbookViewId="0" topLeftCell="A10">
      <selection activeCell="K14" sqref="K14"/>
    </sheetView>
  </sheetViews>
  <sheetFormatPr defaultColWidth="9.140625" defaultRowHeight="15"/>
  <cols>
    <col min="1" max="1" width="4.281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6.7109375" style="3" customWidth="1"/>
    <col min="6" max="6" width="15.421875" style="3" customWidth="1"/>
    <col min="7" max="16384" width="9.140625" style="1" customWidth="1"/>
  </cols>
  <sheetData>
    <row r="1" spans="2:7" ht="15.75">
      <c r="B1" s="4" t="s">
        <v>252</v>
      </c>
      <c r="C1" s="113"/>
      <c r="D1" s="114"/>
      <c r="E1" s="114"/>
      <c r="F1" s="106" t="s">
        <v>415</v>
      </c>
      <c r="G1" s="107"/>
    </row>
    <row r="2" spans="2:7" ht="15.75">
      <c r="B2" s="4" t="s">
        <v>253</v>
      </c>
      <c r="C2" s="113"/>
      <c r="D2" s="114"/>
      <c r="E2" s="114"/>
      <c r="F2" s="114"/>
      <c r="G2" s="115"/>
    </row>
    <row r="3" spans="2:7" ht="15.75">
      <c r="B3" s="4" t="s">
        <v>416</v>
      </c>
      <c r="C3" s="113"/>
      <c r="D3" s="114"/>
      <c r="E3" s="114"/>
      <c r="F3" s="114"/>
      <c r="G3" s="115"/>
    </row>
    <row r="4" spans="2:7" ht="15.75">
      <c r="B4" s="115"/>
      <c r="C4" s="113"/>
      <c r="D4" s="114"/>
      <c r="E4" s="114"/>
      <c r="F4" s="114"/>
      <c r="G4" s="115"/>
    </row>
    <row r="5" spans="2:7" ht="15.75">
      <c r="B5" s="160" t="s">
        <v>417</v>
      </c>
      <c r="C5" s="160"/>
      <c r="D5" s="160"/>
      <c r="E5" s="160"/>
      <c r="F5" s="160"/>
      <c r="G5" s="115"/>
    </row>
    <row r="6" spans="2:7" ht="15.75">
      <c r="B6" s="161">
        <v>42735</v>
      </c>
      <c r="C6" s="162"/>
      <c r="D6" s="162"/>
      <c r="E6" s="162"/>
      <c r="F6" s="162"/>
      <c r="G6" s="115"/>
    </row>
    <row r="7" spans="2:7" ht="15.75">
      <c r="B7" s="115"/>
      <c r="C7" s="111"/>
      <c r="D7" s="114"/>
      <c r="E7" s="114"/>
      <c r="F7" s="114"/>
      <c r="G7" s="115"/>
    </row>
    <row r="8" spans="2:7" ht="15.75">
      <c r="B8" s="115"/>
      <c r="C8" s="113"/>
      <c r="D8" s="114"/>
      <c r="E8" s="114"/>
      <c r="F8" s="114"/>
      <c r="G8" s="115"/>
    </row>
    <row r="9" spans="2:7" ht="15.75">
      <c r="B9" s="115"/>
      <c r="C9" s="113"/>
      <c r="D9" s="114"/>
      <c r="E9" s="114"/>
      <c r="F9" s="114"/>
      <c r="G9" s="115"/>
    </row>
    <row r="10" spans="2:7" ht="12.75" customHeight="1">
      <c r="B10" s="163" t="s">
        <v>256</v>
      </c>
      <c r="C10" s="164" t="s">
        <v>251</v>
      </c>
      <c r="D10" s="158" t="s">
        <v>455</v>
      </c>
      <c r="E10" s="165" t="s">
        <v>456</v>
      </c>
      <c r="F10" s="158" t="s">
        <v>443</v>
      </c>
      <c r="G10" s="158" t="s">
        <v>434</v>
      </c>
    </row>
    <row r="11" spans="2:7" ht="33.75" customHeight="1">
      <c r="B11" s="163"/>
      <c r="C11" s="164"/>
      <c r="D11" s="159"/>
      <c r="E11" s="166"/>
      <c r="F11" s="159"/>
      <c r="G11" s="159"/>
    </row>
    <row r="12" spans="2:7" ht="31.5">
      <c r="B12" s="116"/>
      <c r="C12" s="117"/>
      <c r="D12" s="118">
        <v>1</v>
      </c>
      <c r="E12" s="119">
        <v>2</v>
      </c>
      <c r="F12" s="120">
        <v>3</v>
      </c>
      <c r="G12" s="120" t="s">
        <v>435</v>
      </c>
    </row>
    <row r="13" spans="2:7" s="17" customFormat="1" ht="15.75">
      <c r="B13" s="121" t="s">
        <v>0</v>
      </c>
      <c r="C13" s="122" t="s">
        <v>421</v>
      </c>
      <c r="D13" s="123">
        <f>D15</f>
        <v>120000</v>
      </c>
      <c r="E13" s="123">
        <f>E14+E15</f>
        <v>433000</v>
      </c>
      <c r="F13" s="123">
        <f>F14+F15</f>
        <v>30411</v>
      </c>
      <c r="G13" s="108">
        <f aca="true" t="shared" si="0" ref="G13:G19">F13/E13*100</f>
        <v>7.023325635103926</v>
      </c>
    </row>
    <row r="14" spans="2:7" s="17" customFormat="1" ht="47.25">
      <c r="B14" s="124" t="s">
        <v>450</v>
      </c>
      <c r="C14" s="125" t="s">
        <v>449</v>
      </c>
      <c r="D14" s="126"/>
      <c r="E14" s="126">
        <v>65000</v>
      </c>
      <c r="F14" s="126">
        <v>9161</v>
      </c>
      <c r="G14" s="109">
        <f t="shared" si="0"/>
        <v>14.093846153846155</v>
      </c>
    </row>
    <row r="15" spans="2:7" s="17" customFormat="1" ht="47.25">
      <c r="B15" s="124" t="s">
        <v>418</v>
      </c>
      <c r="C15" s="125" t="s">
        <v>422</v>
      </c>
      <c r="D15" s="126">
        <v>120000</v>
      </c>
      <c r="E15" s="126">
        <v>368000</v>
      </c>
      <c r="F15" s="126">
        <v>21250</v>
      </c>
      <c r="G15" s="109">
        <f t="shared" si="0"/>
        <v>5.774456521739131</v>
      </c>
    </row>
    <row r="16" spans="2:7" s="17" customFormat="1" ht="15.75">
      <c r="B16" s="121" t="s">
        <v>419</v>
      </c>
      <c r="C16" s="122" t="s">
        <v>423</v>
      </c>
      <c r="D16" s="123">
        <f>D17</f>
        <v>120000</v>
      </c>
      <c r="E16" s="123">
        <f>E17</f>
        <v>433000</v>
      </c>
      <c r="F16" s="123">
        <f>F17</f>
        <v>61072</v>
      </c>
      <c r="G16" s="131">
        <f t="shared" si="0"/>
        <v>14.104387990762124</v>
      </c>
    </row>
    <row r="17" spans="2:7" s="17" customFormat="1" ht="31.5">
      <c r="B17" s="129" t="s">
        <v>420</v>
      </c>
      <c r="C17" s="125" t="s">
        <v>424</v>
      </c>
      <c r="D17" s="130">
        <f>D19</f>
        <v>120000</v>
      </c>
      <c r="E17" s="130">
        <f>E19</f>
        <v>433000</v>
      </c>
      <c r="F17" s="130">
        <f>F19</f>
        <v>61072</v>
      </c>
      <c r="G17" s="109">
        <f t="shared" si="0"/>
        <v>14.104387990762124</v>
      </c>
    </row>
    <row r="18" spans="2:7" ht="15.75" hidden="1">
      <c r="B18" s="129" t="s">
        <v>310</v>
      </c>
      <c r="C18" s="125" t="s">
        <v>167</v>
      </c>
      <c r="D18" s="130" t="e">
        <f>#REF!+#REF!+#REF!+#REF!+#REF!+#REF!+#REF!+#REF!+#REF!+#REF!</f>
        <v>#REF!</v>
      </c>
      <c r="E18" s="130" t="e">
        <f>#REF!+#REF!+#REF!+#REF!+#REF!+#REF!+#REF!+#REF!+#REF!+#REF!</f>
        <v>#REF!</v>
      </c>
      <c r="F18" s="130" t="e">
        <f>#REF!+#REF!+#REF!+#REF!+#REF!+#REF!+#REF!+#REF!+#REF!+#REF!</f>
        <v>#REF!</v>
      </c>
      <c r="G18" s="109" t="e">
        <f t="shared" si="0"/>
        <v>#REF!</v>
      </c>
    </row>
    <row r="19" spans="2:7" ht="47.25">
      <c r="B19" s="129" t="s">
        <v>402</v>
      </c>
      <c r="C19" s="125" t="s">
        <v>163</v>
      </c>
      <c r="D19" s="126">
        <v>120000</v>
      </c>
      <c r="E19" s="126">
        <v>433000</v>
      </c>
      <c r="F19" s="130">
        <v>61072</v>
      </c>
      <c r="G19" s="109">
        <f t="shared" si="0"/>
        <v>14.104387990762124</v>
      </c>
    </row>
    <row r="20" spans="2:7" ht="15.75">
      <c r="B20" s="115"/>
      <c r="C20" s="113"/>
      <c r="D20" s="114"/>
      <c r="E20" s="114"/>
      <c r="F20" s="114"/>
      <c r="G20" s="115"/>
    </row>
    <row r="21" spans="2:7" ht="15.75">
      <c r="B21" s="115"/>
      <c r="C21" s="113"/>
      <c r="D21" s="114"/>
      <c r="E21" s="114"/>
      <c r="F21" s="114"/>
      <c r="G21" s="115"/>
    </row>
    <row r="22" spans="2:7" ht="15.75">
      <c r="B22" s="110"/>
      <c r="C22" s="111"/>
      <c r="D22" s="112"/>
      <c r="E22" s="112"/>
      <c r="F22" s="114"/>
      <c r="G22" s="115"/>
    </row>
    <row r="23" spans="2:7" ht="15.75">
      <c r="B23" s="110"/>
      <c r="C23" s="111"/>
      <c r="D23" s="112"/>
      <c r="E23" s="112"/>
      <c r="F23" s="114"/>
      <c r="G23" s="115"/>
    </row>
    <row r="24" spans="2:5" ht="12.75">
      <c r="B24" s="52"/>
      <c r="C24" s="53"/>
      <c r="D24" s="54"/>
      <c r="E24" s="54"/>
    </row>
  </sheetData>
  <sheetProtection/>
  <mergeCells count="8">
    <mergeCell ref="G10:G11"/>
    <mergeCell ref="B5:F5"/>
    <mergeCell ref="B6:F6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4"/>
  <sheetViews>
    <sheetView zoomScalePageLayoutView="0" workbookViewId="0" topLeftCell="A5">
      <selection activeCell="B22" sqref="B22:E23"/>
    </sheetView>
  </sheetViews>
  <sheetFormatPr defaultColWidth="9.140625" defaultRowHeight="15"/>
  <cols>
    <col min="1" max="1" width="4.28125" style="115" customWidth="1"/>
    <col min="2" max="2" width="51.00390625" style="115" customWidth="1"/>
    <col min="3" max="3" width="13.7109375" style="113" customWidth="1"/>
    <col min="4" max="4" width="15.8515625" style="114" customWidth="1"/>
    <col min="5" max="5" width="16.7109375" style="114" customWidth="1"/>
    <col min="6" max="6" width="15.421875" style="114" customWidth="1"/>
    <col min="7" max="16384" width="9.140625" style="115" customWidth="1"/>
  </cols>
  <sheetData>
    <row r="1" spans="2:7" ht="15.75">
      <c r="B1" s="4" t="s">
        <v>252</v>
      </c>
      <c r="F1" s="106" t="s">
        <v>433</v>
      </c>
      <c r="G1" s="107"/>
    </row>
    <row r="2" ht="15.75">
      <c r="B2" s="4" t="s">
        <v>253</v>
      </c>
    </row>
    <row r="3" ht="15.75">
      <c r="B3" s="4" t="s">
        <v>416</v>
      </c>
    </row>
    <row r="5" spans="2:6" ht="15.75">
      <c r="B5" s="160" t="s">
        <v>425</v>
      </c>
      <c r="C5" s="160"/>
      <c r="D5" s="160"/>
      <c r="E5" s="160"/>
      <c r="F5" s="160"/>
    </row>
    <row r="6" spans="2:6" ht="15.75">
      <c r="B6" s="161">
        <v>42735</v>
      </c>
      <c r="C6" s="162"/>
      <c r="D6" s="162"/>
      <c r="E6" s="162"/>
      <c r="F6" s="162"/>
    </row>
    <row r="7" ht="15.75">
      <c r="C7" s="111"/>
    </row>
    <row r="10" spans="2:7" ht="12.75" customHeight="1">
      <c r="B10" s="163" t="s">
        <v>256</v>
      </c>
      <c r="C10" s="164" t="s">
        <v>251</v>
      </c>
      <c r="D10" s="167" t="s">
        <v>457</v>
      </c>
      <c r="E10" s="165" t="s">
        <v>454</v>
      </c>
      <c r="F10" s="158" t="s">
        <v>443</v>
      </c>
      <c r="G10" s="158" t="s">
        <v>434</v>
      </c>
    </row>
    <row r="11" spans="2:7" ht="32.25" customHeight="1">
      <c r="B11" s="163"/>
      <c r="C11" s="164"/>
      <c r="D11" s="167"/>
      <c r="E11" s="166"/>
      <c r="F11" s="159"/>
      <c r="G11" s="159"/>
    </row>
    <row r="12" spans="2:7" ht="31.5">
      <c r="B12" s="116"/>
      <c r="C12" s="117"/>
      <c r="D12" s="118">
        <v>1</v>
      </c>
      <c r="E12" s="119">
        <v>2</v>
      </c>
      <c r="F12" s="120">
        <v>3</v>
      </c>
      <c r="G12" s="120" t="s">
        <v>435</v>
      </c>
    </row>
    <row r="13" spans="2:11" s="110" customFormat="1" ht="15.75">
      <c r="B13" s="121" t="s">
        <v>0</v>
      </c>
      <c r="C13" s="122" t="s">
        <v>426</v>
      </c>
      <c r="D13" s="123">
        <f>D14</f>
        <v>2045695</v>
      </c>
      <c r="E13" s="123">
        <f>E14</f>
        <v>2045695</v>
      </c>
      <c r="F13" s="123">
        <f>F14</f>
        <v>1531474</v>
      </c>
      <c r="G13" s="108">
        <f>F13/E13*100</f>
        <v>74.86326162991061</v>
      </c>
      <c r="K13" s="110" t="s">
        <v>436</v>
      </c>
    </row>
    <row r="14" spans="2:7" s="110" customFormat="1" ht="15.75">
      <c r="B14" s="124" t="s">
        <v>427</v>
      </c>
      <c r="C14" s="125" t="s">
        <v>428</v>
      </c>
      <c r="D14" s="126">
        <v>2045695</v>
      </c>
      <c r="E14" s="126">
        <v>2045695</v>
      </c>
      <c r="F14" s="126">
        <v>1531474</v>
      </c>
      <c r="G14" s="132">
        <f aca="true" t="shared" si="0" ref="G14:G19">F14/E14*100</f>
        <v>74.86326162991061</v>
      </c>
    </row>
    <row r="15" spans="2:7" s="110" customFormat="1" ht="15.75">
      <c r="B15" s="127" t="s">
        <v>429</v>
      </c>
      <c r="C15" s="122" t="s">
        <v>430</v>
      </c>
      <c r="D15" s="128">
        <f>D17</f>
        <v>2045695</v>
      </c>
      <c r="E15" s="128">
        <f>E17</f>
        <v>2045695</v>
      </c>
      <c r="F15" s="128">
        <f>F17</f>
        <v>1531474</v>
      </c>
      <c r="G15" s="108">
        <f t="shared" si="0"/>
        <v>74.86326162991061</v>
      </c>
    </row>
    <row r="16" spans="2:7" ht="15.75" hidden="1">
      <c r="B16" s="129" t="s">
        <v>310</v>
      </c>
      <c r="C16" s="125" t="s">
        <v>167</v>
      </c>
      <c r="D16" s="130" t="e">
        <f>#REF!+#REF!+#REF!+#REF!+#REF!+#REF!+#REF!+#REF!+#REF!+#REF!</f>
        <v>#REF!</v>
      </c>
      <c r="E16" s="130" t="e">
        <f>#REF!+#REF!+#REF!+#REF!+#REF!+#REF!+#REF!+#REF!+#REF!+#REF!</f>
        <v>#REF!</v>
      </c>
      <c r="F16" s="130" t="e">
        <f>#REF!+#REF!+#REF!+#REF!+#REF!+#REF!+#REF!+#REF!+#REF!+#REF!</f>
        <v>#REF!</v>
      </c>
      <c r="G16" s="108" t="e">
        <f t="shared" si="0"/>
        <v>#REF!</v>
      </c>
    </row>
    <row r="17" spans="2:7" ht="47.25">
      <c r="B17" s="129" t="s">
        <v>402</v>
      </c>
      <c r="C17" s="125" t="s">
        <v>163</v>
      </c>
      <c r="D17" s="130">
        <v>2045695</v>
      </c>
      <c r="E17" s="130">
        <v>2045695</v>
      </c>
      <c r="F17" s="130">
        <v>1531474</v>
      </c>
      <c r="G17" s="132">
        <f t="shared" si="0"/>
        <v>74.86326162991061</v>
      </c>
    </row>
    <row r="18" spans="2:7" s="110" customFormat="1" ht="15.75">
      <c r="B18" s="127" t="s">
        <v>431</v>
      </c>
      <c r="C18" s="122" t="s">
        <v>432</v>
      </c>
      <c r="D18" s="128">
        <f>D19</f>
        <v>2045695</v>
      </c>
      <c r="E18" s="128">
        <f>E19</f>
        <v>2045695</v>
      </c>
      <c r="F18" s="128">
        <f>F19</f>
        <v>1531474</v>
      </c>
      <c r="G18" s="108">
        <f t="shared" si="0"/>
        <v>74.86326162991061</v>
      </c>
    </row>
    <row r="19" spans="2:7" ht="47.25">
      <c r="B19" s="129" t="s">
        <v>402</v>
      </c>
      <c r="C19" s="125" t="s">
        <v>163</v>
      </c>
      <c r="D19" s="130">
        <v>2045695</v>
      </c>
      <c r="E19" s="130">
        <v>2045695</v>
      </c>
      <c r="F19" s="130">
        <v>1531474</v>
      </c>
      <c r="G19" s="108">
        <f t="shared" si="0"/>
        <v>74.86326162991061</v>
      </c>
    </row>
    <row r="22" spans="2:5" ht="15.75">
      <c r="B22" s="110"/>
      <c r="C22" s="111"/>
      <c r="D22" s="112"/>
      <c r="E22" s="112"/>
    </row>
    <row r="23" spans="2:5" ht="15.75">
      <c r="B23" s="110"/>
      <c r="C23" s="111"/>
      <c r="D23" s="112"/>
      <c r="E23" s="112"/>
    </row>
    <row r="24" spans="2:5" ht="15.75">
      <c r="B24" s="110"/>
      <c r="C24" s="111"/>
      <c r="D24" s="112"/>
      <c r="E24" s="112"/>
    </row>
  </sheetData>
  <sheetProtection/>
  <mergeCells count="8">
    <mergeCell ref="G10:G11"/>
    <mergeCell ref="B5:F5"/>
    <mergeCell ref="B6:F6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Statia16</cp:lastModifiedBy>
  <cp:lastPrinted>2017-03-06T12:41:01Z</cp:lastPrinted>
  <dcterms:created xsi:type="dcterms:W3CDTF">2013-11-13T08:47:41Z</dcterms:created>
  <dcterms:modified xsi:type="dcterms:W3CDTF">2017-03-16T09:03:43Z</dcterms:modified>
  <cp:category/>
  <cp:version/>
  <cp:contentType/>
  <cp:contentStatus/>
</cp:coreProperties>
</file>