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92.168.21.85\Comun\20 Anghel Saligny\Tg. Mures\HCL\Pod Baneasa_final\"/>
    </mc:Choice>
  </mc:AlternateContent>
  <bookViews>
    <workbookView xWindow="0" yWindow="0" windowWidth="38400" windowHeight="17100"/>
  </bookViews>
  <sheets>
    <sheet name="deviz general" sheetId="17" r:id="rId1"/>
    <sheet name="Anexa2.2.b" sheetId="13" r:id="rId2"/>
    <sheet name="Anexa2.2c" sheetId="14" r:id="rId3"/>
    <sheet name="Anexa2.2d" sheetId="15" r:id="rId4"/>
    <sheet name="Sheet2" sheetId="19" r:id="rId5"/>
    <sheet name="Sheet2 (2)" sheetId="20" r:id="rId6"/>
  </sheets>
  <externalReferences>
    <externalReference r:id="rId7"/>
  </externalReferences>
  <definedNames>
    <definedName name="_xlnm.Print_Area" localSheetId="0">'deviz general'!$A$1:$E$94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20" l="1"/>
  <c r="F14" i="20"/>
  <c r="B14" i="20"/>
  <c r="A14" i="20"/>
  <c r="F13" i="20"/>
  <c r="B13" i="20"/>
  <c r="A13" i="20"/>
  <c r="F12" i="20"/>
  <c r="B12" i="20"/>
  <c r="A12" i="20"/>
  <c r="D11" i="20"/>
  <c r="B11" i="20"/>
  <c r="A11" i="20"/>
  <c r="D10" i="20"/>
  <c r="B10" i="20"/>
  <c r="A10" i="20"/>
  <c r="D9" i="20"/>
  <c r="D15" i="20" s="1"/>
  <c r="D16" i="20" s="1"/>
  <c r="B9" i="20"/>
  <c r="A9" i="20"/>
  <c r="F8" i="20"/>
  <c r="B8" i="20"/>
  <c r="A8" i="20"/>
  <c r="F7" i="20"/>
  <c r="B7" i="20"/>
  <c r="A7" i="20"/>
  <c r="F6" i="20"/>
  <c r="B6" i="20"/>
  <c r="A6" i="20"/>
  <c r="F5" i="20"/>
  <c r="B5" i="20"/>
  <c r="A5" i="20"/>
  <c r="F4" i="20"/>
  <c r="B4" i="20"/>
  <c r="A4" i="20"/>
  <c r="F3" i="20"/>
  <c r="B3" i="20"/>
  <c r="A3" i="20"/>
  <c r="F2" i="20"/>
  <c r="B2" i="20"/>
  <c r="A2" i="20"/>
  <c r="F40" i="19"/>
  <c r="F39" i="19"/>
  <c r="D40" i="19"/>
  <c r="D41" i="19"/>
  <c r="D42" i="19"/>
  <c r="D39" i="19"/>
  <c r="C43" i="19"/>
  <c r="F36" i="19"/>
  <c r="D36" i="19"/>
  <c r="D35" i="19"/>
  <c r="F35" i="19"/>
  <c r="A21" i="19"/>
  <c r="A23" i="19"/>
  <c r="B23" i="19"/>
  <c r="D23" i="19"/>
  <c r="A24" i="19"/>
  <c r="B24" i="19"/>
  <c r="F24" i="19"/>
  <c r="A26" i="19"/>
  <c r="B26" i="19"/>
  <c r="F26" i="19"/>
  <c r="A27" i="19"/>
  <c r="B27" i="19"/>
  <c r="D27" i="19"/>
  <c r="A28" i="19"/>
  <c r="B28" i="19"/>
  <c r="D28" i="19"/>
  <c r="A29" i="19"/>
  <c r="B29" i="19"/>
  <c r="D29" i="19"/>
  <c r="A30" i="19"/>
  <c r="B30" i="19"/>
  <c r="F30" i="19"/>
  <c r="A31" i="19"/>
  <c r="B31" i="19"/>
  <c r="D31" i="19"/>
  <c r="A32" i="19"/>
  <c r="B32" i="19"/>
  <c r="F32" i="19"/>
  <c r="B21" i="19"/>
  <c r="D21" i="19"/>
  <c r="A7" i="19"/>
  <c r="B7" i="19"/>
  <c r="F7" i="19"/>
  <c r="A8" i="19"/>
  <c r="B8" i="19"/>
  <c r="F8" i="19"/>
  <c r="A9" i="19"/>
  <c r="B9" i="19"/>
  <c r="F9" i="19"/>
  <c r="A10" i="19"/>
  <c r="B10" i="19"/>
  <c r="F10" i="19"/>
  <c r="A12" i="19"/>
  <c r="B12" i="19"/>
  <c r="F12" i="19"/>
  <c r="A13" i="19"/>
  <c r="B13" i="19"/>
  <c r="F13" i="19"/>
  <c r="A14" i="19"/>
  <c r="B14" i="19"/>
  <c r="F14" i="19"/>
  <c r="A15" i="19"/>
  <c r="B15" i="19"/>
  <c r="D15" i="19"/>
  <c r="A16" i="19"/>
  <c r="B16" i="19"/>
  <c r="D16" i="19"/>
  <c r="A17" i="19"/>
  <c r="B17" i="19"/>
  <c r="D17" i="19"/>
  <c r="A18" i="19"/>
  <c r="B18" i="19"/>
  <c r="F18" i="19"/>
  <c r="A19" i="19"/>
  <c r="B19" i="19"/>
  <c r="F19" i="19"/>
  <c r="A20" i="19"/>
  <c r="B20" i="19"/>
  <c r="F20" i="19"/>
  <c r="A6" i="19"/>
  <c r="B6" i="19"/>
  <c r="D6" i="19"/>
  <c r="A2" i="19"/>
  <c r="B2" i="19"/>
  <c r="F2" i="19"/>
  <c r="A3" i="19"/>
  <c r="B3" i="19"/>
  <c r="D3" i="19"/>
  <c r="A4" i="19"/>
  <c r="B4" i="19"/>
  <c r="F4" i="19"/>
  <c r="A5" i="19"/>
  <c r="B5" i="19"/>
  <c r="D5" i="19"/>
  <c r="C26" i="17"/>
  <c r="J24" i="14"/>
  <c r="F15" i="20" l="1"/>
  <c r="F16" i="20" s="1"/>
  <c r="F20" i="20" s="1"/>
  <c r="D22" i="20"/>
  <c r="D21" i="20"/>
  <c r="D20" i="20"/>
  <c r="D19" i="20"/>
  <c r="F19" i="20" l="1"/>
  <c r="D30" i="15" l="1"/>
  <c r="C16" i="13"/>
  <c r="C16" i="15"/>
  <c r="C26" i="15" l="1"/>
  <c r="J24" i="15" l="1"/>
  <c r="D25" i="15"/>
  <c r="G29" i="15" s="1"/>
  <c r="L36" i="17" s="1"/>
  <c r="C29" i="14"/>
  <c r="C33" i="13"/>
  <c r="D33" i="13" s="1"/>
  <c r="C37" i="14" l="1"/>
  <c r="D34" i="14"/>
  <c r="D24" i="14"/>
  <c r="D25" i="14"/>
  <c r="D26" i="14"/>
  <c r="D28" i="14"/>
  <c r="D29" i="14"/>
  <c r="D30" i="14"/>
  <c r="D31" i="14"/>
  <c r="D23" i="14"/>
  <c r="C16" i="14"/>
  <c r="C39" i="14" l="1"/>
  <c r="C88" i="17" s="1"/>
  <c r="D37" i="14"/>
  <c r="J23" i="14"/>
  <c r="D27" i="13"/>
  <c r="D26" i="13"/>
  <c r="D29" i="13"/>
  <c r="D28" i="13"/>
  <c r="L38" i="17"/>
  <c r="H25" i="13" l="1"/>
  <c r="J36" i="17" s="1"/>
  <c r="J38" i="17" s="1"/>
  <c r="K37" i="17"/>
  <c r="K39" i="17" s="1"/>
  <c r="C37" i="17" l="1"/>
  <c r="D37" i="17" s="1"/>
  <c r="E37" i="17" s="1"/>
  <c r="D81" i="17"/>
  <c r="C70" i="17"/>
  <c r="D69" i="17"/>
  <c r="E69" i="17" s="1"/>
  <c r="E70" i="17" s="1"/>
  <c r="E68" i="17"/>
  <c r="D68" i="17"/>
  <c r="D70" i="17" s="1"/>
  <c r="D65" i="17"/>
  <c r="E65" i="17" s="1"/>
  <c r="D63" i="17"/>
  <c r="E63" i="17" s="1"/>
  <c r="D59" i="17"/>
  <c r="E59" i="17" s="1"/>
  <c r="D52" i="17"/>
  <c r="E52" i="17" s="1"/>
  <c r="A52" i="17"/>
  <c r="D51" i="17"/>
  <c r="E51" i="17" s="1"/>
  <c r="A51" i="17"/>
  <c r="C50" i="17"/>
  <c r="D49" i="17"/>
  <c r="E49" i="17" s="1"/>
  <c r="A49" i="17"/>
  <c r="D48" i="17"/>
  <c r="E48" i="17" s="1"/>
  <c r="A48" i="17"/>
  <c r="C47" i="17"/>
  <c r="D46" i="17"/>
  <c r="E46" i="17" s="1"/>
  <c r="A46" i="17"/>
  <c r="D45" i="17"/>
  <c r="E45" i="17" s="1"/>
  <c r="A45" i="17"/>
  <c r="C44" i="17"/>
  <c r="D43" i="17"/>
  <c r="E43" i="17" s="1"/>
  <c r="A43" i="17"/>
  <c r="D42" i="17"/>
  <c r="E42" i="17" s="1"/>
  <c r="A42" i="17"/>
  <c r="C41" i="17"/>
  <c r="D40" i="17"/>
  <c r="A40" i="17"/>
  <c r="D39" i="17"/>
  <c r="E39" i="17" s="1"/>
  <c r="A39" i="17"/>
  <c r="C38" i="17"/>
  <c r="A37" i="17"/>
  <c r="A36" i="17"/>
  <c r="D31" i="17"/>
  <c r="E31" i="17" s="1"/>
  <c r="D30" i="17"/>
  <c r="E30" i="17" s="1"/>
  <c r="D27" i="17"/>
  <c r="E27" i="17" s="1"/>
  <c r="D25" i="17"/>
  <c r="E25" i="17" s="1"/>
  <c r="D24" i="17"/>
  <c r="D22" i="17"/>
  <c r="E22" i="17" s="1"/>
  <c r="D21" i="17"/>
  <c r="E21" i="17" s="1"/>
  <c r="D20" i="17"/>
  <c r="E20" i="17" s="1"/>
  <c r="D19" i="17"/>
  <c r="E19" i="17" s="1"/>
  <c r="C17" i="17"/>
  <c r="D16" i="17"/>
  <c r="D17" i="17" s="1"/>
  <c r="C14" i="17"/>
  <c r="D13" i="17"/>
  <c r="E13" i="17" s="1"/>
  <c r="D12" i="17"/>
  <c r="D11" i="17"/>
  <c r="E11" i="17" s="1"/>
  <c r="D10" i="17"/>
  <c r="D14" i="17" s="1"/>
  <c r="J22" i="14" l="1"/>
  <c r="K36" i="17" s="1"/>
  <c r="K38" i="17" s="1"/>
  <c r="C36" i="17" s="1"/>
  <c r="E50" i="17"/>
  <c r="D50" i="17"/>
  <c r="E44" i="17"/>
  <c r="D44" i="17"/>
  <c r="E41" i="17"/>
  <c r="D41" i="17"/>
  <c r="D38" i="17"/>
  <c r="E12" i="17"/>
  <c r="E47" i="17"/>
  <c r="E16" i="17"/>
  <c r="E17" i="17" s="1"/>
  <c r="E24" i="17"/>
  <c r="E10" i="17"/>
  <c r="E40" i="17"/>
  <c r="E38" i="17" s="1"/>
  <c r="D47" i="17"/>
  <c r="C35" i="17" l="1"/>
  <c r="C32" i="17" s="1"/>
  <c r="C53" i="17"/>
  <c r="D36" i="17"/>
  <c r="D35" i="17" s="1"/>
  <c r="C81" i="17"/>
  <c r="E14" i="17"/>
  <c r="D32" i="17" l="1"/>
  <c r="E32" i="17" s="1"/>
  <c r="C56" i="17"/>
  <c r="C72" i="17" s="1"/>
  <c r="C60" i="17"/>
  <c r="D60" i="17" s="1"/>
  <c r="E60" i="17" s="1"/>
  <c r="C62" i="17"/>
  <c r="D62" i="17" s="1"/>
  <c r="E62" i="17" s="1"/>
  <c r="C61" i="17"/>
  <c r="D61" i="17" s="1"/>
  <c r="E61" i="17" s="1"/>
  <c r="C64" i="17"/>
  <c r="D64" i="17" s="1"/>
  <c r="E64" i="17" s="1"/>
  <c r="E36" i="17"/>
  <c r="D53" i="17"/>
  <c r="D26" i="17" l="1"/>
  <c r="C28" i="17"/>
  <c r="D28" i="17" s="1"/>
  <c r="E28" i="17" s="1"/>
  <c r="D29" i="17"/>
  <c r="E29" i="17" s="1"/>
  <c r="D56" i="17"/>
  <c r="D72" i="17" s="1"/>
  <c r="C57" i="17"/>
  <c r="C71" i="17" s="1"/>
  <c r="D58" i="17"/>
  <c r="C58" i="17"/>
  <c r="D82" i="17"/>
  <c r="E35" i="17"/>
  <c r="E53" i="17"/>
  <c r="E58" i="17"/>
  <c r="C23" i="17" l="1"/>
  <c r="E26" i="17"/>
  <c r="D23" i="17"/>
  <c r="D33" i="17"/>
  <c r="C33" i="17"/>
  <c r="C66" i="17"/>
  <c r="D57" i="17"/>
  <c r="E57" i="17" s="1"/>
  <c r="E56" i="17"/>
  <c r="C55" i="17"/>
  <c r="C82" i="17"/>
  <c r="D71" i="17"/>
  <c r="D66" i="17"/>
  <c r="D55" i="17"/>
  <c r="E23" i="17" l="1"/>
  <c r="E33" i="17"/>
  <c r="E55" i="17"/>
  <c r="E72" i="17"/>
  <c r="C77" i="17"/>
  <c r="C78" i="17"/>
  <c r="E66" i="17"/>
  <c r="E71" i="17"/>
  <c r="C18" i="13" l="1"/>
  <c r="C18" i="15"/>
  <c r="C18" i="14"/>
  <c r="C17" i="13"/>
  <c r="C17" i="15"/>
  <c r="C17" i="14"/>
  <c r="C14" i="13"/>
  <c r="C14" i="15"/>
  <c r="C15" i="13"/>
  <c r="C15" i="15"/>
  <c r="C14" i="14"/>
  <c r="F18" i="14" s="1"/>
  <c r="C15" i="14"/>
  <c r="C76" i="17"/>
  <c r="F17" i="14" l="1"/>
  <c r="C83" i="17" l="1"/>
  <c r="D83" i="17" l="1"/>
  <c r="C84" i="17"/>
  <c r="D39" i="14" s="1"/>
  <c r="D84" i="17"/>
</calcChain>
</file>

<file path=xl/sharedStrings.xml><?xml version="1.0" encoding="utf-8"?>
<sst xmlns="http://schemas.openxmlformats.org/spreadsheetml/2006/main" count="483" uniqueCount="206">
  <si>
    <t>TVA</t>
  </si>
  <si>
    <t>Obţinerea terenului</t>
  </si>
  <si>
    <t>Amenajarea terenului</t>
  </si>
  <si>
    <t>Organizarea procedurilor de achiziţie</t>
  </si>
  <si>
    <t>Construcţii şi instalaţii</t>
  </si>
  <si>
    <t>Dotări</t>
  </si>
  <si>
    <t>Pregătirea personalului de exploatare</t>
  </si>
  <si>
    <t>Asistenţă tehnică</t>
  </si>
  <si>
    <t>Valoare cu TVA</t>
  </si>
  <si>
    <t>Studii</t>
  </si>
  <si>
    <t>Utilaje, echipamente tehnologice şi funcţionale care necesită montaj</t>
  </si>
  <si>
    <t>Active necorporale</t>
  </si>
  <si>
    <t>TOTAL GENERAL</t>
  </si>
  <si>
    <t>Data</t>
  </si>
  <si>
    <t>3.5.1</t>
  </si>
  <si>
    <t>3.5.2</t>
  </si>
  <si>
    <t>3.5.3</t>
  </si>
  <si>
    <t>3.5.4</t>
  </si>
  <si>
    <t>3.5.5</t>
  </si>
  <si>
    <t>3.5.6</t>
  </si>
  <si>
    <t>Studiu de prefezabilitate</t>
  </si>
  <si>
    <t>Pentru care exista standard de cost</t>
  </si>
  <si>
    <t>Pentru care nu exista standard de cost</t>
  </si>
  <si>
    <t>5.1.1</t>
  </si>
  <si>
    <t>5.1.2</t>
  </si>
  <si>
    <t>5.2.1</t>
  </si>
  <si>
    <t>5.2.2</t>
  </si>
  <si>
    <t>5.2.3</t>
  </si>
  <si>
    <t>5.2.4</t>
  </si>
  <si>
    <t>5.2.5</t>
  </si>
  <si>
    <t>Cota aferentă Casei Sociale a Constructorilor - CSC</t>
  </si>
  <si>
    <t>TOTAL GENERAL (cu TVA) din care:</t>
  </si>
  <si>
    <t>buget de stat</t>
  </si>
  <si>
    <t>buget local</t>
  </si>
  <si>
    <t>Cu standard de cost</t>
  </si>
  <si>
    <t>Fara standard de cost</t>
  </si>
  <si>
    <t>Curs Euro</t>
  </si>
  <si>
    <t>Valoarea de referinta pentru determinarea 
incadrarii in standardul de cost 
(locuitor beneficiar/locuitori echivalenti beneficiari/ km)</t>
  </si>
  <si>
    <t>la normele metodologice</t>
  </si>
  <si>
    <t>Caracteristicile principale și indicatorii tehnico - economici</t>
  </si>
  <si>
    <t>ai obiectivului de investiții</t>
  </si>
  <si>
    <t>Amplasament:</t>
  </si>
  <si>
    <t>Valoarea totală a investiției (lei inclusiv TVA)</t>
  </si>
  <si>
    <t>din care C+M (lei inclusiv TVA)</t>
  </si>
  <si>
    <t>Curs BNR lei/euro  din data ............</t>
  </si>
  <si>
    <t>Valoarea finanțată de Ministerul Dezvoltării, Lucrărilor Publice și Administrației (cheltuieli eligibile lei inclusiv TVA)</t>
  </si>
  <si>
    <t xml:space="preserve">
</t>
  </si>
  <si>
    <t>Valoare finanțată de UAT…..... (lei inclusiv TVA)</t>
  </si>
  <si>
    <t xml:space="preserve">
</t>
  </si>
  <si>
    <t>U.M.</t>
  </si>
  <si>
    <t xml:space="preserve">Cantitate </t>
  </si>
  <si>
    <t>Valoare                             (lei inclusiv TVA)</t>
  </si>
  <si>
    <t>buc.</t>
  </si>
  <si>
    <t>m.</t>
  </si>
  <si>
    <t xml:space="preserve">Standard de cost aprobat prin OMDLPA nr...........  (euro fără TVA) </t>
  </si>
  <si>
    <t>Verificare încadare în standard de cost</t>
  </si>
  <si>
    <t>Valoarea totală a investiției în euro inclusiv TVA raportată la  numărul de beneficiari direcți/km drum (euro fără TVA)</t>
  </si>
  <si>
    <t>Primar/ Președinte/ Reprezentant legal,</t>
  </si>
  <si>
    <t>Nume Prenume, ……………..</t>
  </si>
  <si>
    <t>Semnătura ………….</t>
  </si>
  <si>
    <t>Anexa 2.2 b</t>
  </si>
  <si>
    <t>Denumirea obiectivului de investiții: „………………………………...…….”</t>
  </si>
  <si>
    <t>Faza (Nota conceptuală/SF/DALI/PT)</t>
  </si>
  <si>
    <t>Beneficiar (UAT)</t>
  </si>
  <si>
    <t>Indicatori tehnici specifici categoriei de investiții de la art. 4 alin. (1) lit. b) din O.U.G. nr. 95/2021</t>
  </si>
  <si>
    <t>Guri de vărsare în emisar</t>
  </si>
  <si>
    <t>Alte capacități:</t>
  </si>
  <si>
    <t>Capacități canalizare pluvială și sisteme de captare a apelor pluviale:</t>
  </si>
  <si>
    <t>Guri de scurgere</t>
  </si>
  <si>
    <t xml:space="preserve">Rețea de canalizare apă pluvială </t>
  </si>
  <si>
    <t xml:space="preserve">Staţii de pompare şi repompare a apei apă pluvială </t>
  </si>
  <si>
    <t>Anexa 2.2 c</t>
  </si>
  <si>
    <t>DRUMURILE PUBLICE CLASIFICATE ȘI ÎNCADRATE ÎN CONFORMITATE CU PREVEDERILE LEGALE ÎN VIGOARE CA DRUMURI JUDEȚENE, DRUMURI DE INTERES LOCAL, RESPECTIV DRUMURI COMUNALE ȘI/SAU DRUMURI PUBLICE DIN INTERIORUL LOCALITĂȚILOR, PRECUM ȘI VARIANTE OCOLITOARE ALE LOCALITĂȚILOR</t>
  </si>
  <si>
    <t xml:space="preserve">
</t>
  </si>
  <si>
    <t>Indicatori tehnici specifici categoriei de investiții de la art. 4 alin. (1) lit. c) din O.U.G. nr. 95/2021</t>
  </si>
  <si>
    <t>Lungime drum  - terasamente</t>
  </si>
  <si>
    <t>Lungime drum - strat fundație</t>
  </si>
  <si>
    <t>Lungime drum - strat de bază</t>
  </si>
  <si>
    <t>Lungime drum - îmbrăcăminte rutieră</t>
  </si>
  <si>
    <t>Lățime parte carosabilă</t>
  </si>
  <si>
    <t>Șanțuri/rigole</t>
  </si>
  <si>
    <t>Trotuare</t>
  </si>
  <si>
    <t>Lucrări de consolidare</t>
  </si>
  <si>
    <t>Poduri (număr/lungime totală)</t>
  </si>
  <si>
    <t>buc./m.</t>
  </si>
  <si>
    <t>Pasaje denivelate, tuneluri, viaducte (număr/lungime totală)</t>
  </si>
  <si>
    <t>Alte capacități ………………..</t>
  </si>
  <si>
    <t>Primar</t>
  </si>
  <si>
    <t>Anexa 2.2 d</t>
  </si>
  <si>
    <t>Indicatori tehnici specifici categoriei de investiții de la art. 4 alin. (1) lit. d) din O.U.G. nr. 95/2021</t>
  </si>
  <si>
    <t>Număr obiecte:</t>
  </si>
  <si>
    <t>Lungime:</t>
  </si>
  <si>
    <t>Lățime:</t>
  </si>
  <si>
    <t xml:space="preserve">Număr deschideri: </t>
  </si>
  <si>
    <t>Anexa nr. 2.1</t>
  </si>
  <si>
    <t>Nr. 
crt.</t>
  </si>
  <si>
    <t>Denumirea capitolelor şi a subcapitolelor
de cheltuieli</t>
  </si>
  <si>
    <t>Valoare ( inclusiv T.V.A. )</t>
  </si>
  <si>
    <t>Defalcarea pe surse de finanțare</t>
  </si>
  <si>
    <t>Defalcarea pe standard de cost</t>
  </si>
  <si>
    <t>C+M</t>
  </si>
  <si>
    <t>Valoare 
(fără T.V.A. )</t>
  </si>
  <si>
    <t>LEI</t>
  </si>
  <si>
    <t>Capitolul 1
Cheltuieli pentru obţinerea şi amenajarea terenului</t>
  </si>
  <si>
    <t>1.1</t>
  </si>
  <si>
    <t>nu</t>
  </si>
  <si>
    <t>1.2</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</si>
  <si>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</si>
  <si>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</si>
  <si>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</si>
  <si>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</si>
  <si>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</si>
  <si>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</si>
  <si>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</si>
  <si>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</si>
  <si>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</si>
  <si>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</si>
  <si>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</si>
  <si>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</si>
  <si>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</si>
  <si>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</si>
  <si>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</si>
  <si>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</si>
  <si>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</si>
  <si>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</si>
  <si>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</si>
  <si>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 xml:space="preserve">Temă de proiectare </t>
  </si>
  <si>
    <t>Studiu de fezabilitate/documentație de avizare a lucrărilor de intervenții și deviz general</t>
  </si>
  <si>
    <t>Documentațiile tehnice necesare în vederea obținerii avizelor/acordurilor/autorizațiilor</t>
  </si>
  <si>
    <t>Verificarea tehnică de calitate a D.T.A.C., proiectului tehnic și a detaliilor de execuție</t>
  </si>
  <si>
    <t>Proiect tehnic și detalii de execuție</t>
  </si>
  <si>
    <t>3.6</t>
  </si>
  <si>
    <t>3.7</t>
  </si>
  <si>
    <t xml:space="preserve">Consultanţă </t>
  </si>
  <si>
    <t>3.8</t>
  </si>
  <si>
    <t xml:space="preserve">TOTAL CAPITOL 3     </t>
  </si>
  <si>
    <t>Capitolul 4
Cheltuieli pentru investiţia de bază</t>
  </si>
  <si>
    <t>4.1</t>
  </si>
  <si>
    <t>4.2</t>
  </si>
  <si>
    <t>Montaj utilaje, echipamente tehnologice și funcționale</t>
  </si>
  <si>
    <t>4.3</t>
  </si>
  <si>
    <t>4.4</t>
  </si>
  <si>
    <t>Utilaje, echipamente tehnologice și funcționale care nu necesită montaj și echipamente de transport</t>
  </si>
  <si>
    <t>4.5</t>
  </si>
  <si>
    <t>4.6</t>
  </si>
  <si>
    <t xml:space="preserve">TOTAL CAPITOL 4      </t>
  </si>
  <si>
    <t>Capitolul 5
Alte cheltuieli</t>
  </si>
  <si>
    <t>5.1</t>
  </si>
  <si>
    <t xml:space="preserve">Organizare de şantier </t>
  </si>
  <si>
    <t>Lucrări de construcţii și instalații aferente organizării de șantier</t>
  </si>
  <si>
    <t>Cheltuieli conexe organizării șantierului</t>
  </si>
  <si>
    <t>5.2</t>
  </si>
  <si>
    <t>Comisioane, taxe, cote, costul creditului</t>
  </si>
  <si>
    <t>Comisioanele și dobânzile aferente creditului băncii finanțatoare</t>
  </si>
  <si>
    <t>Cota aferentă ISC pentru controlul calității lucrărilor de construcții</t>
  </si>
  <si>
    <t>Cota aferentă ISC pentru controlul statului în amenajarea teritoriului, urbanism și pentru autorizarea lucrărilor de construcții</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</si>
  <si>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</si>
  <si>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</si>
  <si>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</si>
  <si>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</si>
  <si>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</si>
  <si>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</si>
  <si>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</si>
  <si>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</si>
  <si>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6.2</t>
  </si>
  <si>
    <t>Probe tehnologice și teste</t>
  </si>
  <si>
    <t xml:space="preserve">TOTAL CAPITOL 6      </t>
  </si>
  <si>
    <t>Din care C + M (1.2+1.3+1.4+2+4.1+4.2+5.1.1)</t>
  </si>
  <si>
    <t>Preturi fără TVA</t>
  </si>
  <si>
    <t>Valoare CAP. 4</t>
  </si>
  <si>
    <t>Valoare investitie</t>
  </si>
  <si>
    <t xml:space="preserve">Cost unitar aferent investiției </t>
  </si>
  <si>
    <t>Cost unitar aferent investiției (EURO)</t>
  </si>
  <si>
    <t>Beneficiar:</t>
  </si>
  <si>
    <t>Proiectant:</t>
  </si>
  <si>
    <t xml:space="preserve">Denumirea obiectivului de investiții: </t>
  </si>
  <si>
    <t>Siguranta circulatiei</t>
  </si>
  <si>
    <t>Valoare                             
(lei inclusiv TVA)</t>
  </si>
  <si>
    <t>Anexa 2.2c</t>
  </si>
  <si>
    <t>Anexa2.2d</t>
  </si>
  <si>
    <t>Anexa 2.2.b</t>
  </si>
  <si>
    <t>Curs BNR lei/euro  din data 11/10/2021</t>
  </si>
  <si>
    <t xml:space="preserve">PASAJE </t>
  </si>
  <si>
    <t xml:space="preserve">Standard de cost aprobat prin OMDLPA nr. 4050000/km..  (euro fără TVA) </t>
  </si>
  <si>
    <t>varinta 4 benzi circulatie</t>
  </si>
  <si>
    <t>varianta 2 benzi circulatie</t>
  </si>
  <si>
    <t>Iluminat Public</t>
  </si>
  <si>
    <t>DEVIZ  GENERAL 
al obiectivului de investiţie : "AMENAJARE DRUM OCOLITOR INTRE STR. GHEORGHE DOJA, STR. BANEASA SI STR. LIBERTATII AMENAJARE PASAJ PESTE CALEA FERATA"</t>
  </si>
  <si>
    <t xml:space="preserve"> "AMENAJARE DRUM OCOLITOR INTRE STR. GHEORGHE DOJA, STR. BANEASA SI STR. LIBERTATII AMENAJARE PASAJ PESTE CALEA FERATA"</t>
  </si>
  <si>
    <t>SF</t>
  </si>
  <si>
    <t>MUNICIPIUL TARGU MURES</t>
  </si>
  <si>
    <t xml:space="preserve">Strada Gheorghe Doja, str, Baneasa, str. Libertatii pasaj peste cale ferata asigurare racord zona estica a Municipiului </t>
  </si>
  <si>
    <t>mp</t>
  </si>
  <si>
    <t>SISTEME DE  CANALIZARE PLUVIALĂ ȘI SISTEME DE CAPTARE A APELOR PLUVIALE</t>
  </si>
  <si>
    <t>tva</t>
  </si>
  <si>
    <t>ftva</t>
  </si>
  <si>
    <t>”Pod de legatura nou intre strada Gheorghe Doja – strada Baneasa peste CFR”</t>
  </si>
  <si>
    <t>PASAJ PESTE CALEA FERATA</t>
  </si>
  <si>
    <t>POD SI CANAL BUDIULUI</t>
  </si>
  <si>
    <t>Cheltuieli eligibile program SALIGNY</t>
  </si>
  <si>
    <t>Cheltuieli eligibile BUGET LOCAL</t>
  </si>
  <si>
    <t>Valoare fara TVA</t>
  </si>
  <si>
    <t>Anul I</t>
  </si>
  <si>
    <t>Anul II</t>
  </si>
  <si>
    <t>Anul III</t>
  </si>
  <si>
    <t>Anul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</si>
</sst>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0000"/>
    <numFmt numFmtId="165" formatCode="#,##0.0000"/>
    <numFmt numFmtId="166" formatCode="dd/mmm/yyyy"/>
    <numFmt numFmtId="167" formatCode="#,##0.00%;\ &quot; &quot;"/>
    <numFmt numFmtId="168" formatCode="_(* #,##0_);_(* \(#,##0\);_(* &quot;-&quot;??_);_(@_)"/>
    <numFmt numFmtId="169" formatCode="_(* #,##0.0000_);_(* \(#,##0.0000\);_(* &quot;-&quot;??_);_(@_)"/>
    <numFmt numFmtId="170" formatCode="[$-418]d\ mmmm\ yyyy;@"/>
  </numFmts>
  <fonts count="29" x14ac:knownFonts="1">
    <font>
      <sz val="10"/>
      <name val="Arial"/>
      <family val="2"/>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Calibri"/>
      <family val="2"/>
      <scheme val="minor"/>
    </font>
    <font>
      <sz val="9"/>
      <name val="Calibri"/>
      <family val="2"/>
      <scheme val="minor"/>
    </font>
    <font>
      <sz val="10"/>
      <name val="Calibri"/>
      <family val="2"/>
      <scheme val="minor"/>
    </font>
    <font>
      <sz val="9"/>
      <color theme="1"/>
      <name val="Calibri"/>
      <family val="2"/>
      <scheme val="minor"/>
    </font>
    <font>
      <b/>
      <sz val="10"/>
      <name val="Calibri"/>
      <family val="2"/>
      <scheme val="minor"/>
    </font>
    <font>
      <b/>
      <sz val="12"/>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0"/>
      <color indexed="8"/>
      <name val="Calibri"/>
      <family val="2"/>
      <scheme val="minor"/>
    </font>
    <font>
      <b/>
      <sz val="12"/>
      <color indexed="8"/>
      <name val="Calibri"/>
      <family val="2"/>
      <scheme val="minor"/>
    </font>
    <font>
      <sz val="10"/>
      <color indexed="8"/>
      <name val="Calibri"/>
      <family val="2"/>
      <scheme val="minor"/>
    </font>
    <font>
      <i/>
      <sz val="10"/>
      <color indexed="10"/>
      <name val="Calibri"/>
      <family val="2"/>
      <scheme val="minor"/>
    </font>
    <font>
      <b/>
      <sz val="11"/>
      <color indexed="8"/>
      <name val="Calibri"/>
      <family val="2"/>
      <scheme val="minor"/>
    </font>
    <font>
      <sz val="11"/>
      <color indexed="8"/>
      <name val="Calibri"/>
      <family val="2"/>
      <scheme val="minor"/>
    </font>
    <font>
      <sz val="9"/>
      <color indexed="8"/>
      <name val="Calibri"/>
      <family val="2"/>
      <scheme val="minor"/>
    </font>
    <font>
      <b/>
      <i/>
      <sz val="12"/>
      <color indexed="8"/>
      <name val="Calibri"/>
      <family val="2"/>
      <scheme val="minor"/>
    </font>
    <font>
      <sz val="12"/>
      <color indexed="8"/>
      <name val="Calibri"/>
      <family val="2"/>
      <scheme val="minor"/>
    </font>
    <font>
      <sz val="10"/>
      <name val="Arial"/>
      <family val="2"/>
      <charset val="238"/>
    </font>
    <font>
      <sz val="11"/>
      <color rgb="FFFF0000"/>
      <name val="Calibri"/>
      <family val="2"/>
      <scheme val="minor"/>
    </font>
    <font>
      <sz val="8"/>
      <color rgb="FFFFFFFF"/>
      <name val="Calibri"/>
      <family val="2"/>
      <scheme val="minor"/>
    </font>
    <font>
      <sz val="11"/>
      <name val="Calibri"/>
      <family val="2"/>
      <scheme val="minor"/>
    </font>
    <font>
      <sz val="11"/>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s>
  <cellStyleXfs count="9">
    <xf numFmtId="0" fontId="0" fillId="0" borderId="0"/>
    <xf numFmtId="4" fontId="6" fillId="0" borderId="0" applyFill="0" applyBorder="0" applyAlignment="0" applyProtection="0"/>
    <xf numFmtId="0" fontId="5" fillId="0" borderId="0"/>
    <xf numFmtId="0" fontId="4" fillId="0" borderId="0"/>
    <xf numFmtId="4" fontId="9" fillId="0" borderId="0" applyFill="0" applyBorder="0" applyAlignment="0" applyProtection="0"/>
    <xf numFmtId="164" fontId="6" fillId="0" borderId="0" applyFill="0" applyBorder="0" applyAlignment="0" applyProtection="0"/>
    <xf numFmtId="43" fontId="24" fillId="0" borderId="0" applyFont="0" applyFill="0" applyBorder="0" applyAlignment="0" applyProtection="0"/>
    <xf numFmtId="167" fontId="26" fillId="0" borderId="0" applyFill="0" applyBorder="0" applyAlignment="0" applyProtection="0"/>
    <xf numFmtId="9" fontId="24" fillId="0" borderId="0" applyFont="0" applyFill="0" applyBorder="0" applyAlignment="0" applyProtection="0"/>
  </cellStyleXfs>
  <cellXfs count="214">
    <xf numFmtId="0" fontId="0" fillId="0" borderId="0" xfId="0"/>
    <xf numFmtId="0" fontId="8" fillId="0" borderId="0" xfId="0" applyFont="1"/>
    <xf numFmtId="0" fontId="8" fillId="0" borderId="0" xfId="0" applyFont="1" applyAlignment="1">
      <alignment horizontal="center"/>
    </xf>
    <xf numFmtId="0" fontId="12" fillId="0" borderId="0" xfId="0" applyFont="1" applyAlignment="1">
      <alignment vertical="center" wrapText="1"/>
    </xf>
    <xf numFmtId="0" fontId="12" fillId="0" borderId="0" xfId="0" applyFont="1" applyAlignment="1">
      <alignment horizontal="right" vertical="center"/>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2" fontId="12" fillId="0" borderId="0" xfId="0" applyNumberFormat="1" applyFont="1" applyAlignment="1">
      <alignment vertical="center" wrapText="1"/>
    </xf>
    <xf numFmtId="0" fontId="13" fillId="0" borderId="0" xfId="2" applyFont="1" applyAlignment="1">
      <alignment vertical="center" wrapText="1"/>
    </xf>
    <xf numFmtId="0" fontId="12" fillId="0" borderId="0" xfId="0" applyFont="1" applyAlignment="1">
      <alignment horizontal="right" vertical="center" wrapText="1"/>
    </xf>
    <xf numFmtId="0" fontId="12" fillId="0" borderId="1" xfId="0" applyFont="1" applyBorder="1" applyAlignment="1">
      <alignment vertical="center" wrapText="1"/>
    </xf>
    <xf numFmtId="0" fontId="12" fillId="0" borderId="0" xfId="0" applyFont="1" applyAlignment="1">
      <alignment horizontal="left" vertical="center" wrapText="1"/>
    </xf>
    <xf numFmtId="0" fontId="12" fillId="0" borderId="0" xfId="0" applyFont="1" applyAlignment="1">
      <alignment horizontal="justify" vertical="center"/>
    </xf>
    <xf numFmtId="0" fontId="12" fillId="0" borderId="0" xfId="0" applyFont="1" applyAlignment="1">
      <alignment wrapText="1"/>
    </xf>
    <xf numFmtId="0" fontId="12" fillId="0" borderId="5" xfId="0" applyFont="1" applyBorder="1" applyAlignment="1">
      <alignment horizontal="center" vertical="center" wrapText="1"/>
    </xf>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horizontal="center" vertical="center"/>
    </xf>
    <xf numFmtId="0" fontId="15" fillId="0" borderId="0" xfId="0" applyFont="1" applyAlignment="1" applyProtection="1">
      <alignment horizontal="center" vertical="center" wrapText="1"/>
      <protection hidden="1"/>
    </xf>
    <xf numFmtId="0" fontId="17" fillId="0" borderId="0" xfId="0" applyFont="1" applyAlignment="1" applyProtection="1">
      <alignment vertical="center"/>
      <protection hidden="1"/>
    </xf>
    <xf numFmtId="166" fontId="18" fillId="0" borderId="0" xfId="0" applyNumberFormat="1" applyFont="1" applyAlignment="1" applyProtection="1">
      <alignment horizontal="left" vertical="center"/>
      <protection hidden="1"/>
    </xf>
    <xf numFmtId="165" fontId="18" fillId="0" borderId="0" xfId="0" applyNumberFormat="1" applyFont="1" applyAlignment="1" applyProtection="1">
      <alignment vertical="center" wrapText="1"/>
      <protection hidden="1"/>
    </xf>
    <xf numFmtId="165" fontId="17" fillId="0" borderId="0" xfId="0" applyNumberFormat="1" applyFont="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7" fillId="0" borderId="11" xfId="0" applyFont="1" applyBorder="1" applyAlignment="1" applyProtection="1">
      <alignment horizontal="center" vertical="center"/>
      <protection hidden="1"/>
    </xf>
    <xf numFmtId="0" fontId="17" fillId="0" borderId="1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14" xfId="0" applyFont="1" applyBorder="1" applyAlignment="1" applyProtection="1">
      <alignment vertical="center"/>
      <protection hidden="1"/>
    </xf>
    <xf numFmtId="4" fontId="17" fillId="5" borderId="14" xfId="0" applyNumberFormat="1" applyFont="1" applyFill="1" applyBorder="1" applyAlignment="1" applyProtection="1">
      <alignment horizontal="right" vertical="center"/>
      <protection hidden="1"/>
    </xf>
    <xf numFmtId="4" fontId="8" fillId="6" borderId="14" xfId="0" applyNumberFormat="1" applyFont="1" applyFill="1" applyBorder="1" applyAlignment="1" applyProtection="1">
      <alignment vertical="center"/>
      <protection hidden="1"/>
    </xf>
    <xf numFmtId="4" fontId="8" fillId="6" borderId="7" xfId="0" applyNumberFormat="1" applyFont="1" applyFill="1" applyBorder="1" applyAlignment="1" applyProtection="1">
      <alignment vertical="center"/>
      <protection hidden="1"/>
    </xf>
    <xf numFmtId="0" fontId="8" fillId="0" borderId="0" xfId="0" applyFont="1" applyAlignment="1">
      <alignment horizontal="center" vertical="center" wrapText="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vertical="center"/>
      <protection hidden="1"/>
    </xf>
    <xf numFmtId="4" fontId="8" fillId="5" borderId="1" xfId="0" applyNumberFormat="1" applyFont="1" applyFill="1" applyBorder="1" applyAlignment="1">
      <alignment vertical="center" wrapText="1"/>
    </xf>
    <xf numFmtId="4" fontId="8" fillId="6" borderId="1" xfId="0" applyNumberFormat="1" applyFont="1" applyFill="1" applyBorder="1" applyAlignment="1" applyProtection="1">
      <alignment vertical="center"/>
      <protection hidden="1"/>
    </xf>
    <xf numFmtId="4" fontId="8" fillId="6" borderId="9" xfId="0" applyNumberFormat="1" applyFont="1" applyFill="1" applyBorder="1" applyAlignment="1" applyProtection="1">
      <alignment vertical="center"/>
      <protection hidden="1"/>
    </xf>
    <xf numFmtId="0" fontId="8" fillId="7" borderId="0" xfId="0" applyFont="1" applyFill="1"/>
    <xf numFmtId="0" fontId="15" fillId="0" borderId="1" xfId="0" applyFont="1" applyBorder="1" applyAlignment="1" applyProtection="1">
      <alignment vertical="center" wrapText="1"/>
      <protection hidden="1"/>
    </xf>
    <xf numFmtId="4" fontId="17" fillId="5" borderId="1" xfId="0" applyNumberFormat="1" applyFont="1" applyFill="1" applyBorder="1" applyAlignment="1" applyProtection="1">
      <alignment horizontal="right" vertical="center"/>
      <protection hidden="1"/>
    </xf>
    <xf numFmtId="49" fontId="15" fillId="0" borderId="8" xfId="0" applyNumberFormat="1" applyFont="1" applyBorder="1" applyAlignment="1" applyProtection="1">
      <alignment horizontal="center" vertical="center"/>
      <protection hidden="1"/>
    </xf>
    <xf numFmtId="0" fontId="20" fillId="0" borderId="11" xfId="0" applyFont="1" applyBorder="1" applyAlignment="1" applyProtection="1">
      <alignment vertical="center"/>
      <protection hidden="1"/>
    </xf>
    <xf numFmtId="0" fontId="19" fillId="0" borderId="13" xfId="0" applyFont="1" applyBorder="1" applyAlignment="1" applyProtection="1">
      <alignment horizontal="right" vertical="center"/>
      <protection hidden="1"/>
    </xf>
    <xf numFmtId="4" fontId="19" fillId="6" borderId="13" xfId="0" applyNumberFormat="1" applyFont="1" applyFill="1" applyBorder="1" applyAlignment="1" applyProtection="1">
      <alignment horizontal="right" vertical="center"/>
      <protection hidden="1"/>
    </xf>
    <xf numFmtId="0" fontId="17" fillId="0" borderId="11" xfId="0" applyFont="1" applyBorder="1" applyAlignment="1" applyProtection="1">
      <alignment vertical="center"/>
      <protection hidden="1"/>
    </xf>
    <xf numFmtId="0" fontId="15" fillId="0" borderId="13" xfId="0" applyFont="1" applyBorder="1" applyAlignment="1" applyProtection="1">
      <alignment horizontal="right" vertical="center"/>
      <protection hidden="1"/>
    </xf>
    <xf numFmtId="4" fontId="19" fillId="6" borderId="12" xfId="0" applyNumberFormat="1" applyFont="1" applyFill="1" applyBorder="1" applyAlignment="1" applyProtection="1">
      <alignment horizontal="right" vertical="center"/>
      <protection hidden="1"/>
    </xf>
    <xf numFmtId="0" fontId="15" fillId="0" borderId="14" xfId="0" applyFont="1" applyBorder="1" applyAlignment="1" applyProtection="1">
      <alignment vertical="center" wrapText="1"/>
      <protection hidden="1"/>
    </xf>
    <xf numFmtId="4" fontId="17" fillId="3" borderId="14" xfId="0" applyNumberFormat="1" applyFont="1" applyFill="1" applyBorder="1" applyAlignment="1" applyProtection="1">
      <alignment horizontal="right" vertical="center"/>
      <protection hidden="1"/>
    </xf>
    <xf numFmtId="4" fontId="17" fillId="3" borderId="7" xfId="0" applyNumberFormat="1" applyFont="1" applyFill="1" applyBorder="1" applyAlignment="1" applyProtection="1">
      <alignment horizontal="right" vertical="center"/>
      <protection hidden="1"/>
    </xf>
    <xf numFmtId="4" fontId="17" fillId="3" borderId="1" xfId="0" applyNumberFormat="1" applyFont="1" applyFill="1" applyBorder="1" applyAlignment="1" applyProtection="1">
      <alignment horizontal="right" vertical="center"/>
      <protection hidden="1"/>
    </xf>
    <xf numFmtId="4" fontId="17" fillId="3" borderId="9" xfId="0" applyNumberFormat="1" applyFont="1" applyFill="1" applyBorder="1" applyAlignment="1" applyProtection="1">
      <alignment horizontal="right" vertical="center"/>
      <protection hidden="1"/>
    </xf>
    <xf numFmtId="49" fontId="21" fillId="0" borderId="8" xfId="0" applyNumberFormat="1" applyFont="1" applyBorder="1" applyAlignment="1" applyProtection="1">
      <alignment horizontal="center" vertical="center"/>
      <protection hidden="1"/>
    </xf>
    <xf numFmtId="0" fontId="21" fillId="0" borderId="1" xfId="0" applyFont="1" applyBorder="1" applyAlignment="1" applyProtection="1">
      <alignment vertical="center"/>
      <protection hidden="1"/>
    </xf>
    <xf numFmtId="4" fontId="21" fillId="5" borderId="1" xfId="0" applyNumberFormat="1" applyFont="1" applyFill="1" applyBorder="1" applyAlignment="1" applyProtection="1">
      <alignment horizontal="right" vertical="center"/>
      <protection hidden="1"/>
    </xf>
    <xf numFmtId="4" fontId="21" fillId="3" borderId="1" xfId="0" applyNumberFormat="1" applyFont="1" applyFill="1" applyBorder="1" applyAlignment="1" applyProtection="1">
      <alignment horizontal="right" vertical="center"/>
      <protection hidden="1"/>
    </xf>
    <xf numFmtId="4" fontId="21" fillId="3" borderId="9" xfId="0" applyNumberFormat="1" applyFont="1" applyFill="1" applyBorder="1" applyAlignment="1" applyProtection="1">
      <alignment horizontal="right" vertical="center"/>
      <protection hidden="1"/>
    </xf>
    <xf numFmtId="0" fontId="21" fillId="0" borderId="1" xfId="0" applyFont="1" applyBorder="1" applyAlignment="1" applyProtection="1">
      <alignment vertical="center" wrapText="1"/>
      <protection hidden="1"/>
    </xf>
    <xf numFmtId="4" fontId="7" fillId="3" borderId="1" xfId="0" applyNumberFormat="1" applyFont="1" applyFill="1" applyBorder="1" applyAlignment="1" applyProtection="1">
      <alignment vertical="center"/>
      <protection hidden="1"/>
    </xf>
    <xf numFmtId="4" fontId="7" fillId="3" borderId="9" xfId="0" applyNumberFormat="1" applyFont="1" applyFill="1" applyBorder="1" applyAlignment="1" applyProtection="1">
      <alignment vertical="center"/>
      <protection hidden="1"/>
    </xf>
    <xf numFmtId="3" fontId="17" fillId="0" borderId="0" xfId="0" applyNumberFormat="1" applyFont="1" applyAlignment="1" applyProtection="1">
      <alignment horizontal="center" vertical="center"/>
      <protection hidden="1"/>
    </xf>
    <xf numFmtId="0" fontId="10" fillId="0" borderId="0" xfId="0" applyFont="1"/>
    <xf numFmtId="49" fontId="15" fillId="0" borderId="10" xfId="0" applyNumberFormat="1" applyFont="1" applyBorder="1" applyAlignment="1" applyProtection="1">
      <alignment horizontal="center" vertical="center"/>
      <protection hidden="1"/>
    </xf>
    <xf numFmtId="0" fontId="15" fillId="0" borderId="4" xfId="0" applyFont="1" applyBorder="1" applyAlignment="1" applyProtection="1">
      <alignment vertical="center" wrapText="1"/>
      <protection hidden="1"/>
    </xf>
    <xf numFmtId="4" fontId="17" fillId="5" borderId="4" xfId="0" applyNumberFormat="1" applyFont="1" applyFill="1" applyBorder="1" applyAlignment="1" applyProtection="1">
      <alignment horizontal="right" vertical="center"/>
      <protection hidden="1"/>
    </xf>
    <xf numFmtId="4" fontId="17" fillId="3" borderId="4" xfId="0" applyNumberFormat="1" applyFont="1" applyFill="1" applyBorder="1" applyAlignment="1" applyProtection="1">
      <alignment horizontal="right" vertical="center"/>
      <protection hidden="1"/>
    </xf>
    <xf numFmtId="4" fontId="17" fillId="3" borderId="19" xfId="0" applyNumberFormat="1" applyFont="1" applyFill="1" applyBorder="1" applyAlignment="1" applyProtection="1">
      <alignment horizontal="right" vertical="center"/>
      <protection hidden="1"/>
    </xf>
    <xf numFmtId="4" fontId="19" fillId="3" borderId="13" xfId="0" applyNumberFormat="1" applyFont="1" applyFill="1" applyBorder="1" applyAlignment="1" applyProtection="1">
      <alignment horizontal="right" vertical="center"/>
      <protection hidden="1"/>
    </xf>
    <xf numFmtId="4" fontId="19" fillId="3" borderId="12" xfId="0" applyNumberFormat="1" applyFont="1" applyFill="1" applyBorder="1" applyAlignment="1" applyProtection="1">
      <alignment horizontal="right" vertical="center"/>
      <protection hidden="1"/>
    </xf>
    <xf numFmtId="0" fontId="17" fillId="0" borderId="8" xfId="0" applyFont="1" applyBorder="1" applyAlignment="1" applyProtection="1">
      <alignment horizontal="center" vertical="center" wrapText="1"/>
      <protection hidden="1"/>
    </xf>
    <xf numFmtId="0" fontId="17" fillId="0" borderId="1" xfId="0" applyFont="1" applyBorder="1" applyAlignment="1" applyProtection="1">
      <alignment vertical="center" wrapText="1"/>
      <protection hidden="1"/>
    </xf>
    <xf numFmtId="0" fontId="17" fillId="0" borderId="1" xfId="0" applyFont="1" applyBorder="1" applyAlignment="1" applyProtection="1">
      <alignment vertical="center"/>
      <protection hidden="1"/>
    </xf>
    <xf numFmtId="49" fontId="17" fillId="0" borderId="8" xfId="0" applyNumberFormat="1" applyFont="1" applyBorder="1" applyAlignment="1" applyProtection="1">
      <alignment horizontal="center" vertical="center"/>
      <protection hidden="1"/>
    </xf>
    <xf numFmtId="0" fontId="15" fillId="2" borderId="22" xfId="0" applyFont="1" applyFill="1" applyBorder="1" applyAlignment="1" applyProtection="1">
      <alignment vertical="center"/>
      <protection hidden="1"/>
    </xf>
    <xf numFmtId="0" fontId="16" fillId="2" borderId="23" xfId="0" applyFont="1" applyFill="1" applyBorder="1" applyAlignment="1" applyProtection="1">
      <alignment horizontal="left" vertical="center"/>
      <protection hidden="1"/>
    </xf>
    <xf numFmtId="4" fontId="16" fillId="6" borderId="23" xfId="0" applyNumberFormat="1" applyFont="1" applyFill="1" applyBorder="1" applyAlignment="1" applyProtection="1">
      <alignment horizontal="right" vertical="center"/>
      <protection hidden="1"/>
    </xf>
    <xf numFmtId="4" fontId="16" fillId="6" borderId="24" xfId="0" applyNumberFormat="1" applyFont="1" applyFill="1" applyBorder="1" applyAlignment="1" applyProtection="1">
      <alignment horizontal="right" vertical="center"/>
      <protection hidden="1"/>
    </xf>
    <xf numFmtId="0" fontId="19" fillId="2" borderId="25" xfId="0" applyFont="1" applyFill="1" applyBorder="1" applyAlignment="1" applyProtection="1">
      <alignment vertical="center"/>
      <protection hidden="1"/>
    </xf>
    <xf numFmtId="0" fontId="19" fillId="2" borderId="26" xfId="0" applyFont="1" applyFill="1" applyBorder="1" applyAlignment="1" applyProtection="1">
      <alignment horizontal="left" vertical="center" wrapText="1"/>
      <protection hidden="1"/>
    </xf>
    <xf numFmtId="0" fontId="15" fillId="0" borderId="0" xfId="0" applyFont="1" applyAlignment="1" applyProtection="1">
      <alignment horizontal="left" vertical="center"/>
      <protection hidden="1"/>
    </xf>
    <xf numFmtId="3" fontId="15" fillId="0" borderId="0" xfId="0" applyNumberFormat="1" applyFont="1" applyAlignment="1" applyProtection="1">
      <alignment horizontal="right" vertical="center"/>
      <protection hidden="1"/>
    </xf>
    <xf numFmtId="0" fontId="16" fillId="0" borderId="1" xfId="0" applyFont="1" applyBorder="1" applyAlignment="1" applyProtection="1">
      <alignment horizontal="left" vertical="center" wrapText="1"/>
      <protection hidden="1"/>
    </xf>
    <xf numFmtId="4" fontId="16" fillId="6" borderId="1" xfId="0" applyNumberFormat="1" applyFont="1" applyFill="1" applyBorder="1" applyAlignment="1" applyProtection="1">
      <alignment horizontal="right" vertical="center"/>
      <protection hidden="1"/>
    </xf>
    <xf numFmtId="0" fontId="13" fillId="0" borderId="1" xfId="0" applyFont="1" applyBorder="1" applyAlignment="1">
      <alignment horizontal="right" vertical="center" wrapText="1"/>
    </xf>
    <xf numFmtId="4" fontId="22" fillId="6" borderId="1" xfId="0" applyNumberFormat="1" applyFont="1" applyFill="1" applyBorder="1" applyAlignment="1" applyProtection="1">
      <alignment horizontal="right" vertical="center"/>
      <protection hidden="1"/>
    </xf>
    <xf numFmtId="4" fontId="13" fillId="6" borderId="1" xfId="0" applyNumberFormat="1" applyFont="1" applyFill="1" applyBorder="1" applyAlignment="1">
      <alignment horizontal="right" vertical="center" wrapText="1"/>
    </xf>
    <xf numFmtId="0" fontId="8"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3" fontId="16" fillId="0" borderId="0" xfId="0" applyNumberFormat="1" applyFont="1" applyAlignment="1" applyProtection="1">
      <alignment horizontal="right" vertical="center"/>
      <protection hidden="1"/>
    </xf>
    <xf numFmtId="0" fontId="13" fillId="0" borderId="0" xfId="0" applyFont="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17" fillId="0" borderId="0" xfId="0" applyFont="1" applyAlignment="1" applyProtection="1">
      <alignment horizontal="centerContinuous" vertical="center"/>
      <protection hidden="1"/>
    </xf>
    <xf numFmtId="0" fontId="23" fillId="0" borderId="0" xfId="0" applyFont="1" applyAlignment="1" applyProtection="1">
      <alignment vertical="center" wrapText="1"/>
      <protection hidden="1"/>
    </xf>
    <xf numFmtId="0" fontId="23" fillId="0" borderId="1" xfId="0" applyFont="1" applyBorder="1" applyAlignment="1" applyProtection="1">
      <alignment horizontal="right" vertical="center" wrapText="1"/>
      <protection hidden="1"/>
    </xf>
    <xf numFmtId="0" fontId="17" fillId="0" borderId="0" xfId="0" applyFont="1" applyAlignment="1" applyProtection="1">
      <alignment horizontal="center" vertical="center" wrapText="1"/>
      <protection hidden="1"/>
    </xf>
    <xf numFmtId="0" fontId="17" fillId="0" borderId="0" xfId="0" applyFont="1" applyAlignment="1" applyProtection="1">
      <alignment vertical="center" wrapText="1"/>
      <protection hidden="1"/>
    </xf>
    <xf numFmtId="0" fontId="8"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16" fillId="0" borderId="0" xfId="0" applyFont="1" applyAlignment="1" applyProtection="1">
      <alignment horizontal="left" vertical="center"/>
      <protection hidden="1"/>
    </xf>
    <xf numFmtId="0" fontId="11" fillId="0" borderId="0" xfId="0" applyFont="1" applyAlignment="1">
      <alignment horizontal="center" vertical="center"/>
    </xf>
    <xf numFmtId="0" fontId="12" fillId="0" borderId="8" xfId="0" applyFont="1" applyBorder="1" applyAlignment="1">
      <alignment vertical="center" wrapText="1"/>
    </xf>
    <xf numFmtId="0" fontId="12" fillId="0" borderId="9" xfId="0" applyFont="1" applyBorder="1" applyAlignment="1">
      <alignment horizontal="center" vertical="center" wrapText="1"/>
    </xf>
    <xf numFmtId="0" fontId="12" fillId="0" borderId="8" xfId="0" applyFont="1" applyBorder="1" applyAlignment="1">
      <alignment wrapText="1"/>
    </xf>
    <xf numFmtId="0" fontId="12" fillId="0" borderId="11" xfId="0" applyFont="1" applyBorder="1" applyAlignment="1">
      <alignment vertical="center" wrapText="1"/>
    </xf>
    <xf numFmtId="0" fontId="12" fillId="0" borderId="13" xfId="0" applyFont="1" applyBorder="1" applyAlignment="1">
      <alignment horizont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8" fillId="0" borderId="1" xfId="0" applyFont="1" applyBorder="1"/>
    <xf numFmtId="168" fontId="12" fillId="0" borderId="1" xfId="6"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horizontal="center" vertical="center" wrapText="1"/>
    </xf>
    <xf numFmtId="4" fontId="3" fillId="0" borderId="0" xfId="0" applyNumberFormat="1" applyFont="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168" fontId="25" fillId="0" borderId="1" xfId="6" applyNumberFormat="1" applyFont="1" applyBorder="1" applyAlignment="1">
      <alignment horizontal="center" vertical="center" wrapText="1"/>
    </xf>
    <xf numFmtId="168" fontId="3" fillId="0" borderId="1" xfId="6" applyNumberFormat="1" applyFont="1" applyBorder="1" applyAlignment="1">
      <alignment horizontal="center" vertical="center" wrapText="1"/>
    </xf>
    <xf numFmtId="0" fontId="27" fillId="0" borderId="1" xfId="0" applyFont="1" applyBorder="1"/>
    <xf numFmtId="0" fontId="3" fillId="0" borderId="0" xfId="0" applyFont="1" applyAlignment="1">
      <alignment horizontal="left" vertical="center" wrapText="1"/>
    </xf>
    <xf numFmtId="2" fontId="3" fillId="0" borderId="0" xfId="0" applyNumberFormat="1" applyFont="1" applyAlignment="1">
      <alignment vertical="center" wrapText="1"/>
    </xf>
    <xf numFmtId="0" fontId="3" fillId="0" borderId="0" xfId="0" applyFont="1" applyAlignment="1">
      <alignment horizontal="justify" vertical="center"/>
    </xf>
    <xf numFmtId="0" fontId="27" fillId="0" borderId="0" xfId="2" applyFont="1" applyAlignment="1">
      <alignment vertical="center" wrapText="1"/>
    </xf>
    <xf numFmtId="0" fontId="3" fillId="9" borderId="1" xfId="0" applyFont="1" applyFill="1" applyBorder="1" applyAlignment="1">
      <alignment horizontal="center" vertical="center" wrapText="1"/>
    </xf>
    <xf numFmtId="43" fontId="3" fillId="9" borderId="1" xfId="6" applyFont="1" applyFill="1" applyBorder="1" applyAlignment="1">
      <alignment horizontal="center" vertical="center" wrapText="1"/>
    </xf>
    <xf numFmtId="168" fontId="3" fillId="0" borderId="0" xfId="0" applyNumberFormat="1" applyFont="1" applyAlignment="1">
      <alignment vertical="center" wrapText="1"/>
    </xf>
    <xf numFmtId="169" fontId="23" fillId="5" borderId="1" xfId="6" applyNumberFormat="1" applyFont="1" applyFill="1" applyBorder="1" applyAlignment="1" applyProtection="1">
      <alignment vertical="center" wrapText="1"/>
      <protection hidden="1"/>
    </xf>
    <xf numFmtId="0" fontId="12" fillId="8" borderId="1" xfId="0" applyFont="1" applyFill="1" applyBorder="1" applyAlignment="1">
      <alignment horizontal="center" vertical="center" wrapText="1"/>
    </xf>
    <xf numFmtId="43" fontId="13" fillId="5" borderId="1" xfId="0" applyNumberFormat="1" applyFont="1" applyFill="1" applyBorder="1" applyAlignment="1">
      <alignment vertical="center"/>
    </xf>
    <xf numFmtId="0" fontId="8" fillId="10" borderId="1" xfId="0" applyFont="1" applyFill="1" applyBorder="1"/>
    <xf numFmtId="4" fontId="21" fillId="0" borderId="1" xfId="0" applyNumberFormat="1" applyFont="1" applyFill="1" applyBorder="1" applyAlignment="1" applyProtection="1">
      <alignment horizontal="right" vertical="center"/>
      <protection hidden="1"/>
    </xf>
    <xf numFmtId="0" fontId="12" fillId="4" borderId="6" xfId="0" applyFont="1" applyFill="1" applyBorder="1" applyAlignment="1">
      <alignment vertical="center" wrapText="1"/>
    </xf>
    <xf numFmtId="0" fontId="12" fillId="4" borderId="1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1" fontId="8" fillId="10" borderId="1" xfId="0" applyNumberFormat="1" applyFont="1" applyFill="1" applyBorder="1"/>
    <xf numFmtId="43" fontId="8" fillId="0" borderId="1" xfId="6" applyFont="1" applyBorder="1"/>
    <xf numFmtId="43" fontId="12" fillId="0" borderId="0" xfId="0" applyNumberFormat="1" applyFont="1" applyAlignment="1">
      <alignment vertical="center" wrapText="1"/>
    </xf>
    <xf numFmtId="0" fontId="1" fillId="0" borderId="1" xfId="0" applyFont="1" applyBorder="1" applyAlignment="1">
      <alignment horizontal="center" vertical="center" wrapText="1"/>
    </xf>
    <xf numFmtId="43" fontId="8" fillId="0" borderId="0" xfId="0" applyNumberFormat="1" applyFont="1" applyAlignment="1">
      <alignment horizontal="center"/>
    </xf>
    <xf numFmtId="170" fontId="13" fillId="5" borderId="1" xfId="0" applyNumberFormat="1" applyFont="1" applyFill="1" applyBorder="1" applyAlignment="1">
      <alignment vertical="center"/>
    </xf>
    <xf numFmtId="43" fontId="12" fillId="0" borderId="9" xfId="6" applyFont="1" applyBorder="1" applyAlignment="1">
      <alignment horizontal="center" vertical="center" wrapText="1"/>
    </xf>
    <xf numFmtId="168" fontId="12" fillId="0" borderId="0" xfId="0" applyNumberFormat="1" applyFont="1" applyAlignment="1">
      <alignment vertical="center" wrapText="1"/>
    </xf>
    <xf numFmtId="43" fontId="0" fillId="0" borderId="0" xfId="6" applyFont="1" applyAlignment="1">
      <alignment horizontal="center"/>
    </xf>
    <xf numFmtId="0" fontId="0" fillId="0" borderId="0" xfId="0" applyAlignment="1">
      <alignment wrapText="1"/>
    </xf>
    <xf numFmtId="0" fontId="0" fillId="0" borderId="1" xfId="0" applyBorder="1" applyAlignment="1">
      <alignment wrapText="1"/>
    </xf>
    <xf numFmtId="43" fontId="0" fillId="0" borderId="1" xfId="6" applyFont="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left" vertical="center" wrapText="1"/>
    </xf>
    <xf numFmtId="43" fontId="0" fillId="0" borderId="1" xfId="6" applyFont="1" applyBorder="1" applyAlignment="1">
      <alignment horizontal="center"/>
    </xf>
    <xf numFmtId="43" fontId="0" fillId="0" borderId="1" xfId="6" applyFont="1" applyBorder="1" applyAlignment="1">
      <alignment horizontal="center" vertical="center"/>
    </xf>
    <xf numFmtId="0" fontId="0" fillId="0" borderId="1" xfId="0" applyBorder="1"/>
    <xf numFmtId="9" fontId="0" fillId="0" borderId="0" xfId="0" applyNumberFormat="1"/>
    <xf numFmtId="9" fontId="0" fillId="0" borderId="1" xfId="8" applyFont="1" applyBorder="1"/>
    <xf numFmtId="43" fontId="0" fillId="0" borderId="1" xfId="0" applyNumberFormat="1" applyBorder="1"/>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0" borderId="6"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0" fillId="0" borderId="15" xfId="0" applyFont="1" applyBorder="1" applyAlignment="1">
      <alignment horizontal="center" vertical="center" wrapText="1"/>
    </xf>
    <xf numFmtId="0" fontId="19" fillId="2" borderId="20" xfId="0" applyFont="1" applyFill="1" applyBorder="1" applyAlignment="1" applyProtection="1">
      <alignment horizontal="center" vertical="center" wrapText="1"/>
      <protection hidden="1"/>
    </xf>
    <xf numFmtId="0" fontId="19" fillId="2" borderId="17" xfId="0" applyFont="1" applyFill="1" applyBorder="1" applyAlignment="1" applyProtection="1">
      <alignment horizontal="center" vertical="center" wrapText="1"/>
      <protection hidden="1"/>
    </xf>
    <xf numFmtId="0" fontId="19" fillId="2" borderId="21" xfId="0" applyFont="1" applyFill="1" applyBorder="1" applyAlignment="1" applyProtection="1">
      <alignment horizontal="center" vertical="center" wrapText="1"/>
      <protection hidden="1"/>
    </xf>
    <xf numFmtId="0" fontId="10" fillId="0" borderId="0" xfId="0" applyFont="1" applyAlignment="1">
      <alignment horizontal="center" vertical="center" wrapText="1"/>
    </xf>
    <xf numFmtId="0" fontId="19" fillId="2" borderId="15" xfId="0" applyFont="1" applyFill="1" applyBorder="1" applyAlignment="1" applyProtection="1">
      <alignment horizontal="center" vertical="center" wrapText="1"/>
      <protection hidden="1"/>
    </xf>
    <xf numFmtId="0" fontId="19" fillId="2" borderId="0" xfId="0" applyFont="1" applyFill="1" applyAlignment="1" applyProtection="1">
      <alignment horizontal="center" vertical="center" wrapText="1"/>
      <protection hidden="1"/>
    </xf>
    <xf numFmtId="0" fontId="19" fillId="2" borderId="16" xfId="0" applyFont="1" applyFill="1" applyBorder="1" applyAlignment="1" applyProtection="1">
      <alignment horizontal="center" vertical="center" wrapText="1"/>
      <protection hidden="1"/>
    </xf>
    <xf numFmtId="0" fontId="12" fillId="0" borderId="1" xfId="0" applyFont="1" applyBorder="1" applyAlignment="1">
      <alignment horizontal="left" vertical="center" wrapText="1"/>
    </xf>
    <xf numFmtId="4" fontId="25" fillId="0" borderId="2" xfId="0" applyNumberFormat="1" applyFont="1" applyBorder="1" applyAlignment="1">
      <alignment horizontal="center" vertical="center" wrapText="1"/>
    </xf>
    <xf numFmtId="0" fontId="25"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center" vertical="center" wrapText="1"/>
    </xf>
    <xf numFmtId="0" fontId="12" fillId="0" borderId="18" xfId="0" applyFont="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4" fillId="0" borderId="0" xfId="0" applyFont="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8" xfId="0" applyFont="1" applyBorder="1" applyAlignment="1">
      <alignment horizontal="left" vertical="center" wrapText="1"/>
    </xf>
    <xf numFmtId="0" fontId="12" fillId="0" borderId="0" xfId="0" applyFont="1" applyAlignment="1">
      <alignment horizontal="center" vertical="center"/>
    </xf>
    <xf numFmtId="0" fontId="25" fillId="0" borderId="2" xfId="0" applyFont="1" applyBorder="1" applyAlignment="1">
      <alignment horizontal="center" vertical="center" wrapText="1"/>
    </xf>
    <xf numFmtId="4" fontId="25" fillId="11" borderId="2" xfId="0" applyNumberFormat="1" applyFont="1" applyFill="1" applyBorder="1" applyAlignment="1">
      <alignment horizontal="center" vertical="center" wrapText="1"/>
    </xf>
    <xf numFmtId="0" fontId="25" fillId="11" borderId="18" xfId="0" applyFont="1" applyFill="1" applyBorder="1" applyAlignment="1">
      <alignment horizontal="center" vertical="center" wrapText="1"/>
    </xf>
    <xf numFmtId="0" fontId="17" fillId="0" borderId="27"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3" fillId="0" borderId="0" xfId="0" applyFont="1" applyAlignment="1">
      <alignment horizontal="center" vertical="center" wrapText="1"/>
    </xf>
    <xf numFmtId="0" fontId="28"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wrapText="1"/>
    </xf>
    <xf numFmtId="0" fontId="0" fillId="0" borderId="1" xfId="0" applyBorder="1" applyAlignment="1">
      <alignment horizontal="center"/>
    </xf>
  </cellXfs>
  <cellStyles count="9">
    <cellStyle name="Cantitate" xfId="5"/>
    <cellStyle name="Comma" xfId="6" builtinId="3"/>
    <cellStyle name="Normal" xfId="0" builtinId="0"/>
    <cellStyle name="Normal 2" xfId="2"/>
    <cellStyle name="Normal 3" xfId="3"/>
    <cellStyle name="Percent" xfId="8" builtinId="5"/>
    <cellStyle name="PretUnitar" xfId="4"/>
    <cellStyle name="Sporuri" xfId="7"/>
    <cellStyle name="Valoare"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iect2021/Saligny/pasaj/C4%20-%20ZONA%201%20S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zona2"/>
      <sheetName val="zona3"/>
      <sheetName val="zona4"/>
      <sheetName val="zona5"/>
      <sheetName val="zona10"/>
    </sheetNames>
    <sheetDataSet>
      <sheetData sheetId="0">
        <row r="3">
          <cell r="E3">
            <v>1042624.8283724001</v>
          </cell>
        </row>
        <row r="4">
          <cell r="E4">
            <v>2243153.9507999998</v>
          </cell>
        </row>
        <row r="5">
          <cell r="E5">
            <v>1773184.7898799998</v>
          </cell>
        </row>
        <row r="6">
          <cell r="E6">
            <v>240970.23999999999</v>
          </cell>
        </row>
        <row r="8">
          <cell r="E8">
            <v>0</v>
          </cell>
        </row>
        <row r="9">
          <cell r="E9">
            <v>1056471.29</v>
          </cell>
        </row>
        <row r="10">
          <cell r="E10">
            <v>0</v>
          </cell>
        </row>
        <row r="11">
          <cell r="E11">
            <v>0</v>
          </cell>
        </row>
        <row r="13">
          <cell r="E13">
            <v>164577</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2"/>
  <sheetViews>
    <sheetView tabSelected="1" topLeftCell="A49" workbookViewId="0">
      <selection activeCell="K36" sqref="K36"/>
    </sheetView>
  </sheetViews>
  <sheetFormatPr defaultRowHeight="12.75" x14ac:dyDescent="0.2"/>
  <cols>
    <col min="1" max="1" width="6.85546875" style="15" customWidth="1"/>
    <col min="2" max="2" width="46.28515625" style="15" customWidth="1"/>
    <col min="3" max="3" width="18.5703125" style="15" bestFit="1" customWidth="1"/>
    <col min="4" max="4" width="16.85546875" style="15" customWidth="1"/>
    <col min="5" max="5" width="15.7109375" style="15" customWidth="1"/>
    <col min="6" max="6" width="14.7109375" style="17" customWidth="1"/>
    <col min="7" max="7" width="14.28515625" style="2" customWidth="1"/>
    <col min="8" max="9" width="9.140625" style="1"/>
    <col min="10" max="11" width="12.85546875" style="1" bestFit="1" customWidth="1"/>
    <col min="12" max="12" width="14" style="1" bestFit="1" customWidth="1"/>
    <col min="13" max="256" width="9.140625" style="1"/>
    <col min="257" max="257" width="6.85546875" style="1" customWidth="1"/>
    <col min="258" max="258" width="43.7109375" style="1" customWidth="1"/>
    <col min="259" max="259" width="15.7109375" style="1" bestFit="1" customWidth="1"/>
    <col min="260" max="260" width="16.85546875" style="1" customWidth="1"/>
    <col min="261" max="261" width="15.7109375" style="1" customWidth="1"/>
    <col min="262" max="262" width="14.7109375" style="1" customWidth="1"/>
    <col min="263" max="263" width="14.28515625" style="1" customWidth="1"/>
    <col min="264" max="512" width="9.140625" style="1"/>
    <col min="513" max="513" width="6.85546875" style="1" customWidth="1"/>
    <col min="514" max="514" width="43.7109375" style="1" customWidth="1"/>
    <col min="515" max="515" width="15.7109375" style="1" bestFit="1" customWidth="1"/>
    <col min="516" max="516" width="16.85546875" style="1" customWidth="1"/>
    <col min="517" max="517" width="15.7109375" style="1" customWidth="1"/>
    <col min="518" max="518" width="14.7109375" style="1" customWidth="1"/>
    <col min="519" max="519" width="14.28515625" style="1" customWidth="1"/>
    <col min="520" max="768" width="9.140625" style="1"/>
    <col min="769" max="769" width="6.85546875" style="1" customWidth="1"/>
    <col min="770" max="770" width="43.7109375" style="1" customWidth="1"/>
    <col min="771" max="771" width="15.7109375" style="1" bestFit="1" customWidth="1"/>
    <col min="772" max="772" width="16.85546875" style="1" customWidth="1"/>
    <col min="773" max="773" width="15.7109375" style="1" customWidth="1"/>
    <col min="774" max="774" width="14.7109375" style="1" customWidth="1"/>
    <col min="775" max="775" width="14.28515625" style="1" customWidth="1"/>
    <col min="776" max="1024" width="9.140625" style="1"/>
    <col min="1025" max="1025" width="6.85546875" style="1" customWidth="1"/>
    <col min="1026" max="1026" width="43.7109375" style="1" customWidth="1"/>
    <col min="1027" max="1027" width="15.7109375" style="1" bestFit="1" customWidth="1"/>
    <col min="1028" max="1028" width="16.85546875" style="1" customWidth="1"/>
    <col min="1029" max="1029" width="15.7109375" style="1" customWidth="1"/>
    <col min="1030" max="1030" width="14.7109375" style="1" customWidth="1"/>
    <col min="1031" max="1031" width="14.28515625" style="1" customWidth="1"/>
    <col min="1032" max="1280" width="9.140625" style="1"/>
    <col min="1281" max="1281" width="6.85546875" style="1" customWidth="1"/>
    <col min="1282" max="1282" width="43.7109375" style="1" customWidth="1"/>
    <col min="1283" max="1283" width="15.7109375" style="1" bestFit="1" customWidth="1"/>
    <col min="1284" max="1284" width="16.85546875" style="1" customWidth="1"/>
    <col min="1285" max="1285" width="15.7109375" style="1" customWidth="1"/>
    <col min="1286" max="1286" width="14.7109375" style="1" customWidth="1"/>
    <col min="1287" max="1287" width="14.28515625" style="1" customWidth="1"/>
    <col min="1288" max="1536" width="9.140625" style="1"/>
    <col min="1537" max="1537" width="6.85546875" style="1" customWidth="1"/>
    <col min="1538" max="1538" width="43.7109375" style="1" customWidth="1"/>
    <col min="1539" max="1539" width="15.7109375" style="1" bestFit="1" customWidth="1"/>
    <col min="1540" max="1540" width="16.85546875" style="1" customWidth="1"/>
    <col min="1541" max="1541" width="15.7109375" style="1" customWidth="1"/>
    <col min="1542" max="1542" width="14.7109375" style="1" customWidth="1"/>
    <col min="1543" max="1543" width="14.28515625" style="1" customWidth="1"/>
    <col min="1544" max="1792" width="9.140625" style="1"/>
    <col min="1793" max="1793" width="6.85546875" style="1" customWidth="1"/>
    <col min="1794" max="1794" width="43.7109375" style="1" customWidth="1"/>
    <col min="1795" max="1795" width="15.7109375" style="1" bestFit="1" customWidth="1"/>
    <col min="1796" max="1796" width="16.85546875" style="1" customWidth="1"/>
    <col min="1797" max="1797" width="15.7109375" style="1" customWidth="1"/>
    <col min="1798" max="1798" width="14.7109375" style="1" customWidth="1"/>
    <col min="1799" max="1799" width="14.28515625" style="1" customWidth="1"/>
    <col min="1800" max="2048" width="9.140625" style="1"/>
    <col min="2049" max="2049" width="6.85546875" style="1" customWidth="1"/>
    <col min="2050" max="2050" width="43.7109375" style="1" customWidth="1"/>
    <col min="2051" max="2051" width="15.7109375" style="1" bestFit="1" customWidth="1"/>
    <col min="2052" max="2052" width="16.85546875" style="1" customWidth="1"/>
    <col min="2053" max="2053" width="15.7109375" style="1" customWidth="1"/>
    <col min="2054" max="2054" width="14.7109375" style="1" customWidth="1"/>
    <col min="2055" max="2055" width="14.28515625" style="1" customWidth="1"/>
    <col min="2056" max="2304" width="9.140625" style="1"/>
    <col min="2305" max="2305" width="6.85546875" style="1" customWidth="1"/>
    <col min="2306" max="2306" width="43.7109375" style="1" customWidth="1"/>
    <col min="2307" max="2307" width="15.7109375" style="1" bestFit="1" customWidth="1"/>
    <col min="2308" max="2308" width="16.85546875" style="1" customWidth="1"/>
    <col min="2309" max="2309" width="15.7109375" style="1" customWidth="1"/>
    <col min="2310" max="2310" width="14.7109375" style="1" customWidth="1"/>
    <col min="2311" max="2311" width="14.28515625" style="1" customWidth="1"/>
    <col min="2312" max="2560" width="9.140625" style="1"/>
    <col min="2561" max="2561" width="6.85546875" style="1" customWidth="1"/>
    <col min="2562" max="2562" width="43.7109375" style="1" customWidth="1"/>
    <col min="2563" max="2563" width="15.7109375" style="1" bestFit="1" customWidth="1"/>
    <col min="2564" max="2564" width="16.85546875" style="1" customWidth="1"/>
    <col min="2565" max="2565" width="15.7109375" style="1" customWidth="1"/>
    <col min="2566" max="2566" width="14.7109375" style="1" customWidth="1"/>
    <col min="2567" max="2567" width="14.28515625" style="1" customWidth="1"/>
    <col min="2568" max="2816" width="9.140625" style="1"/>
    <col min="2817" max="2817" width="6.85546875" style="1" customWidth="1"/>
    <col min="2818" max="2818" width="43.7109375" style="1" customWidth="1"/>
    <col min="2819" max="2819" width="15.7109375" style="1" bestFit="1" customWidth="1"/>
    <col min="2820" max="2820" width="16.85546875" style="1" customWidth="1"/>
    <col min="2821" max="2821" width="15.7109375" style="1" customWidth="1"/>
    <col min="2822" max="2822" width="14.7109375" style="1" customWidth="1"/>
    <col min="2823" max="2823" width="14.28515625" style="1" customWidth="1"/>
    <col min="2824" max="3072" width="9.140625" style="1"/>
    <col min="3073" max="3073" width="6.85546875" style="1" customWidth="1"/>
    <col min="3074" max="3074" width="43.7109375" style="1" customWidth="1"/>
    <col min="3075" max="3075" width="15.7109375" style="1" bestFit="1" customWidth="1"/>
    <col min="3076" max="3076" width="16.85546875" style="1" customWidth="1"/>
    <col min="3077" max="3077" width="15.7109375" style="1" customWidth="1"/>
    <col min="3078" max="3078" width="14.7109375" style="1" customWidth="1"/>
    <col min="3079" max="3079" width="14.28515625" style="1" customWidth="1"/>
    <col min="3080" max="3328" width="9.140625" style="1"/>
    <col min="3329" max="3329" width="6.85546875" style="1" customWidth="1"/>
    <col min="3330" max="3330" width="43.7109375" style="1" customWidth="1"/>
    <col min="3331" max="3331" width="15.7109375" style="1" bestFit="1" customWidth="1"/>
    <col min="3332" max="3332" width="16.85546875" style="1" customWidth="1"/>
    <col min="3333" max="3333" width="15.7109375" style="1" customWidth="1"/>
    <col min="3334" max="3334" width="14.7109375" style="1" customWidth="1"/>
    <col min="3335" max="3335" width="14.28515625" style="1" customWidth="1"/>
    <col min="3336" max="3584" width="9.140625" style="1"/>
    <col min="3585" max="3585" width="6.85546875" style="1" customWidth="1"/>
    <col min="3586" max="3586" width="43.7109375" style="1" customWidth="1"/>
    <col min="3587" max="3587" width="15.7109375" style="1" bestFit="1" customWidth="1"/>
    <col min="3588" max="3588" width="16.85546875" style="1" customWidth="1"/>
    <col min="3589" max="3589" width="15.7109375" style="1" customWidth="1"/>
    <col min="3590" max="3590" width="14.7109375" style="1" customWidth="1"/>
    <col min="3591" max="3591" width="14.28515625" style="1" customWidth="1"/>
    <col min="3592" max="3840" width="9.140625" style="1"/>
    <col min="3841" max="3841" width="6.85546875" style="1" customWidth="1"/>
    <col min="3842" max="3842" width="43.7109375" style="1" customWidth="1"/>
    <col min="3843" max="3843" width="15.7109375" style="1" bestFit="1" customWidth="1"/>
    <col min="3844" max="3844" width="16.85546875" style="1" customWidth="1"/>
    <col min="3845" max="3845" width="15.7109375" style="1" customWidth="1"/>
    <col min="3846" max="3846" width="14.7109375" style="1" customWidth="1"/>
    <col min="3847" max="3847" width="14.28515625" style="1" customWidth="1"/>
    <col min="3848" max="4096" width="9.140625" style="1"/>
    <col min="4097" max="4097" width="6.85546875" style="1" customWidth="1"/>
    <col min="4098" max="4098" width="43.7109375" style="1" customWidth="1"/>
    <col min="4099" max="4099" width="15.7109375" style="1" bestFit="1" customWidth="1"/>
    <col min="4100" max="4100" width="16.85546875" style="1" customWidth="1"/>
    <col min="4101" max="4101" width="15.7109375" style="1" customWidth="1"/>
    <col min="4102" max="4102" width="14.7109375" style="1" customWidth="1"/>
    <col min="4103" max="4103" width="14.28515625" style="1" customWidth="1"/>
    <col min="4104" max="4352" width="9.140625" style="1"/>
    <col min="4353" max="4353" width="6.85546875" style="1" customWidth="1"/>
    <col min="4354" max="4354" width="43.7109375" style="1" customWidth="1"/>
    <col min="4355" max="4355" width="15.7109375" style="1" bestFit="1" customWidth="1"/>
    <col min="4356" max="4356" width="16.85546875" style="1" customWidth="1"/>
    <col min="4357" max="4357" width="15.7109375" style="1" customWidth="1"/>
    <col min="4358" max="4358" width="14.7109375" style="1" customWidth="1"/>
    <col min="4359" max="4359" width="14.28515625" style="1" customWidth="1"/>
    <col min="4360" max="4608" width="9.140625" style="1"/>
    <col min="4609" max="4609" width="6.85546875" style="1" customWidth="1"/>
    <col min="4610" max="4610" width="43.7109375" style="1" customWidth="1"/>
    <col min="4611" max="4611" width="15.7109375" style="1" bestFit="1" customWidth="1"/>
    <col min="4612" max="4612" width="16.85546875" style="1" customWidth="1"/>
    <col min="4613" max="4613" width="15.7109375" style="1" customWidth="1"/>
    <col min="4614" max="4614" width="14.7109375" style="1" customWidth="1"/>
    <col min="4615" max="4615" width="14.28515625" style="1" customWidth="1"/>
    <col min="4616" max="4864" width="9.140625" style="1"/>
    <col min="4865" max="4865" width="6.85546875" style="1" customWidth="1"/>
    <col min="4866" max="4866" width="43.7109375" style="1" customWidth="1"/>
    <col min="4867" max="4867" width="15.7109375" style="1" bestFit="1" customWidth="1"/>
    <col min="4868" max="4868" width="16.85546875" style="1" customWidth="1"/>
    <col min="4869" max="4869" width="15.7109375" style="1" customWidth="1"/>
    <col min="4870" max="4870" width="14.7109375" style="1" customWidth="1"/>
    <col min="4871" max="4871" width="14.28515625" style="1" customWidth="1"/>
    <col min="4872" max="5120" width="9.140625" style="1"/>
    <col min="5121" max="5121" width="6.85546875" style="1" customWidth="1"/>
    <col min="5122" max="5122" width="43.7109375" style="1" customWidth="1"/>
    <col min="5123" max="5123" width="15.7109375" style="1" bestFit="1" customWidth="1"/>
    <col min="5124" max="5124" width="16.85546875" style="1" customWidth="1"/>
    <col min="5125" max="5125" width="15.7109375" style="1" customWidth="1"/>
    <col min="5126" max="5126" width="14.7109375" style="1" customWidth="1"/>
    <col min="5127" max="5127" width="14.28515625" style="1" customWidth="1"/>
    <col min="5128" max="5376" width="9.140625" style="1"/>
    <col min="5377" max="5377" width="6.85546875" style="1" customWidth="1"/>
    <col min="5378" max="5378" width="43.7109375" style="1" customWidth="1"/>
    <col min="5379" max="5379" width="15.7109375" style="1" bestFit="1" customWidth="1"/>
    <col min="5380" max="5380" width="16.85546875" style="1" customWidth="1"/>
    <col min="5381" max="5381" width="15.7109375" style="1" customWidth="1"/>
    <col min="5382" max="5382" width="14.7109375" style="1" customWidth="1"/>
    <col min="5383" max="5383" width="14.28515625" style="1" customWidth="1"/>
    <col min="5384" max="5632" width="9.140625" style="1"/>
    <col min="5633" max="5633" width="6.85546875" style="1" customWidth="1"/>
    <col min="5634" max="5634" width="43.7109375" style="1" customWidth="1"/>
    <col min="5635" max="5635" width="15.7109375" style="1" bestFit="1" customWidth="1"/>
    <col min="5636" max="5636" width="16.85546875" style="1" customWidth="1"/>
    <col min="5637" max="5637" width="15.7109375" style="1" customWidth="1"/>
    <col min="5638" max="5638" width="14.7109375" style="1" customWidth="1"/>
    <col min="5639" max="5639" width="14.28515625" style="1" customWidth="1"/>
    <col min="5640" max="5888" width="9.140625" style="1"/>
    <col min="5889" max="5889" width="6.85546875" style="1" customWidth="1"/>
    <col min="5890" max="5890" width="43.7109375" style="1" customWidth="1"/>
    <col min="5891" max="5891" width="15.7109375" style="1" bestFit="1" customWidth="1"/>
    <col min="5892" max="5892" width="16.85546875" style="1" customWidth="1"/>
    <col min="5893" max="5893" width="15.7109375" style="1" customWidth="1"/>
    <col min="5894" max="5894" width="14.7109375" style="1" customWidth="1"/>
    <col min="5895" max="5895" width="14.28515625" style="1" customWidth="1"/>
    <col min="5896" max="6144" width="9.140625" style="1"/>
    <col min="6145" max="6145" width="6.85546875" style="1" customWidth="1"/>
    <col min="6146" max="6146" width="43.7109375" style="1" customWidth="1"/>
    <col min="6147" max="6147" width="15.7109375" style="1" bestFit="1" customWidth="1"/>
    <col min="6148" max="6148" width="16.85546875" style="1" customWidth="1"/>
    <col min="6149" max="6149" width="15.7109375" style="1" customWidth="1"/>
    <col min="6150" max="6150" width="14.7109375" style="1" customWidth="1"/>
    <col min="6151" max="6151" width="14.28515625" style="1" customWidth="1"/>
    <col min="6152" max="6400" width="9.140625" style="1"/>
    <col min="6401" max="6401" width="6.85546875" style="1" customWidth="1"/>
    <col min="6402" max="6402" width="43.7109375" style="1" customWidth="1"/>
    <col min="6403" max="6403" width="15.7109375" style="1" bestFit="1" customWidth="1"/>
    <col min="6404" max="6404" width="16.85546875" style="1" customWidth="1"/>
    <col min="6405" max="6405" width="15.7109375" style="1" customWidth="1"/>
    <col min="6406" max="6406" width="14.7109375" style="1" customWidth="1"/>
    <col min="6407" max="6407" width="14.28515625" style="1" customWidth="1"/>
    <col min="6408" max="6656" width="9.140625" style="1"/>
    <col min="6657" max="6657" width="6.85546875" style="1" customWidth="1"/>
    <col min="6658" max="6658" width="43.7109375" style="1" customWidth="1"/>
    <col min="6659" max="6659" width="15.7109375" style="1" bestFit="1" customWidth="1"/>
    <col min="6660" max="6660" width="16.85546875" style="1" customWidth="1"/>
    <col min="6661" max="6661" width="15.7109375" style="1" customWidth="1"/>
    <col min="6662" max="6662" width="14.7109375" style="1" customWidth="1"/>
    <col min="6663" max="6663" width="14.28515625" style="1" customWidth="1"/>
    <col min="6664" max="6912" width="9.140625" style="1"/>
    <col min="6913" max="6913" width="6.85546875" style="1" customWidth="1"/>
    <col min="6914" max="6914" width="43.7109375" style="1" customWidth="1"/>
    <col min="6915" max="6915" width="15.7109375" style="1" bestFit="1" customWidth="1"/>
    <col min="6916" max="6916" width="16.85546875" style="1" customWidth="1"/>
    <col min="6917" max="6917" width="15.7109375" style="1" customWidth="1"/>
    <col min="6918" max="6918" width="14.7109375" style="1" customWidth="1"/>
    <col min="6919" max="6919" width="14.28515625" style="1" customWidth="1"/>
    <col min="6920" max="7168" width="9.140625" style="1"/>
    <col min="7169" max="7169" width="6.85546875" style="1" customWidth="1"/>
    <col min="7170" max="7170" width="43.7109375" style="1" customWidth="1"/>
    <col min="7171" max="7171" width="15.7109375" style="1" bestFit="1" customWidth="1"/>
    <col min="7172" max="7172" width="16.85546875" style="1" customWidth="1"/>
    <col min="7173" max="7173" width="15.7109375" style="1" customWidth="1"/>
    <col min="7174" max="7174" width="14.7109375" style="1" customWidth="1"/>
    <col min="7175" max="7175" width="14.28515625" style="1" customWidth="1"/>
    <col min="7176" max="7424" width="9.140625" style="1"/>
    <col min="7425" max="7425" width="6.85546875" style="1" customWidth="1"/>
    <col min="7426" max="7426" width="43.7109375" style="1" customWidth="1"/>
    <col min="7427" max="7427" width="15.7109375" style="1" bestFit="1" customWidth="1"/>
    <col min="7428" max="7428" width="16.85546875" style="1" customWidth="1"/>
    <col min="7429" max="7429" width="15.7109375" style="1" customWidth="1"/>
    <col min="7430" max="7430" width="14.7109375" style="1" customWidth="1"/>
    <col min="7431" max="7431" width="14.28515625" style="1" customWidth="1"/>
    <col min="7432" max="7680" width="9.140625" style="1"/>
    <col min="7681" max="7681" width="6.85546875" style="1" customWidth="1"/>
    <col min="7682" max="7682" width="43.7109375" style="1" customWidth="1"/>
    <col min="7683" max="7683" width="15.7109375" style="1" bestFit="1" customWidth="1"/>
    <col min="7684" max="7684" width="16.85546875" style="1" customWidth="1"/>
    <col min="7685" max="7685" width="15.7109375" style="1" customWidth="1"/>
    <col min="7686" max="7686" width="14.7109375" style="1" customWidth="1"/>
    <col min="7687" max="7687" width="14.28515625" style="1" customWidth="1"/>
    <col min="7688" max="7936" width="9.140625" style="1"/>
    <col min="7937" max="7937" width="6.85546875" style="1" customWidth="1"/>
    <col min="7938" max="7938" width="43.7109375" style="1" customWidth="1"/>
    <col min="7939" max="7939" width="15.7109375" style="1" bestFit="1" customWidth="1"/>
    <col min="7940" max="7940" width="16.85546875" style="1" customWidth="1"/>
    <col min="7941" max="7941" width="15.7109375" style="1" customWidth="1"/>
    <col min="7942" max="7942" width="14.7109375" style="1" customWidth="1"/>
    <col min="7943" max="7943" width="14.28515625" style="1" customWidth="1"/>
    <col min="7944" max="8192" width="9.140625" style="1"/>
    <col min="8193" max="8193" width="6.85546875" style="1" customWidth="1"/>
    <col min="8194" max="8194" width="43.7109375" style="1" customWidth="1"/>
    <col min="8195" max="8195" width="15.7109375" style="1" bestFit="1" customWidth="1"/>
    <col min="8196" max="8196" width="16.85546875" style="1" customWidth="1"/>
    <col min="8197" max="8197" width="15.7109375" style="1" customWidth="1"/>
    <col min="8198" max="8198" width="14.7109375" style="1" customWidth="1"/>
    <col min="8199" max="8199" width="14.28515625" style="1" customWidth="1"/>
    <col min="8200" max="8448" width="9.140625" style="1"/>
    <col min="8449" max="8449" width="6.85546875" style="1" customWidth="1"/>
    <col min="8450" max="8450" width="43.7109375" style="1" customWidth="1"/>
    <col min="8451" max="8451" width="15.7109375" style="1" bestFit="1" customWidth="1"/>
    <col min="8452" max="8452" width="16.85546875" style="1" customWidth="1"/>
    <col min="8453" max="8453" width="15.7109375" style="1" customWidth="1"/>
    <col min="8454" max="8454" width="14.7109375" style="1" customWidth="1"/>
    <col min="8455" max="8455" width="14.28515625" style="1" customWidth="1"/>
    <col min="8456" max="8704" width="9.140625" style="1"/>
    <col min="8705" max="8705" width="6.85546875" style="1" customWidth="1"/>
    <col min="8706" max="8706" width="43.7109375" style="1" customWidth="1"/>
    <col min="8707" max="8707" width="15.7109375" style="1" bestFit="1" customWidth="1"/>
    <col min="8708" max="8708" width="16.85546875" style="1" customWidth="1"/>
    <col min="8709" max="8709" width="15.7109375" style="1" customWidth="1"/>
    <col min="8710" max="8710" width="14.7109375" style="1" customWidth="1"/>
    <col min="8711" max="8711" width="14.28515625" style="1" customWidth="1"/>
    <col min="8712" max="8960" width="9.140625" style="1"/>
    <col min="8961" max="8961" width="6.85546875" style="1" customWidth="1"/>
    <col min="8962" max="8962" width="43.7109375" style="1" customWidth="1"/>
    <col min="8963" max="8963" width="15.7109375" style="1" bestFit="1" customWidth="1"/>
    <col min="8964" max="8964" width="16.85546875" style="1" customWidth="1"/>
    <col min="8965" max="8965" width="15.7109375" style="1" customWidth="1"/>
    <col min="8966" max="8966" width="14.7109375" style="1" customWidth="1"/>
    <col min="8967" max="8967" width="14.28515625" style="1" customWidth="1"/>
    <col min="8968" max="9216" width="9.140625" style="1"/>
    <col min="9217" max="9217" width="6.85546875" style="1" customWidth="1"/>
    <col min="9218" max="9218" width="43.7109375" style="1" customWidth="1"/>
    <col min="9219" max="9219" width="15.7109375" style="1" bestFit="1" customWidth="1"/>
    <col min="9220" max="9220" width="16.85546875" style="1" customWidth="1"/>
    <col min="9221" max="9221" width="15.7109375" style="1" customWidth="1"/>
    <col min="9222" max="9222" width="14.7109375" style="1" customWidth="1"/>
    <col min="9223" max="9223" width="14.28515625" style="1" customWidth="1"/>
    <col min="9224" max="9472" width="9.140625" style="1"/>
    <col min="9473" max="9473" width="6.85546875" style="1" customWidth="1"/>
    <col min="9474" max="9474" width="43.7109375" style="1" customWidth="1"/>
    <col min="9475" max="9475" width="15.7109375" style="1" bestFit="1" customWidth="1"/>
    <col min="9476" max="9476" width="16.85546875" style="1" customWidth="1"/>
    <col min="9477" max="9477" width="15.7109375" style="1" customWidth="1"/>
    <col min="9478" max="9478" width="14.7109375" style="1" customWidth="1"/>
    <col min="9479" max="9479" width="14.28515625" style="1" customWidth="1"/>
    <col min="9480" max="9728" width="9.140625" style="1"/>
    <col min="9729" max="9729" width="6.85546875" style="1" customWidth="1"/>
    <col min="9730" max="9730" width="43.7109375" style="1" customWidth="1"/>
    <col min="9731" max="9731" width="15.7109375" style="1" bestFit="1" customWidth="1"/>
    <col min="9732" max="9732" width="16.85546875" style="1" customWidth="1"/>
    <col min="9733" max="9733" width="15.7109375" style="1" customWidth="1"/>
    <col min="9734" max="9734" width="14.7109375" style="1" customWidth="1"/>
    <col min="9735" max="9735" width="14.28515625" style="1" customWidth="1"/>
    <col min="9736" max="9984" width="9.140625" style="1"/>
    <col min="9985" max="9985" width="6.85546875" style="1" customWidth="1"/>
    <col min="9986" max="9986" width="43.7109375" style="1" customWidth="1"/>
    <col min="9987" max="9987" width="15.7109375" style="1" bestFit="1" customWidth="1"/>
    <col min="9988" max="9988" width="16.85546875" style="1" customWidth="1"/>
    <col min="9989" max="9989" width="15.7109375" style="1" customWidth="1"/>
    <col min="9990" max="9990" width="14.7109375" style="1" customWidth="1"/>
    <col min="9991" max="9991" width="14.28515625" style="1" customWidth="1"/>
    <col min="9992" max="10240" width="9.140625" style="1"/>
    <col min="10241" max="10241" width="6.85546875" style="1" customWidth="1"/>
    <col min="10242" max="10242" width="43.7109375" style="1" customWidth="1"/>
    <col min="10243" max="10243" width="15.7109375" style="1" bestFit="1" customWidth="1"/>
    <col min="10244" max="10244" width="16.85546875" style="1" customWidth="1"/>
    <col min="10245" max="10245" width="15.7109375" style="1" customWidth="1"/>
    <col min="10246" max="10246" width="14.7109375" style="1" customWidth="1"/>
    <col min="10247" max="10247" width="14.28515625" style="1" customWidth="1"/>
    <col min="10248" max="10496" width="9.140625" style="1"/>
    <col min="10497" max="10497" width="6.85546875" style="1" customWidth="1"/>
    <col min="10498" max="10498" width="43.7109375" style="1" customWidth="1"/>
    <col min="10499" max="10499" width="15.7109375" style="1" bestFit="1" customWidth="1"/>
    <col min="10500" max="10500" width="16.85546875" style="1" customWidth="1"/>
    <col min="10501" max="10501" width="15.7109375" style="1" customWidth="1"/>
    <col min="10502" max="10502" width="14.7109375" style="1" customWidth="1"/>
    <col min="10503" max="10503" width="14.28515625" style="1" customWidth="1"/>
    <col min="10504" max="10752" width="9.140625" style="1"/>
    <col min="10753" max="10753" width="6.85546875" style="1" customWidth="1"/>
    <col min="10754" max="10754" width="43.7109375" style="1" customWidth="1"/>
    <col min="10755" max="10755" width="15.7109375" style="1" bestFit="1" customWidth="1"/>
    <col min="10756" max="10756" width="16.85546875" style="1" customWidth="1"/>
    <col min="10757" max="10757" width="15.7109375" style="1" customWidth="1"/>
    <col min="10758" max="10758" width="14.7109375" style="1" customWidth="1"/>
    <col min="10759" max="10759" width="14.28515625" style="1" customWidth="1"/>
    <col min="10760" max="11008" width="9.140625" style="1"/>
    <col min="11009" max="11009" width="6.85546875" style="1" customWidth="1"/>
    <col min="11010" max="11010" width="43.7109375" style="1" customWidth="1"/>
    <col min="11011" max="11011" width="15.7109375" style="1" bestFit="1" customWidth="1"/>
    <col min="11012" max="11012" width="16.85546875" style="1" customWidth="1"/>
    <col min="11013" max="11013" width="15.7109375" style="1" customWidth="1"/>
    <col min="11014" max="11014" width="14.7109375" style="1" customWidth="1"/>
    <col min="11015" max="11015" width="14.28515625" style="1" customWidth="1"/>
    <col min="11016" max="11264" width="9.140625" style="1"/>
    <col min="11265" max="11265" width="6.85546875" style="1" customWidth="1"/>
    <col min="11266" max="11266" width="43.7109375" style="1" customWidth="1"/>
    <col min="11267" max="11267" width="15.7109375" style="1" bestFit="1" customWidth="1"/>
    <col min="11268" max="11268" width="16.85546875" style="1" customWidth="1"/>
    <col min="11269" max="11269" width="15.7109375" style="1" customWidth="1"/>
    <col min="11270" max="11270" width="14.7109375" style="1" customWidth="1"/>
    <col min="11271" max="11271" width="14.28515625" style="1" customWidth="1"/>
    <col min="11272" max="11520" width="9.140625" style="1"/>
    <col min="11521" max="11521" width="6.85546875" style="1" customWidth="1"/>
    <col min="11522" max="11522" width="43.7109375" style="1" customWidth="1"/>
    <col min="11523" max="11523" width="15.7109375" style="1" bestFit="1" customWidth="1"/>
    <col min="11524" max="11524" width="16.85546875" style="1" customWidth="1"/>
    <col min="11525" max="11525" width="15.7109375" style="1" customWidth="1"/>
    <col min="11526" max="11526" width="14.7109375" style="1" customWidth="1"/>
    <col min="11527" max="11527" width="14.28515625" style="1" customWidth="1"/>
    <col min="11528" max="11776" width="9.140625" style="1"/>
    <col min="11777" max="11777" width="6.85546875" style="1" customWidth="1"/>
    <col min="11778" max="11778" width="43.7109375" style="1" customWidth="1"/>
    <col min="11779" max="11779" width="15.7109375" style="1" bestFit="1" customWidth="1"/>
    <col min="11780" max="11780" width="16.85546875" style="1" customWidth="1"/>
    <col min="11781" max="11781" width="15.7109375" style="1" customWidth="1"/>
    <col min="11782" max="11782" width="14.7109375" style="1" customWidth="1"/>
    <col min="11783" max="11783" width="14.28515625" style="1" customWidth="1"/>
    <col min="11784" max="12032" width="9.140625" style="1"/>
    <col min="12033" max="12033" width="6.85546875" style="1" customWidth="1"/>
    <col min="12034" max="12034" width="43.7109375" style="1" customWidth="1"/>
    <col min="12035" max="12035" width="15.7109375" style="1" bestFit="1" customWidth="1"/>
    <col min="12036" max="12036" width="16.85546875" style="1" customWidth="1"/>
    <col min="12037" max="12037" width="15.7109375" style="1" customWidth="1"/>
    <col min="12038" max="12038" width="14.7109375" style="1" customWidth="1"/>
    <col min="12039" max="12039" width="14.28515625" style="1" customWidth="1"/>
    <col min="12040" max="12288" width="9.140625" style="1"/>
    <col min="12289" max="12289" width="6.85546875" style="1" customWidth="1"/>
    <col min="12290" max="12290" width="43.7109375" style="1" customWidth="1"/>
    <col min="12291" max="12291" width="15.7109375" style="1" bestFit="1" customWidth="1"/>
    <col min="12292" max="12292" width="16.85546875" style="1" customWidth="1"/>
    <col min="12293" max="12293" width="15.7109375" style="1" customWidth="1"/>
    <col min="12294" max="12294" width="14.7109375" style="1" customWidth="1"/>
    <col min="12295" max="12295" width="14.28515625" style="1" customWidth="1"/>
    <col min="12296" max="12544" width="9.140625" style="1"/>
    <col min="12545" max="12545" width="6.85546875" style="1" customWidth="1"/>
    <col min="12546" max="12546" width="43.7109375" style="1" customWidth="1"/>
    <col min="12547" max="12547" width="15.7109375" style="1" bestFit="1" customWidth="1"/>
    <col min="12548" max="12548" width="16.85546875" style="1" customWidth="1"/>
    <col min="12549" max="12549" width="15.7109375" style="1" customWidth="1"/>
    <col min="12550" max="12550" width="14.7109375" style="1" customWidth="1"/>
    <col min="12551" max="12551" width="14.28515625" style="1" customWidth="1"/>
    <col min="12552" max="12800" width="9.140625" style="1"/>
    <col min="12801" max="12801" width="6.85546875" style="1" customWidth="1"/>
    <col min="12802" max="12802" width="43.7109375" style="1" customWidth="1"/>
    <col min="12803" max="12803" width="15.7109375" style="1" bestFit="1" customWidth="1"/>
    <col min="12804" max="12804" width="16.85546875" style="1" customWidth="1"/>
    <col min="12805" max="12805" width="15.7109375" style="1" customWidth="1"/>
    <col min="12806" max="12806" width="14.7109375" style="1" customWidth="1"/>
    <col min="12807" max="12807" width="14.28515625" style="1" customWidth="1"/>
    <col min="12808" max="13056" width="9.140625" style="1"/>
    <col min="13057" max="13057" width="6.85546875" style="1" customWidth="1"/>
    <col min="13058" max="13058" width="43.7109375" style="1" customWidth="1"/>
    <col min="13059" max="13059" width="15.7109375" style="1" bestFit="1" customWidth="1"/>
    <col min="13060" max="13060" width="16.85546875" style="1" customWidth="1"/>
    <col min="13061" max="13061" width="15.7109375" style="1" customWidth="1"/>
    <col min="13062" max="13062" width="14.7109375" style="1" customWidth="1"/>
    <col min="13063" max="13063" width="14.28515625" style="1" customWidth="1"/>
    <col min="13064" max="13312" width="9.140625" style="1"/>
    <col min="13313" max="13313" width="6.85546875" style="1" customWidth="1"/>
    <col min="13314" max="13314" width="43.7109375" style="1" customWidth="1"/>
    <col min="13315" max="13315" width="15.7109375" style="1" bestFit="1" customWidth="1"/>
    <col min="13316" max="13316" width="16.85546875" style="1" customWidth="1"/>
    <col min="13317" max="13317" width="15.7109375" style="1" customWidth="1"/>
    <col min="13318" max="13318" width="14.7109375" style="1" customWidth="1"/>
    <col min="13319" max="13319" width="14.28515625" style="1" customWidth="1"/>
    <col min="13320" max="13568" width="9.140625" style="1"/>
    <col min="13569" max="13569" width="6.85546875" style="1" customWidth="1"/>
    <col min="13570" max="13570" width="43.7109375" style="1" customWidth="1"/>
    <col min="13571" max="13571" width="15.7109375" style="1" bestFit="1" customWidth="1"/>
    <col min="13572" max="13572" width="16.85546875" style="1" customWidth="1"/>
    <col min="13573" max="13573" width="15.7109375" style="1" customWidth="1"/>
    <col min="13574" max="13574" width="14.7109375" style="1" customWidth="1"/>
    <col min="13575" max="13575" width="14.28515625" style="1" customWidth="1"/>
    <col min="13576" max="13824" width="9.140625" style="1"/>
    <col min="13825" max="13825" width="6.85546875" style="1" customWidth="1"/>
    <col min="13826" max="13826" width="43.7109375" style="1" customWidth="1"/>
    <col min="13827" max="13827" width="15.7109375" style="1" bestFit="1" customWidth="1"/>
    <col min="13828" max="13828" width="16.85546875" style="1" customWidth="1"/>
    <col min="13829" max="13829" width="15.7109375" style="1" customWidth="1"/>
    <col min="13830" max="13830" width="14.7109375" style="1" customWidth="1"/>
    <col min="13831" max="13831" width="14.28515625" style="1" customWidth="1"/>
    <col min="13832" max="14080" width="9.140625" style="1"/>
    <col min="14081" max="14081" width="6.85546875" style="1" customWidth="1"/>
    <col min="14082" max="14082" width="43.7109375" style="1" customWidth="1"/>
    <col min="14083" max="14083" width="15.7109375" style="1" bestFit="1" customWidth="1"/>
    <col min="14084" max="14084" width="16.85546875" style="1" customWidth="1"/>
    <col min="14085" max="14085" width="15.7109375" style="1" customWidth="1"/>
    <col min="14086" max="14086" width="14.7109375" style="1" customWidth="1"/>
    <col min="14087" max="14087" width="14.28515625" style="1" customWidth="1"/>
    <col min="14088" max="14336" width="9.140625" style="1"/>
    <col min="14337" max="14337" width="6.85546875" style="1" customWidth="1"/>
    <col min="14338" max="14338" width="43.7109375" style="1" customWidth="1"/>
    <col min="14339" max="14339" width="15.7109375" style="1" bestFit="1" customWidth="1"/>
    <col min="14340" max="14340" width="16.85546875" style="1" customWidth="1"/>
    <col min="14341" max="14341" width="15.7109375" style="1" customWidth="1"/>
    <col min="14342" max="14342" width="14.7109375" style="1" customWidth="1"/>
    <col min="14343" max="14343" width="14.28515625" style="1" customWidth="1"/>
    <col min="14344" max="14592" width="9.140625" style="1"/>
    <col min="14593" max="14593" width="6.85546875" style="1" customWidth="1"/>
    <col min="14594" max="14594" width="43.7109375" style="1" customWidth="1"/>
    <col min="14595" max="14595" width="15.7109375" style="1" bestFit="1" customWidth="1"/>
    <col min="14596" max="14596" width="16.85546875" style="1" customWidth="1"/>
    <col min="14597" max="14597" width="15.7109375" style="1" customWidth="1"/>
    <col min="14598" max="14598" width="14.7109375" style="1" customWidth="1"/>
    <col min="14599" max="14599" width="14.28515625" style="1" customWidth="1"/>
    <col min="14600" max="14848" width="9.140625" style="1"/>
    <col min="14849" max="14849" width="6.85546875" style="1" customWidth="1"/>
    <col min="14850" max="14850" width="43.7109375" style="1" customWidth="1"/>
    <col min="14851" max="14851" width="15.7109375" style="1" bestFit="1" customWidth="1"/>
    <col min="14852" max="14852" width="16.85546875" style="1" customWidth="1"/>
    <col min="14853" max="14853" width="15.7109375" style="1" customWidth="1"/>
    <col min="14854" max="14854" width="14.7109375" style="1" customWidth="1"/>
    <col min="14855" max="14855" width="14.28515625" style="1" customWidth="1"/>
    <col min="14856" max="15104" width="9.140625" style="1"/>
    <col min="15105" max="15105" width="6.85546875" style="1" customWidth="1"/>
    <col min="15106" max="15106" width="43.7109375" style="1" customWidth="1"/>
    <col min="15107" max="15107" width="15.7109375" style="1" bestFit="1" customWidth="1"/>
    <col min="15108" max="15108" width="16.85546875" style="1" customWidth="1"/>
    <col min="15109" max="15109" width="15.7109375" style="1" customWidth="1"/>
    <col min="15110" max="15110" width="14.7109375" style="1" customWidth="1"/>
    <col min="15111" max="15111" width="14.28515625" style="1" customWidth="1"/>
    <col min="15112" max="15360" width="9.140625" style="1"/>
    <col min="15361" max="15361" width="6.85546875" style="1" customWidth="1"/>
    <col min="15362" max="15362" width="43.7109375" style="1" customWidth="1"/>
    <col min="15363" max="15363" width="15.7109375" style="1" bestFit="1" customWidth="1"/>
    <col min="15364" max="15364" width="16.85546875" style="1" customWidth="1"/>
    <col min="15365" max="15365" width="15.7109375" style="1" customWidth="1"/>
    <col min="15366" max="15366" width="14.7109375" style="1" customWidth="1"/>
    <col min="15367" max="15367" width="14.28515625" style="1" customWidth="1"/>
    <col min="15368" max="15616" width="9.140625" style="1"/>
    <col min="15617" max="15617" width="6.85546875" style="1" customWidth="1"/>
    <col min="15618" max="15618" width="43.7109375" style="1" customWidth="1"/>
    <col min="15619" max="15619" width="15.7109375" style="1" bestFit="1" customWidth="1"/>
    <col min="15620" max="15620" width="16.85546875" style="1" customWidth="1"/>
    <col min="15621" max="15621" width="15.7109375" style="1" customWidth="1"/>
    <col min="15622" max="15622" width="14.7109375" style="1" customWidth="1"/>
    <col min="15623" max="15623" width="14.28515625" style="1" customWidth="1"/>
    <col min="15624" max="15872" width="9.140625" style="1"/>
    <col min="15873" max="15873" width="6.85546875" style="1" customWidth="1"/>
    <col min="15874" max="15874" width="43.7109375" style="1" customWidth="1"/>
    <col min="15875" max="15875" width="15.7109375" style="1" bestFit="1" customWidth="1"/>
    <col min="15876" max="15876" width="16.85546875" style="1" customWidth="1"/>
    <col min="15877" max="15877" width="15.7109375" style="1" customWidth="1"/>
    <col min="15878" max="15878" width="14.7109375" style="1" customWidth="1"/>
    <col min="15879" max="15879" width="14.28515625" style="1" customWidth="1"/>
    <col min="15880" max="16128" width="9.140625" style="1"/>
    <col min="16129" max="16129" width="6.85546875" style="1" customWidth="1"/>
    <col min="16130" max="16130" width="43.7109375" style="1" customWidth="1"/>
    <col min="16131" max="16131" width="15.7109375" style="1" bestFit="1" customWidth="1"/>
    <col min="16132" max="16132" width="16.85546875" style="1" customWidth="1"/>
    <col min="16133" max="16133" width="15.7109375" style="1" customWidth="1"/>
    <col min="16134" max="16134" width="14.7109375" style="1" customWidth="1"/>
    <col min="16135" max="16135" width="14.28515625" style="1" customWidth="1"/>
    <col min="16136" max="16384" width="9.140625" style="1"/>
  </cols>
  <sheetData>
    <row r="1" spans="1:36" x14ac:dyDescent="0.2">
      <c r="E1" s="16" t="s">
        <v>94</v>
      </c>
    </row>
    <row r="2" spans="1:36" ht="36" customHeight="1" x14ac:dyDescent="0.2">
      <c r="A2" s="168" t="s">
        <v>187</v>
      </c>
      <c r="B2" s="169"/>
      <c r="C2" s="169"/>
      <c r="D2" s="169"/>
      <c r="E2" s="169"/>
      <c r="F2" s="18"/>
    </row>
    <row r="3" spans="1:36" ht="19.5" customHeight="1" x14ac:dyDescent="0.2">
      <c r="A3" s="168" t="s">
        <v>196</v>
      </c>
      <c r="B3" s="168"/>
      <c r="C3" s="168"/>
      <c r="D3" s="168"/>
      <c r="E3" s="168"/>
    </row>
    <row r="4" spans="1:36" ht="15" customHeight="1" thickBot="1" x14ac:dyDescent="0.25">
      <c r="A4" s="19"/>
      <c r="B4" s="19"/>
      <c r="C4" s="19"/>
      <c r="D4" s="20"/>
      <c r="E4" s="21"/>
      <c r="F4" s="22"/>
    </row>
    <row r="5" spans="1:36" ht="25.5" customHeight="1" x14ac:dyDescent="0.2">
      <c r="A5" s="170" t="s">
        <v>95</v>
      </c>
      <c r="B5" s="172" t="s">
        <v>96</v>
      </c>
      <c r="C5" s="172" t="s">
        <v>97</v>
      </c>
      <c r="D5" s="172"/>
      <c r="E5" s="174"/>
      <c r="F5" s="175" t="s">
        <v>98</v>
      </c>
      <c r="G5" s="179" t="s">
        <v>99</v>
      </c>
      <c r="H5" s="179" t="s">
        <v>100</v>
      </c>
    </row>
    <row r="6" spans="1:36" ht="25.5" x14ac:dyDescent="0.2">
      <c r="A6" s="171"/>
      <c r="B6" s="173"/>
      <c r="C6" s="23" t="s">
        <v>101</v>
      </c>
      <c r="D6" s="24" t="s">
        <v>0</v>
      </c>
      <c r="E6" s="25" t="s">
        <v>8</v>
      </c>
      <c r="F6" s="175"/>
      <c r="G6" s="179"/>
      <c r="H6" s="179"/>
    </row>
    <row r="7" spans="1:36" x14ac:dyDescent="0.2">
      <c r="A7" s="171"/>
      <c r="B7" s="173"/>
      <c r="C7" s="26" t="s">
        <v>102</v>
      </c>
      <c r="D7" s="27" t="s">
        <v>102</v>
      </c>
      <c r="E7" s="28" t="s">
        <v>102</v>
      </c>
      <c r="F7" s="175"/>
      <c r="G7" s="179"/>
      <c r="H7" s="179"/>
    </row>
    <row r="8" spans="1:36" ht="15" customHeight="1" thickBot="1" x14ac:dyDescent="0.25">
      <c r="A8" s="29">
        <v>1</v>
      </c>
      <c r="B8" s="30">
        <v>2</v>
      </c>
      <c r="C8" s="30">
        <v>3</v>
      </c>
      <c r="D8" s="31">
        <v>4</v>
      </c>
      <c r="E8" s="32">
        <v>5</v>
      </c>
    </row>
    <row r="9" spans="1:36" ht="28.5" customHeight="1" thickBot="1" x14ac:dyDescent="0.25">
      <c r="A9" s="176" t="s">
        <v>103</v>
      </c>
      <c r="B9" s="177"/>
      <c r="C9" s="177"/>
      <c r="D9" s="177"/>
      <c r="E9" s="178"/>
    </row>
    <row r="10" spans="1:36" x14ac:dyDescent="0.2">
      <c r="A10" s="33" t="s">
        <v>104</v>
      </c>
      <c r="B10" s="34" t="s">
        <v>1</v>
      </c>
      <c r="C10" s="35">
        <v>0</v>
      </c>
      <c r="D10" s="36">
        <f>ROUND(0.19*C10,2)</f>
        <v>0</v>
      </c>
      <c r="E10" s="37">
        <f>D10+C10</f>
        <v>0</v>
      </c>
      <c r="F10" s="38" t="s">
        <v>33</v>
      </c>
      <c r="G10" s="2" t="s">
        <v>105</v>
      </c>
      <c r="H10" s="2" t="s">
        <v>105</v>
      </c>
    </row>
    <row r="11" spans="1:36" s="44" customFormat="1" x14ac:dyDescent="0.2">
      <c r="A11" s="39" t="s">
        <v>106</v>
      </c>
      <c r="B11" s="40" t="s">
        <v>2</v>
      </c>
      <c r="C11" s="41">
        <v>120000</v>
      </c>
      <c r="D11" s="42">
        <f>ROUND(0.19*C11,2)</f>
        <v>22800</v>
      </c>
      <c r="E11" s="43">
        <f>D11+C11</f>
        <v>142800</v>
      </c>
      <c r="F11" s="38" t="s">
        <v>32</v>
      </c>
      <c r="G11" s="2" t="s">
        <v>107</v>
      </c>
      <c r="H11" s="2" t="s">
        <v>107</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ht="25.5" x14ac:dyDescent="0.2">
      <c r="A12" s="39" t="s">
        <v>108</v>
      </c>
      <c r="B12" s="45" t="s">
        <v>109</v>
      </c>
      <c r="C12" s="46">
        <v>100000</v>
      </c>
      <c r="D12" s="42">
        <f>ROUND(0.19*C12,2)</f>
        <v>19000</v>
      </c>
      <c r="E12" s="43">
        <f>D12+C12</f>
        <v>119000</v>
      </c>
      <c r="F12" s="38" t="s">
        <v>33</v>
      </c>
      <c r="G12" s="2" t="s">
        <v>107</v>
      </c>
      <c r="H12" s="2" t="s">
        <v>107</v>
      </c>
    </row>
    <row r="13" spans="1:36" s="44" customFormat="1" ht="19.899999999999999" customHeight="1" x14ac:dyDescent="0.2">
      <c r="A13" s="47" t="s">
        <v>110</v>
      </c>
      <c r="B13" s="45" t="s">
        <v>111</v>
      </c>
      <c r="C13" s="41">
        <v>350000</v>
      </c>
      <c r="D13" s="42">
        <f>ROUND(0.19*C13,2)</f>
        <v>66500</v>
      </c>
      <c r="E13" s="43">
        <f>D13+C13</f>
        <v>416500</v>
      </c>
      <c r="F13" s="38" t="s">
        <v>32</v>
      </c>
      <c r="G13" s="2" t="s">
        <v>107</v>
      </c>
      <c r="H13" s="2" t="s">
        <v>107</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6.5" customHeight="1" thickBot="1" x14ac:dyDescent="0.25">
      <c r="A14" s="48"/>
      <c r="B14" s="49" t="s">
        <v>112</v>
      </c>
      <c r="C14" s="50">
        <f>SUMIFS(C10:C13,$F$10:$F$13,"&lt;&gt;")</f>
        <v>570000</v>
      </c>
      <c r="D14" s="50">
        <f>SUMIFS(D10:D13,$F$10:$F$13,"&lt;&gt;0")</f>
        <v>108300</v>
      </c>
      <c r="E14" s="50">
        <f>SUMIFS(E10:E13,$F$10:$F$13,"&lt;&gt;0")</f>
        <v>678300</v>
      </c>
      <c r="F14" s="38"/>
    </row>
    <row r="15" spans="1:36" ht="34.5" customHeight="1" x14ac:dyDescent="0.2">
      <c r="A15" s="176" t="s">
        <v>113</v>
      </c>
      <c r="B15" s="177"/>
      <c r="C15" s="177"/>
      <c r="D15" s="177"/>
      <c r="E15" s="178"/>
      <c r="F15" s="38"/>
    </row>
    <row r="16" spans="1:36" ht="25.5" x14ac:dyDescent="0.2">
      <c r="A16" s="39">
        <v>2</v>
      </c>
      <c r="B16" s="45" t="s">
        <v>114</v>
      </c>
      <c r="C16" s="46">
        <v>125000</v>
      </c>
      <c r="D16" s="42">
        <f>ROUND(0.19*C16,2)</f>
        <v>23750</v>
      </c>
      <c r="E16" s="43">
        <f>D16+C16</f>
        <v>148750</v>
      </c>
      <c r="F16" s="38" t="s">
        <v>32</v>
      </c>
      <c r="G16" s="17" t="s">
        <v>107</v>
      </c>
      <c r="H16" s="17" t="s">
        <v>107</v>
      </c>
    </row>
    <row r="17" spans="1:8" ht="16.5" customHeight="1" thickBot="1" x14ac:dyDescent="0.25">
      <c r="A17" s="51"/>
      <c r="B17" s="52" t="s">
        <v>115</v>
      </c>
      <c r="C17" s="50">
        <f>SUMIFS(C16,$F$16,"&lt;&gt;")</f>
        <v>125000</v>
      </c>
      <c r="D17" s="50">
        <f>SUMIFS(D16,$F$16,"&lt;&gt;0")</f>
        <v>23750</v>
      </c>
      <c r="E17" s="53">
        <f>SUMIFS(E16,$F$16,"&lt;&gt;0")</f>
        <v>148750</v>
      </c>
      <c r="F17" s="38"/>
    </row>
    <row r="18" spans="1:8" ht="27.75" customHeight="1" thickBot="1" x14ac:dyDescent="0.25">
      <c r="A18" s="176" t="s">
        <v>116</v>
      </c>
      <c r="B18" s="177"/>
      <c r="C18" s="177"/>
      <c r="D18" s="177"/>
      <c r="E18" s="178"/>
      <c r="F18" s="38"/>
    </row>
    <row r="19" spans="1:8" x14ac:dyDescent="0.2">
      <c r="A19" s="33" t="s">
        <v>117</v>
      </c>
      <c r="B19" s="54" t="s">
        <v>9</v>
      </c>
      <c r="C19" s="35">
        <v>68000</v>
      </c>
      <c r="D19" s="55">
        <f t="shared" ref="D19:D32" si="0">ROUND(0.19*C19,2)</f>
        <v>12920</v>
      </c>
      <c r="E19" s="56">
        <f t="shared" ref="E19:E32" si="1">D19+C19</f>
        <v>80920</v>
      </c>
      <c r="F19" s="38" t="s">
        <v>33</v>
      </c>
      <c r="G19" s="2" t="s">
        <v>107</v>
      </c>
      <c r="H19" s="2" t="s">
        <v>105</v>
      </c>
    </row>
    <row r="20" spans="1:8" ht="25.5" x14ac:dyDescent="0.2">
      <c r="A20" s="39" t="s">
        <v>118</v>
      </c>
      <c r="B20" s="45" t="s">
        <v>119</v>
      </c>
      <c r="C20" s="46">
        <v>35000</v>
      </c>
      <c r="D20" s="57">
        <f t="shared" si="0"/>
        <v>6650</v>
      </c>
      <c r="E20" s="58">
        <f t="shared" si="1"/>
        <v>41650</v>
      </c>
      <c r="F20" s="38" t="s">
        <v>33</v>
      </c>
      <c r="G20" s="2" t="s">
        <v>107</v>
      </c>
      <c r="H20" s="2" t="s">
        <v>105</v>
      </c>
    </row>
    <row r="21" spans="1:8" x14ac:dyDescent="0.2">
      <c r="A21" s="47" t="s">
        <v>120</v>
      </c>
      <c r="B21" s="45" t="s">
        <v>121</v>
      </c>
      <c r="C21" s="46">
        <v>45000</v>
      </c>
      <c r="D21" s="57">
        <f t="shared" si="0"/>
        <v>8550</v>
      </c>
      <c r="E21" s="58">
        <f t="shared" si="1"/>
        <v>53550</v>
      </c>
      <c r="F21" s="38" t="s">
        <v>33</v>
      </c>
      <c r="G21" s="2" t="s">
        <v>107</v>
      </c>
      <c r="H21" s="2" t="s">
        <v>105</v>
      </c>
    </row>
    <row r="22" spans="1:8" ht="25.5" x14ac:dyDescent="0.2">
      <c r="A22" s="47" t="s">
        <v>122</v>
      </c>
      <c r="B22" s="45" t="s">
        <v>123</v>
      </c>
      <c r="C22" s="46">
        <v>0</v>
      </c>
      <c r="D22" s="57">
        <f t="shared" si="0"/>
        <v>0</v>
      </c>
      <c r="E22" s="58">
        <f t="shared" si="1"/>
        <v>0</v>
      </c>
      <c r="F22" s="38" t="s">
        <v>33</v>
      </c>
      <c r="G22" s="2" t="s">
        <v>107</v>
      </c>
      <c r="H22" s="2" t="s">
        <v>105</v>
      </c>
    </row>
    <row r="23" spans="1:8" x14ac:dyDescent="0.2">
      <c r="A23" s="47" t="s">
        <v>124</v>
      </c>
      <c r="B23" s="40" t="s">
        <v>125</v>
      </c>
      <c r="C23" s="57">
        <f>SUM(C24:C29)</f>
        <v>7869691.175580713</v>
      </c>
      <c r="D23" s="57">
        <f>SUM(D24:D29)</f>
        <v>1495241.32</v>
      </c>
      <c r="E23" s="58">
        <f>SUM(E24:E29)</f>
        <v>9364932.4955807123</v>
      </c>
      <c r="F23" s="38"/>
      <c r="H23" s="2"/>
    </row>
    <row r="24" spans="1:8" x14ac:dyDescent="0.2">
      <c r="A24" s="59" t="s">
        <v>14</v>
      </c>
      <c r="B24" s="60" t="s">
        <v>126</v>
      </c>
      <c r="C24" s="61">
        <v>0</v>
      </c>
      <c r="D24" s="62">
        <f t="shared" si="0"/>
        <v>0</v>
      </c>
      <c r="E24" s="63">
        <f t="shared" si="1"/>
        <v>0</v>
      </c>
      <c r="F24" s="38" t="s">
        <v>33</v>
      </c>
      <c r="G24" s="2" t="s">
        <v>107</v>
      </c>
      <c r="H24" s="2" t="s">
        <v>105</v>
      </c>
    </row>
    <row r="25" spans="1:8" x14ac:dyDescent="0.2">
      <c r="A25" s="59" t="s">
        <v>15</v>
      </c>
      <c r="B25" s="60" t="s">
        <v>20</v>
      </c>
      <c r="C25" s="61">
        <v>0</v>
      </c>
      <c r="D25" s="62">
        <f t="shared" si="0"/>
        <v>0</v>
      </c>
      <c r="E25" s="63">
        <f t="shared" si="1"/>
        <v>0</v>
      </c>
      <c r="F25" s="38" t="s">
        <v>33</v>
      </c>
      <c r="G25" s="2" t="s">
        <v>107</v>
      </c>
      <c r="H25" s="2" t="s">
        <v>105</v>
      </c>
    </row>
    <row r="26" spans="1:8" ht="24" x14ac:dyDescent="0.2">
      <c r="A26" s="59" t="s">
        <v>16</v>
      </c>
      <c r="B26" s="64" t="s">
        <v>127</v>
      </c>
      <c r="C26" s="61">
        <f>C35*0.02</f>
        <v>1908191.175580713</v>
      </c>
      <c r="D26" s="62">
        <f t="shared" si="0"/>
        <v>362556.32</v>
      </c>
      <c r="E26" s="63">
        <f t="shared" si="1"/>
        <v>2270747.4955807128</v>
      </c>
      <c r="F26" s="38" t="s">
        <v>33</v>
      </c>
      <c r="G26" s="2" t="s">
        <v>107</v>
      </c>
      <c r="H26" s="2" t="s">
        <v>105</v>
      </c>
    </row>
    <row r="27" spans="1:8" ht="24" x14ac:dyDescent="0.2">
      <c r="A27" s="59" t="s">
        <v>17</v>
      </c>
      <c r="B27" s="64" t="s">
        <v>128</v>
      </c>
      <c r="C27" s="61">
        <v>280000</v>
      </c>
      <c r="D27" s="65">
        <f t="shared" si="0"/>
        <v>53200</v>
      </c>
      <c r="E27" s="66">
        <f t="shared" si="1"/>
        <v>333200</v>
      </c>
      <c r="F27" s="38" t="s">
        <v>32</v>
      </c>
      <c r="G27" s="2" t="s">
        <v>107</v>
      </c>
      <c r="H27" s="2" t="s">
        <v>105</v>
      </c>
    </row>
    <row r="28" spans="1:8" ht="24" x14ac:dyDescent="0.2">
      <c r="A28" s="59" t="s">
        <v>18</v>
      </c>
      <c r="B28" s="64" t="s">
        <v>129</v>
      </c>
      <c r="C28" s="61">
        <f>C29*0.1</f>
        <v>516500</v>
      </c>
      <c r="D28" s="65">
        <f t="shared" si="0"/>
        <v>98135</v>
      </c>
      <c r="E28" s="66">
        <f t="shared" si="1"/>
        <v>614635</v>
      </c>
      <c r="F28" s="38" t="s">
        <v>32</v>
      </c>
      <c r="G28" s="2" t="s">
        <v>107</v>
      </c>
      <c r="H28" s="2" t="s">
        <v>105</v>
      </c>
    </row>
    <row r="29" spans="1:8" x14ac:dyDescent="0.2">
      <c r="A29" s="59" t="s">
        <v>19</v>
      </c>
      <c r="B29" s="64" t="s">
        <v>130</v>
      </c>
      <c r="C29" s="61">
        <v>5165000</v>
      </c>
      <c r="D29" s="65">
        <f t="shared" si="0"/>
        <v>981350</v>
      </c>
      <c r="E29" s="66">
        <f t="shared" si="1"/>
        <v>6146350</v>
      </c>
      <c r="F29" s="38" t="s">
        <v>32</v>
      </c>
      <c r="G29" s="2" t="s">
        <v>107</v>
      </c>
      <c r="H29" s="2" t="s">
        <v>105</v>
      </c>
    </row>
    <row r="30" spans="1:8" s="68" customFormat="1" x14ac:dyDescent="0.2">
      <c r="A30" s="47" t="s">
        <v>131</v>
      </c>
      <c r="B30" s="45" t="s">
        <v>3</v>
      </c>
      <c r="C30" s="46">
        <v>100000</v>
      </c>
      <c r="D30" s="57">
        <f t="shared" si="0"/>
        <v>19000</v>
      </c>
      <c r="E30" s="58">
        <f t="shared" si="1"/>
        <v>119000</v>
      </c>
      <c r="F30" s="67" t="s">
        <v>33</v>
      </c>
      <c r="G30" s="2" t="s">
        <v>107</v>
      </c>
      <c r="H30" s="2" t="s">
        <v>105</v>
      </c>
    </row>
    <row r="31" spans="1:8" s="68" customFormat="1" x14ac:dyDescent="0.2">
      <c r="A31" s="47" t="s">
        <v>132</v>
      </c>
      <c r="B31" s="45" t="s">
        <v>133</v>
      </c>
      <c r="C31" s="46">
        <v>130000</v>
      </c>
      <c r="D31" s="57">
        <f t="shared" si="0"/>
        <v>24700</v>
      </c>
      <c r="E31" s="58">
        <f t="shared" si="1"/>
        <v>154700</v>
      </c>
      <c r="F31" s="67" t="s">
        <v>33</v>
      </c>
      <c r="G31" s="2" t="s">
        <v>107</v>
      </c>
      <c r="H31" s="2" t="s">
        <v>105</v>
      </c>
    </row>
    <row r="32" spans="1:8" x14ac:dyDescent="0.2">
      <c r="A32" s="69" t="s">
        <v>134</v>
      </c>
      <c r="B32" s="70" t="s">
        <v>7</v>
      </c>
      <c r="C32" s="71">
        <f>C35*0.015</f>
        <v>1431143.3816855345</v>
      </c>
      <c r="D32" s="72">
        <f t="shared" si="0"/>
        <v>271917.24</v>
      </c>
      <c r="E32" s="73">
        <f t="shared" si="1"/>
        <v>1703060.6216855345</v>
      </c>
      <c r="F32" s="67" t="s">
        <v>33</v>
      </c>
      <c r="G32" s="2" t="s">
        <v>107</v>
      </c>
      <c r="H32" s="2" t="s">
        <v>105</v>
      </c>
    </row>
    <row r="33" spans="1:13" ht="16.5" customHeight="1" thickBot="1" x14ac:dyDescent="0.25">
      <c r="A33" s="48"/>
      <c r="B33" s="49" t="s">
        <v>135</v>
      </c>
      <c r="C33" s="74">
        <f>SUMIFS(C19:C32,$F$19:$F$32,"&lt;&gt;")</f>
        <v>9678834.5572662465</v>
      </c>
      <c r="D33" s="74">
        <f>SUMIFS(D19:D32,$F$19:$F$32,"&lt;&gt;")</f>
        <v>1838978.56</v>
      </c>
      <c r="E33" s="75">
        <f>SUMIFS(E19:E32,$F$19:$F$32,"&lt;&gt;")</f>
        <v>11517813.117266247</v>
      </c>
      <c r="F33" s="38"/>
    </row>
    <row r="34" spans="1:13" ht="26.25" customHeight="1" x14ac:dyDescent="0.2">
      <c r="A34" s="180" t="s">
        <v>136</v>
      </c>
      <c r="B34" s="181"/>
      <c r="C34" s="181"/>
      <c r="D34" s="181"/>
      <c r="E34" s="182"/>
      <c r="F34" s="38"/>
    </row>
    <row r="35" spans="1:13" x14ac:dyDescent="0.2">
      <c r="A35" s="39" t="s">
        <v>137</v>
      </c>
      <c r="B35" s="45" t="s">
        <v>4</v>
      </c>
      <c r="C35" s="57">
        <f>C36+C37</f>
        <v>95409558.779035643</v>
      </c>
      <c r="D35" s="57">
        <f>D36+D37</f>
        <v>18127816.170000002</v>
      </c>
      <c r="E35" s="58">
        <f>E36+E37</f>
        <v>113537374.94903564</v>
      </c>
      <c r="F35" s="38"/>
      <c r="J35" s="116" t="s">
        <v>180</v>
      </c>
      <c r="K35" s="116" t="s">
        <v>178</v>
      </c>
      <c r="L35" s="116" t="s">
        <v>179</v>
      </c>
    </row>
    <row r="36" spans="1:13" x14ac:dyDescent="0.2">
      <c r="A36" s="76" t="str">
        <f>A35&amp;".1"</f>
        <v>4.1.1</v>
      </c>
      <c r="B36" s="77" t="s">
        <v>21</v>
      </c>
      <c r="C36" s="140">
        <f>K38</f>
        <v>4453725.8899600003</v>
      </c>
      <c r="D36" s="62">
        <f>ROUND(0.19*C36,2)</f>
        <v>846207.92</v>
      </c>
      <c r="E36" s="63">
        <f>D36+C36</f>
        <v>5299933.8099600002</v>
      </c>
      <c r="F36" s="38" t="s">
        <v>32</v>
      </c>
      <c r="G36" s="2" t="s">
        <v>107</v>
      </c>
      <c r="H36" s="2" t="s">
        <v>107</v>
      </c>
      <c r="J36" s="139">
        <f>Anexa2.2.b!H25</f>
        <v>1988918.4000000001</v>
      </c>
      <c r="K36" s="148">
        <f>Anexa2.2c!J22</f>
        <v>5299933.8090524003</v>
      </c>
      <c r="L36" s="139">
        <f>Anexa2.2d!G29</f>
        <v>104067474.448</v>
      </c>
      <c r="M36" s="1" t="s">
        <v>194</v>
      </c>
    </row>
    <row r="37" spans="1:13" x14ac:dyDescent="0.2">
      <c r="A37" s="76" t="str">
        <f>A35&amp;".2"</f>
        <v>4.1.2</v>
      </c>
      <c r="B37" s="78" t="s">
        <v>22</v>
      </c>
      <c r="C37" s="140">
        <f>J38+L38+K39</f>
        <v>90955832.889075637</v>
      </c>
      <c r="D37" s="62">
        <f>ROUND(0.19*C37,2)</f>
        <v>17281608.25</v>
      </c>
      <c r="E37" s="63">
        <f>D37+C37</f>
        <v>108237441.13907564</v>
      </c>
      <c r="F37" s="38" t="s">
        <v>32</v>
      </c>
      <c r="G37" s="2" t="s">
        <v>105</v>
      </c>
      <c r="H37" s="2" t="s">
        <v>107</v>
      </c>
      <c r="J37" s="139"/>
      <c r="K37" s="148">
        <f>Anexa2.2c!J23</f>
        <v>2181048.29</v>
      </c>
      <c r="L37" s="139"/>
    </row>
    <row r="38" spans="1:13" x14ac:dyDescent="0.2">
      <c r="A38" s="39" t="s">
        <v>138</v>
      </c>
      <c r="B38" s="45" t="s">
        <v>139</v>
      </c>
      <c r="C38" s="57">
        <f>C39+C40</f>
        <v>0</v>
      </c>
      <c r="D38" s="57">
        <f>D39+D40</f>
        <v>0</v>
      </c>
      <c r="E38" s="58">
        <f>E39+E40</f>
        <v>0</v>
      </c>
      <c r="F38" s="38"/>
      <c r="H38" s="2"/>
      <c r="J38" s="149">
        <f>J36/1.19</f>
        <v>1671360.0000000002</v>
      </c>
      <c r="K38" s="149">
        <f t="shared" ref="K38:L39" si="2">K36/1.19</f>
        <v>4453725.8899600003</v>
      </c>
      <c r="L38" s="149">
        <f t="shared" si="2"/>
        <v>87451659.200000003</v>
      </c>
      <c r="M38" s="1" t="s">
        <v>195</v>
      </c>
    </row>
    <row r="39" spans="1:13" x14ac:dyDescent="0.2">
      <c r="A39" s="76" t="str">
        <f>A38&amp;".1"</f>
        <v>4.2.1</v>
      </c>
      <c r="B39" s="77" t="s">
        <v>21</v>
      </c>
      <c r="C39" s="61">
        <v>0</v>
      </c>
      <c r="D39" s="62">
        <f>ROUND(0.19*C39,2)</f>
        <v>0</v>
      </c>
      <c r="E39" s="63">
        <f>D39+C39</f>
        <v>0</v>
      </c>
      <c r="F39" s="38" t="s">
        <v>32</v>
      </c>
      <c r="G39" s="2" t="s">
        <v>107</v>
      </c>
      <c r="H39" s="2" t="s">
        <v>107</v>
      </c>
      <c r="J39" s="149"/>
      <c r="K39" s="149">
        <f t="shared" si="2"/>
        <v>1832813.6890756304</v>
      </c>
      <c r="L39" s="149"/>
    </row>
    <row r="40" spans="1:13" x14ac:dyDescent="0.2">
      <c r="A40" s="76" t="str">
        <f>A38&amp;".2"</f>
        <v>4.2.2</v>
      </c>
      <c r="B40" s="78" t="s">
        <v>22</v>
      </c>
      <c r="C40" s="61">
        <v>0</v>
      </c>
      <c r="D40" s="62">
        <f>ROUND(0.19*C40,2)</f>
        <v>0</v>
      </c>
      <c r="E40" s="63">
        <f>D40+C40</f>
        <v>0</v>
      </c>
      <c r="F40" s="38" t="s">
        <v>32</v>
      </c>
      <c r="G40" s="2" t="s">
        <v>105</v>
      </c>
      <c r="H40" s="2" t="s">
        <v>107</v>
      </c>
    </row>
    <row r="41" spans="1:13" ht="25.5" x14ac:dyDescent="0.2">
      <c r="A41" s="39" t="s">
        <v>140</v>
      </c>
      <c r="B41" s="45" t="s">
        <v>10</v>
      </c>
      <c r="C41" s="57">
        <f>C42+C43</f>
        <v>0</v>
      </c>
      <c r="D41" s="57">
        <f>D42+D43</f>
        <v>0</v>
      </c>
      <c r="E41" s="58">
        <f>E42+E43</f>
        <v>0</v>
      </c>
      <c r="F41" s="38"/>
      <c r="H41" s="2"/>
    </row>
    <row r="42" spans="1:13" x14ac:dyDescent="0.2">
      <c r="A42" s="76" t="str">
        <f>A41&amp;".1"</f>
        <v>4.3.1</v>
      </c>
      <c r="B42" s="77" t="s">
        <v>21</v>
      </c>
      <c r="C42" s="61">
        <v>0</v>
      </c>
      <c r="D42" s="62">
        <f>ROUND(0.19*C42,2)</f>
        <v>0</v>
      </c>
      <c r="E42" s="63">
        <f>D42+C42</f>
        <v>0</v>
      </c>
      <c r="F42" s="38" t="s">
        <v>32</v>
      </c>
      <c r="G42" s="2" t="s">
        <v>107</v>
      </c>
      <c r="H42" s="2" t="s">
        <v>105</v>
      </c>
    </row>
    <row r="43" spans="1:13" x14ac:dyDescent="0.2">
      <c r="A43" s="76" t="str">
        <f>A41&amp;".2"</f>
        <v>4.3.2</v>
      </c>
      <c r="B43" s="78" t="s">
        <v>22</v>
      </c>
      <c r="C43" s="61">
        <v>0</v>
      </c>
      <c r="D43" s="62">
        <f>ROUND(0.19*C43,2)</f>
        <v>0</v>
      </c>
      <c r="E43" s="63">
        <f>D43+C43</f>
        <v>0</v>
      </c>
      <c r="F43" s="38" t="s">
        <v>32</v>
      </c>
      <c r="G43" s="2" t="s">
        <v>105</v>
      </c>
      <c r="H43" s="2" t="s">
        <v>105</v>
      </c>
    </row>
    <row r="44" spans="1:13" ht="25.5" x14ac:dyDescent="0.2">
      <c r="A44" s="39" t="s">
        <v>141</v>
      </c>
      <c r="B44" s="45" t="s">
        <v>142</v>
      </c>
      <c r="C44" s="57">
        <f>C45+C46</f>
        <v>0</v>
      </c>
      <c r="D44" s="57">
        <f>D45+D46</f>
        <v>0</v>
      </c>
      <c r="E44" s="58">
        <f>E45+E46</f>
        <v>0</v>
      </c>
      <c r="H44" s="2"/>
    </row>
    <row r="45" spans="1:13" x14ac:dyDescent="0.2">
      <c r="A45" s="76" t="str">
        <f>A44&amp;".1"</f>
        <v>4.4.1</v>
      </c>
      <c r="B45" s="77" t="s">
        <v>21</v>
      </c>
      <c r="C45" s="61">
        <v>0</v>
      </c>
      <c r="D45" s="62">
        <f>ROUND(0.19*C45,2)</f>
        <v>0</v>
      </c>
      <c r="E45" s="63">
        <f>D45+C45</f>
        <v>0</v>
      </c>
      <c r="F45" s="38" t="s">
        <v>32</v>
      </c>
      <c r="G45" s="2" t="s">
        <v>107</v>
      </c>
      <c r="H45" s="2" t="s">
        <v>105</v>
      </c>
    </row>
    <row r="46" spans="1:13" x14ac:dyDescent="0.2">
      <c r="A46" s="76" t="str">
        <f>A44&amp;".2"</f>
        <v>4.4.2</v>
      </c>
      <c r="B46" s="78" t="s">
        <v>22</v>
      </c>
      <c r="C46" s="61">
        <v>0</v>
      </c>
      <c r="D46" s="62">
        <f>ROUND(0.19*C46,2)</f>
        <v>0</v>
      </c>
      <c r="E46" s="63">
        <f>D46+C46</f>
        <v>0</v>
      </c>
      <c r="F46" s="38" t="s">
        <v>32</v>
      </c>
      <c r="G46" s="2" t="s">
        <v>105</v>
      </c>
      <c r="H46" s="2" t="s">
        <v>105</v>
      </c>
    </row>
    <row r="47" spans="1:13" x14ac:dyDescent="0.2">
      <c r="A47" s="39" t="s">
        <v>143</v>
      </c>
      <c r="B47" s="45" t="s">
        <v>5</v>
      </c>
      <c r="C47" s="57">
        <f>C48+C49</f>
        <v>0</v>
      </c>
      <c r="D47" s="57">
        <f>D48+D49</f>
        <v>0</v>
      </c>
      <c r="E47" s="58">
        <f>E48+E49</f>
        <v>0</v>
      </c>
      <c r="F47" s="38"/>
      <c r="H47" s="2"/>
    </row>
    <row r="48" spans="1:13" x14ac:dyDescent="0.2">
      <c r="A48" s="76" t="str">
        <f>A47&amp;".1"</f>
        <v>4.5.1</v>
      </c>
      <c r="B48" s="77" t="s">
        <v>21</v>
      </c>
      <c r="C48" s="61">
        <v>0</v>
      </c>
      <c r="D48" s="62">
        <f>ROUND(0.19*C48,2)</f>
        <v>0</v>
      </c>
      <c r="E48" s="63">
        <f>D48+C48</f>
        <v>0</v>
      </c>
      <c r="F48" s="38" t="s">
        <v>32</v>
      </c>
      <c r="G48" s="2" t="s">
        <v>107</v>
      </c>
      <c r="H48" s="2" t="s">
        <v>105</v>
      </c>
    </row>
    <row r="49" spans="1:8" x14ac:dyDescent="0.2">
      <c r="A49" s="76" t="str">
        <f>A47&amp;".2"</f>
        <v>4.5.2</v>
      </c>
      <c r="B49" s="78" t="s">
        <v>22</v>
      </c>
      <c r="C49" s="61">
        <v>0</v>
      </c>
      <c r="D49" s="62">
        <f>ROUND(0.19*C49,2)</f>
        <v>0</v>
      </c>
      <c r="E49" s="63">
        <f>D49+C49</f>
        <v>0</v>
      </c>
      <c r="F49" s="38" t="s">
        <v>32</v>
      </c>
      <c r="G49" s="2" t="s">
        <v>105</v>
      </c>
      <c r="H49" s="2" t="s">
        <v>105</v>
      </c>
    </row>
    <row r="50" spans="1:8" x14ac:dyDescent="0.2">
      <c r="A50" s="39" t="s">
        <v>144</v>
      </c>
      <c r="B50" s="45" t="s">
        <v>11</v>
      </c>
      <c r="C50" s="57">
        <f>C51+C52</f>
        <v>0</v>
      </c>
      <c r="D50" s="57">
        <f>D51+D52</f>
        <v>0</v>
      </c>
      <c r="E50" s="58">
        <f>E51+E52</f>
        <v>0</v>
      </c>
      <c r="F50" s="38"/>
      <c r="H50" s="2"/>
    </row>
    <row r="51" spans="1:8" x14ac:dyDescent="0.2">
      <c r="A51" s="76" t="str">
        <f>A50&amp;".1"</f>
        <v>4.6.1</v>
      </c>
      <c r="B51" s="77" t="s">
        <v>21</v>
      </c>
      <c r="C51" s="61">
        <v>0</v>
      </c>
      <c r="D51" s="62">
        <f>ROUND(0.19*C51,2)</f>
        <v>0</v>
      </c>
      <c r="E51" s="63">
        <f>D51+C51</f>
        <v>0</v>
      </c>
      <c r="F51" s="38" t="s">
        <v>32</v>
      </c>
      <c r="G51" s="2" t="s">
        <v>107</v>
      </c>
      <c r="H51" s="2" t="s">
        <v>105</v>
      </c>
    </row>
    <row r="52" spans="1:8" x14ac:dyDescent="0.2">
      <c r="A52" s="76" t="str">
        <f>A50&amp;".2"</f>
        <v>4.6.2</v>
      </c>
      <c r="B52" s="78" t="s">
        <v>22</v>
      </c>
      <c r="C52" s="61">
        <v>0</v>
      </c>
      <c r="D52" s="62">
        <f>ROUND(0.19*C52,2)</f>
        <v>0</v>
      </c>
      <c r="E52" s="63">
        <f>D52+C52</f>
        <v>0</v>
      </c>
      <c r="F52" s="38" t="s">
        <v>32</v>
      </c>
      <c r="G52" s="2" t="s">
        <v>105</v>
      </c>
      <c r="H52" s="2" t="s">
        <v>105</v>
      </c>
    </row>
    <row r="53" spans="1:8" ht="15.75" thickBot="1" x14ac:dyDescent="0.25">
      <c r="A53" s="51"/>
      <c r="B53" s="49" t="s">
        <v>145</v>
      </c>
      <c r="C53" s="74">
        <f>SUMIFS(C35:C52,$F$35:$F$52,"&lt;&gt;")</f>
        <v>95409558.779035643</v>
      </c>
      <c r="D53" s="74">
        <f>SUMIFS(D35:D52,$F$35:$F$52,"&lt;&gt;")</f>
        <v>18127816.170000002</v>
      </c>
      <c r="E53" s="75">
        <f>SUMIFS(E35:E52,$F$35:$F$52,"&lt;&gt;")</f>
        <v>113537374.94903564</v>
      </c>
      <c r="F53" s="38"/>
      <c r="H53" s="2"/>
    </row>
    <row r="54" spans="1:8" ht="25.5" customHeight="1" x14ac:dyDescent="0.2">
      <c r="A54" s="176" t="s">
        <v>146</v>
      </c>
      <c r="B54" s="177"/>
      <c r="C54" s="177"/>
      <c r="D54" s="177"/>
      <c r="E54" s="178"/>
      <c r="F54" s="38"/>
      <c r="H54" s="2"/>
    </row>
    <row r="55" spans="1:8" ht="15" customHeight="1" x14ac:dyDescent="0.2">
      <c r="A55" s="39" t="s">
        <v>147</v>
      </c>
      <c r="B55" s="40" t="s">
        <v>148</v>
      </c>
      <c r="C55" s="57">
        <f>C56+C57</f>
        <v>286228.67633710697</v>
      </c>
      <c r="D55" s="57">
        <f>D56+D57</f>
        <v>54383.45</v>
      </c>
      <c r="E55" s="58">
        <f>E56+E57</f>
        <v>340612.12633710692</v>
      </c>
      <c r="F55" s="38"/>
      <c r="H55" s="2"/>
    </row>
    <row r="56" spans="1:8" ht="25.5" x14ac:dyDescent="0.2">
      <c r="A56" s="79" t="s">
        <v>23</v>
      </c>
      <c r="B56" s="77" t="s">
        <v>149</v>
      </c>
      <c r="C56" s="140">
        <f>C35*0.002</f>
        <v>190819.1175580713</v>
      </c>
      <c r="D56" s="57">
        <f>ROUND(0.19*C56,2)</f>
        <v>36255.629999999997</v>
      </c>
      <c r="E56" s="58">
        <f>D56+C56</f>
        <v>227074.74755807131</v>
      </c>
      <c r="F56" s="38" t="s">
        <v>32</v>
      </c>
      <c r="G56" s="2" t="s">
        <v>107</v>
      </c>
      <c r="H56" s="2" t="s">
        <v>107</v>
      </c>
    </row>
    <row r="57" spans="1:8" ht="15.75" customHeight="1" x14ac:dyDescent="0.2">
      <c r="A57" s="79" t="s">
        <v>24</v>
      </c>
      <c r="B57" s="78" t="s">
        <v>150</v>
      </c>
      <c r="C57" s="140">
        <f>C56*0.5</f>
        <v>95409.558779035651</v>
      </c>
      <c r="D57" s="57">
        <f>ROUND(0.19*C57,2)</f>
        <v>18127.82</v>
      </c>
      <c r="E57" s="58">
        <f>D57+C57</f>
        <v>113537.37877903564</v>
      </c>
      <c r="F57" s="38" t="s">
        <v>33</v>
      </c>
      <c r="G57" s="2" t="s">
        <v>107</v>
      </c>
      <c r="H57" s="2" t="s">
        <v>105</v>
      </c>
    </row>
    <row r="58" spans="1:8" ht="26.25" customHeight="1" x14ac:dyDescent="0.2">
      <c r="A58" s="39" t="s">
        <v>151</v>
      </c>
      <c r="B58" s="45" t="s">
        <v>152</v>
      </c>
      <c r="C58" s="57">
        <f>SUM(C59:C63)</f>
        <v>1075505.1465693922</v>
      </c>
      <c r="D58" s="57">
        <f>SUM(D59:D63)</f>
        <v>204345.98</v>
      </c>
      <c r="E58" s="58">
        <f>SUM(E59:E63)</f>
        <v>1279851.1265693922</v>
      </c>
      <c r="F58" s="38"/>
      <c r="H58" s="2"/>
    </row>
    <row r="59" spans="1:8" ht="25.5" x14ac:dyDescent="0.2">
      <c r="A59" s="79" t="s">
        <v>25</v>
      </c>
      <c r="B59" s="77" t="s">
        <v>153</v>
      </c>
      <c r="C59" s="61">
        <v>0</v>
      </c>
      <c r="D59" s="57">
        <f t="shared" ref="D59:D65" si="3">ROUND(0.19*C59,2)</f>
        <v>0</v>
      </c>
      <c r="E59" s="58">
        <f t="shared" ref="E59:E65" si="4">D59+C59</f>
        <v>0</v>
      </c>
      <c r="F59" s="38" t="s">
        <v>33</v>
      </c>
      <c r="G59" s="2" t="s">
        <v>107</v>
      </c>
      <c r="H59" s="2" t="s">
        <v>105</v>
      </c>
    </row>
    <row r="60" spans="1:8" ht="25.5" x14ac:dyDescent="0.2">
      <c r="A60" s="79" t="s">
        <v>26</v>
      </c>
      <c r="B60" s="77" t="s">
        <v>154</v>
      </c>
      <c r="C60" s="61">
        <f>C35*0.005</f>
        <v>477047.79389517824</v>
      </c>
      <c r="D60" s="57">
        <f t="shared" si="3"/>
        <v>90639.08</v>
      </c>
      <c r="E60" s="58">
        <f t="shared" si="4"/>
        <v>567686.8738951782</v>
      </c>
      <c r="F60" s="38" t="s">
        <v>32</v>
      </c>
      <c r="G60" s="2" t="s">
        <v>107</v>
      </c>
      <c r="H60" s="2" t="s">
        <v>105</v>
      </c>
    </row>
    <row r="61" spans="1:8" ht="38.25" x14ac:dyDescent="0.2">
      <c r="A61" s="79" t="s">
        <v>27</v>
      </c>
      <c r="B61" s="77" t="s">
        <v>155</v>
      </c>
      <c r="C61" s="61">
        <f>C35*0.005</f>
        <v>477047.79389517824</v>
      </c>
      <c r="D61" s="57">
        <f t="shared" si="3"/>
        <v>90639.08</v>
      </c>
      <c r="E61" s="58">
        <f t="shared" si="4"/>
        <v>567686.8738951782</v>
      </c>
      <c r="F61" s="38" t="s">
        <v>32</v>
      </c>
      <c r="G61" s="2" t="s">
        <v>107</v>
      </c>
      <c r="H61" s="2" t="s">
        <v>105</v>
      </c>
    </row>
    <row r="62" spans="1:8" x14ac:dyDescent="0.2">
      <c r="A62" s="79" t="s">
        <v>28</v>
      </c>
      <c r="B62" s="77" t="s">
        <v>30</v>
      </c>
      <c r="C62" s="61">
        <f>C35*0.001</f>
        <v>95409.558779035651</v>
      </c>
      <c r="D62" s="57">
        <f t="shared" si="3"/>
        <v>18127.82</v>
      </c>
      <c r="E62" s="58">
        <f t="shared" si="4"/>
        <v>113537.37877903564</v>
      </c>
      <c r="F62" s="38" t="s">
        <v>32</v>
      </c>
      <c r="G62" s="2" t="s">
        <v>107</v>
      </c>
      <c r="H62" s="2" t="s">
        <v>105</v>
      </c>
    </row>
    <row r="63" spans="1:8" ht="25.5" x14ac:dyDescent="0.2">
      <c r="A63" s="79" t="s">
        <v>29</v>
      </c>
      <c r="B63" s="77" t="s">
        <v>156</v>
      </c>
      <c r="C63" s="61">
        <v>26000</v>
      </c>
      <c r="D63" s="57">
        <f t="shared" si="3"/>
        <v>4940</v>
      </c>
      <c r="E63" s="58">
        <f t="shared" si="4"/>
        <v>30940</v>
      </c>
      <c r="F63" s="38" t="s">
        <v>33</v>
      </c>
      <c r="G63" s="2" t="s">
        <v>107</v>
      </c>
      <c r="H63" s="2" t="s">
        <v>105</v>
      </c>
    </row>
    <row r="64" spans="1:8" x14ac:dyDescent="0.2">
      <c r="A64" s="39" t="s">
        <v>157</v>
      </c>
      <c r="B64" s="45" t="s">
        <v>158</v>
      </c>
      <c r="C64" s="61">
        <f>C35*0.15</f>
        <v>14311433.816855347</v>
      </c>
      <c r="D64" s="57">
        <f t="shared" si="3"/>
        <v>2719172.43</v>
      </c>
      <c r="E64" s="58">
        <f t="shared" si="4"/>
        <v>17030606.246855348</v>
      </c>
      <c r="F64" s="38" t="s">
        <v>32</v>
      </c>
      <c r="G64" s="2" t="s">
        <v>107</v>
      </c>
      <c r="H64" s="2" t="s">
        <v>105</v>
      </c>
    </row>
    <row r="65" spans="1:8" x14ac:dyDescent="0.2">
      <c r="A65" s="47" t="s">
        <v>159</v>
      </c>
      <c r="B65" s="45" t="s">
        <v>160</v>
      </c>
      <c r="C65" s="61">
        <v>18000</v>
      </c>
      <c r="D65" s="57">
        <f t="shared" si="3"/>
        <v>3420</v>
      </c>
      <c r="E65" s="58">
        <f t="shared" si="4"/>
        <v>21420</v>
      </c>
      <c r="F65" s="38" t="s">
        <v>33</v>
      </c>
      <c r="G65" s="2" t="s">
        <v>107</v>
      </c>
      <c r="H65" s="2" t="s">
        <v>105</v>
      </c>
    </row>
    <row r="66" spans="1:8" ht="15.75" thickBot="1" x14ac:dyDescent="0.25">
      <c r="A66" s="51"/>
      <c r="B66" s="52" t="s">
        <v>161</v>
      </c>
      <c r="C66" s="74">
        <f>SUMIFS(C55:C65,$F$55:$F$65,"&lt;&gt;")</f>
        <v>15691167.639761847</v>
      </c>
      <c r="D66" s="74">
        <f>SUMIFS(D55:D65,$F$55:$F$65,"&lt;&gt;")</f>
        <v>2981321.8600000003</v>
      </c>
      <c r="E66" s="75">
        <f>SUMIFS(E55:E65,$F$55:$F$65,"&lt;&gt;")</f>
        <v>18672489.499761846</v>
      </c>
      <c r="F66" s="38"/>
      <c r="H66" s="2"/>
    </row>
    <row r="67" spans="1:8" ht="27" customHeight="1" x14ac:dyDescent="0.2">
      <c r="A67" s="176" t="s">
        <v>162</v>
      </c>
      <c r="B67" s="177"/>
      <c r="C67" s="177"/>
      <c r="D67" s="177"/>
      <c r="E67" s="178"/>
      <c r="F67" s="38"/>
      <c r="H67" s="2"/>
    </row>
    <row r="68" spans="1:8" x14ac:dyDescent="0.2">
      <c r="A68" s="39" t="s">
        <v>163</v>
      </c>
      <c r="B68" s="45" t="s">
        <v>6</v>
      </c>
      <c r="C68" s="61">
        <v>15000</v>
      </c>
      <c r="D68" s="57">
        <f>0.19*C68</f>
        <v>2850</v>
      </c>
      <c r="E68" s="58">
        <f>C68*1.19</f>
        <v>17850</v>
      </c>
      <c r="F68" s="38" t="s">
        <v>33</v>
      </c>
      <c r="G68" s="2" t="s">
        <v>107</v>
      </c>
      <c r="H68" s="2" t="s">
        <v>107</v>
      </c>
    </row>
    <row r="69" spans="1:8" x14ac:dyDescent="0.2">
      <c r="A69" s="39" t="s">
        <v>164</v>
      </c>
      <c r="B69" s="45" t="s">
        <v>165</v>
      </c>
      <c r="C69" s="61">
        <v>150000</v>
      </c>
      <c r="D69" s="57">
        <f>ROUND(0.19*C69,2)</f>
        <v>28500</v>
      </c>
      <c r="E69" s="58">
        <f>D69+C69</f>
        <v>178500</v>
      </c>
      <c r="F69" s="38" t="s">
        <v>32</v>
      </c>
      <c r="G69" s="2" t="s">
        <v>107</v>
      </c>
      <c r="H69" s="2" t="s">
        <v>107</v>
      </c>
    </row>
    <row r="70" spans="1:8" ht="13.15" customHeight="1" thickBot="1" x14ac:dyDescent="0.25">
      <c r="A70" s="51"/>
      <c r="B70" s="49" t="s">
        <v>166</v>
      </c>
      <c r="C70" s="74">
        <f>SUMIFS(C68:C69,$F$68:$F$69,"&lt;&gt;")</f>
        <v>165000</v>
      </c>
      <c r="D70" s="74">
        <f>SUMIFS(D68:D69,$F$68:$F$69,"&lt;&gt;")</f>
        <v>31350</v>
      </c>
      <c r="E70" s="75">
        <f>SUMIFS(E68:E69,$F$68:$F$69,"&lt;&gt;")</f>
        <v>196350</v>
      </c>
      <c r="F70" s="38"/>
    </row>
    <row r="71" spans="1:8" ht="21" customHeight="1" thickBot="1" x14ac:dyDescent="0.25">
      <c r="A71" s="80"/>
      <c r="B71" s="81" t="s">
        <v>12</v>
      </c>
      <c r="C71" s="82">
        <f>SUMIFS(C10:C70,$F$10:$F$70,"&lt;&gt;")</f>
        <v>121639560.97606374</v>
      </c>
      <c r="D71" s="82">
        <f>SUMIFS(D10:D70,$F$10:$F$70,"&lt;&gt;")</f>
        <v>23111516.589999996</v>
      </c>
      <c r="E71" s="83">
        <f>SUMIFS(E10:E70,$F$10:$F$70,"&lt;&gt;")</f>
        <v>144751077.56606376</v>
      </c>
      <c r="F71" s="38"/>
    </row>
    <row r="72" spans="1:8" ht="23.45" customHeight="1" thickBot="1" x14ac:dyDescent="0.25">
      <c r="A72" s="84"/>
      <c r="B72" s="85" t="s">
        <v>167</v>
      </c>
      <c r="C72" s="82">
        <f>SUMIFS(C10:C70,$H$10:$H$70,"da")</f>
        <v>96460377.89659372</v>
      </c>
      <c r="D72" s="82">
        <f>SUMIFS(D10:D70,$H$10:$H$70,"da")</f>
        <v>18327471.800000001</v>
      </c>
      <c r="E72" s="83">
        <f>SUMIFS(E10:E70,$H$10:$H$70,"da")</f>
        <v>114787849.69659372</v>
      </c>
      <c r="F72" s="38"/>
      <c r="G72" s="152"/>
    </row>
    <row r="73" spans="1:8" x14ac:dyDescent="0.2">
      <c r="A73" s="19"/>
      <c r="B73" s="86"/>
      <c r="C73" s="87"/>
      <c r="D73" s="87"/>
      <c r="E73" s="87"/>
      <c r="F73" s="38"/>
    </row>
    <row r="74" spans="1:8" x14ac:dyDescent="0.2">
      <c r="A74" s="19"/>
      <c r="B74" s="86"/>
      <c r="C74" s="87"/>
      <c r="D74" s="87"/>
      <c r="E74" s="87"/>
      <c r="F74" s="38"/>
    </row>
    <row r="75" spans="1:8" x14ac:dyDescent="0.2">
      <c r="A75" s="19"/>
      <c r="B75" s="86"/>
      <c r="C75" s="87"/>
      <c r="D75" s="87"/>
      <c r="E75" s="87"/>
      <c r="F75" s="38"/>
    </row>
    <row r="76" spans="1:8" ht="15.75" x14ac:dyDescent="0.2">
      <c r="A76" s="19"/>
      <c r="B76" s="88" t="s">
        <v>31</v>
      </c>
      <c r="C76" s="89">
        <f>C77+C78</f>
        <v>144751077.56606376</v>
      </c>
      <c r="D76" s="87"/>
      <c r="E76" s="87"/>
      <c r="F76" s="38"/>
    </row>
    <row r="77" spans="1:8" ht="21" customHeight="1" x14ac:dyDescent="0.2">
      <c r="A77" s="19"/>
      <c r="B77" s="90" t="s">
        <v>32</v>
      </c>
      <c r="C77" s="91">
        <f>SUMIFS(E10:E69,F10:F69,"=buget de stat")</f>
        <v>140024702.07001847</v>
      </c>
      <c r="D77" s="87"/>
      <c r="E77" s="87"/>
      <c r="F77" s="38"/>
    </row>
    <row r="78" spans="1:8" ht="21" customHeight="1" x14ac:dyDescent="0.2">
      <c r="A78" s="19"/>
      <c r="B78" s="90" t="s">
        <v>33</v>
      </c>
      <c r="C78" s="92">
        <f>SUMIFS(E10:E69,F10:F69,"=buget local")</f>
        <v>4726375.496045283</v>
      </c>
      <c r="D78" s="87"/>
      <c r="E78" s="87"/>
      <c r="F78" s="38"/>
    </row>
    <row r="79" spans="1:8" x14ac:dyDescent="0.2">
      <c r="A79" s="19"/>
      <c r="B79" s="93"/>
      <c r="C79" s="93"/>
      <c r="D79" s="87"/>
      <c r="E79" s="87"/>
      <c r="F79" s="38"/>
    </row>
    <row r="80" spans="1:8" ht="31.5" x14ac:dyDescent="0.2">
      <c r="A80" s="19"/>
      <c r="B80" s="94" t="s">
        <v>168</v>
      </c>
      <c r="C80" s="95" t="s">
        <v>34</v>
      </c>
      <c r="D80" s="95" t="s">
        <v>35</v>
      </c>
      <c r="E80" s="96"/>
      <c r="F80" s="97"/>
    </row>
    <row r="81" spans="1:6" ht="15.75" x14ac:dyDescent="0.2">
      <c r="A81" s="19"/>
      <c r="B81" s="90" t="s">
        <v>169</v>
      </c>
      <c r="C81" s="91">
        <f>SUMIFS(C35:C52,G35:G52,"=da")</f>
        <v>4453725.8899600003</v>
      </c>
      <c r="D81" s="91">
        <f>SUMIFS(C35:C52,G35:G52,"=nu")</f>
        <v>90955832.889075637</v>
      </c>
      <c r="E81" s="96"/>
      <c r="F81" s="97"/>
    </row>
    <row r="82" spans="1:6" ht="15.75" x14ac:dyDescent="0.2">
      <c r="A82" s="19"/>
      <c r="B82" s="90" t="s">
        <v>170</v>
      </c>
      <c r="C82" s="91">
        <f>(SUMIFS(C35:C52,G35:G52,"=da")/((SUMIFS(C35:C52,G35:G52,"=da")+(SUMIFS(C35:C52,G35:G52,"=nu")))))*((SUMIFS(C10:C69,G10:G69,"=da")+(SUMIFS(C10:C69,G10:G69,"=nu"))))</f>
        <v>5678144.5055954065</v>
      </c>
      <c r="D82" s="91">
        <f>(SUMIFS(C35:C52,G35:G52,"=nu")/((SUMIFS(C35:C52,G35:G52,"=da")+(SUMIFS(C35:C52,G35:G52,"=nu")))))*((SUMIFS(C10:C69,G10:G69,"=da")+(SUMIFS(C10:C69,G10:G69,"=nu"))))</f>
        <v>115961416.47046831</v>
      </c>
      <c r="E82" s="96"/>
      <c r="F82" s="97"/>
    </row>
    <row r="83" spans="1:6" ht="15.75" x14ac:dyDescent="0.2">
      <c r="A83" s="19"/>
      <c r="B83" s="90" t="s">
        <v>171</v>
      </c>
      <c r="C83" s="91">
        <f>C82/C88</f>
        <v>5995928.7281894479</v>
      </c>
      <c r="D83" s="91">
        <f>D82/C88</f>
        <v>122451337.35001935</v>
      </c>
      <c r="E83" s="96"/>
      <c r="F83" s="97"/>
    </row>
    <row r="84" spans="1:6" ht="15.75" x14ac:dyDescent="0.2">
      <c r="A84" s="19"/>
      <c r="B84" s="90" t="s">
        <v>172</v>
      </c>
      <c r="C84" s="91">
        <f>C82/C88/C87</f>
        <v>1211641.4194296261</v>
      </c>
      <c r="D84" s="91">
        <f>D82/C88/C87</f>
        <v>24744642.393812262</v>
      </c>
      <c r="E84" s="96"/>
      <c r="F84" s="97"/>
    </row>
    <row r="85" spans="1:6" ht="15.75" x14ac:dyDescent="0.2">
      <c r="A85" s="19"/>
      <c r="D85" s="98"/>
      <c r="E85" s="98"/>
      <c r="F85" s="99"/>
    </row>
    <row r="86" spans="1:6" ht="15.75" x14ac:dyDescent="0.2">
      <c r="A86" s="100"/>
      <c r="B86" s="90" t="s">
        <v>13</v>
      </c>
      <c r="C86" s="153">
        <v>44480</v>
      </c>
      <c r="D86" s="101"/>
      <c r="E86" s="101"/>
      <c r="F86" s="99"/>
    </row>
    <row r="87" spans="1:6" ht="15.75" x14ac:dyDescent="0.2">
      <c r="A87" s="19"/>
      <c r="B87" s="90" t="s">
        <v>36</v>
      </c>
      <c r="C87" s="136">
        <v>4.9485999999999999</v>
      </c>
      <c r="D87" s="98"/>
      <c r="E87" s="98"/>
      <c r="F87" s="99"/>
    </row>
    <row r="88" spans="1:6" ht="75" customHeight="1" x14ac:dyDescent="0.2">
      <c r="A88" s="19"/>
      <c r="B88" s="102" t="s">
        <v>37</v>
      </c>
      <c r="C88" s="138">
        <f>Anexa2.2c!C39</f>
        <v>0.94699999999999995</v>
      </c>
      <c r="D88" s="101"/>
      <c r="E88" s="101"/>
      <c r="F88" s="99"/>
    </row>
    <row r="89" spans="1:6" ht="15.75" x14ac:dyDescent="0.2">
      <c r="A89" s="19"/>
      <c r="C89" s="96"/>
      <c r="D89" s="96"/>
      <c r="E89" s="96"/>
    </row>
    <row r="90" spans="1:6" x14ac:dyDescent="0.2">
      <c r="A90" s="19"/>
    </row>
    <row r="91" spans="1:6" x14ac:dyDescent="0.2">
      <c r="A91" s="19"/>
      <c r="B91" s="103"/>
      <c r="C91" s="104"/>
      <c r="D91" s="105"/>
      <c r="E91" s="105"/>
    </row>
    <row r="92" spans="1:6" ht="15.75" x14ac:dyDescent="0.2">
      <c r="A92" s="106"/>
      <c r="B92" s="107" t="s">
        <v>173</v>
      </c>
      <c r="C92" s="104"/>
      <c r="D92" s="105"/>
      <c r="E92" s="108" t="s">
        <v>174</v>
      </c>
    </row>
  </sheetData>
  <mergeCells count="14">
    <mergeCell ref="A67:E67"/>
    <mergeCell ref="H5:H7"/>
    <mergeCell ref="A9:E9"/>
    <mergeCell ref="A15:E15"/>
    <mergeCell ref="A18:E18"/>
    <mergeCell ref="A34:E34"/>
    <mergeCell ref="A54:E54"/>
    <mergeCell ref="G5:G7"/>
    <mergeCell ref="A2:E2"/>
    <mergeCell ref="A5:A7"/>
    <mergeCell ref="B5:B7"/>
    <mergeCell ref="C5:E5"/>
    <mergeCell ref="F5:F7"/>
    <mergeCell ref="A3:E3"/>
  </mergeCells>
  <dataValidations count="1">
    <dataValidation type="date" operator="greaterThanOrEqual" allowBlank="1" showInputMessage="1" showErrorMessage="1" sqref="C86 IY86 SU86 ACQ86 AMM86 AWI86 BGE86 BQA86 BZW86 CJS86 CTO86 DDK86 DNG86 DXC86 EGY86 EQU86 FAQ86 FKM86 FUI86 GEE86 GOA86 GXW86 HHS86 HRO86 IBK86 ILG86 IVC86 JEY86 JOU86 JYQ86 KIM86 KSI86 LCE86 LMA86 LVW86 MFS86 MPO86 MZK86 NJG86 NTC86 OCY86 OMU86 OWQ86 PGM86 PQI86 QAE86 QKA86 QTW86 RDS86 RNO86 RXK86 SHG86 SRC86 TAY86 TKU86 TUQ86 UEM86 UOI86 UYE86 VIA86 VRW86 WBS86 WLO86 WVK86 C65622 IY65622 SU65622 ACQ65622 AMM65622 AWI65622 BGE65622 BQA65622 BZW65622 CJS65622 CTO65622 DDK65622 DNG65622 DXC65622 EGY65622 EQU65622 FAQ65622 FKM65622 FUI65622 GEE65622 GOA65622 GXW65622 HHS65622 HRO65622 IBK65622 ILG65622 IVC65622 JEY65622 JOU65622 JYQ65622 KIM65622 KSI65622 LCE65622 LMA65622 LVW65622 MFS65622 MPO65622 MZK65622 NJG65622 NTC65622 OCY65622 OMU65622 OWQ65622 PGM65622 PQI65622 QAE65622 QKA65622 QTW65622 RDS65622 RNO65622 RXK65622 SHG65622 SRC65622 TAY65622 TKU65622 TUQ65622 UEM65622 UOI65622 UYE65622 VIA65622 VRW65622 WBS65622 WLO65622 WVK65622 C131158 IY131158 SU131158 ACQ131158 AMM131158 AWI131158 BGE131158 BQA131158 BZW131158 CJS131158 CTO131158 DDK131158 DNG131158 DXC131158 EGY131158 EQU131158 FAQ131158 FKM131158 FUI131158 GEE131158 GOA131158 GXW131158 HHS131158 HRO131158 IBK131158 ILG131158 IVC131158 JEY131158 JOU131158 JYQ131158 KIM131158 KSI131158 LCE131158 LMA131158 LVW131158 MFS131158 MPO131158 MZK131158 NJG131158 NTC131158 OCY131158 OMU131158 OWQ131158 PGM131158 PQI131158 QAE131158 QKA131158 QTW131158 RDS131158 RNO131158 RXK131158 SHG131158 SRC131158 TAY131158 TKU131158 TUQ131158 UEM131158 UOI131158 UYE131158 VIA131158 VRW131158 WBS131158 WLO131158 WVK131158 C196694 IY196694 SU196694 ACQ196694 AMM196694 AWI196694 BGE196694 BQA196694 BZW196694 CJS196694 CTO196694 DDK196694 DNG196694 DXC196694 EGY196694 EQU196694 FAQ196694 FKM196694 FUI196694 GEE196694 GOA196694 GXW196694 HHS196694 HRO196694 IBK196694 ILG196694 IVC196694 JEY196694 JOU196694 JYQ196694 KIM196694 KSI196694 LCE196694 LMA196694 LVW196694 MFS196694 MPO196694 MZK196694 NJG196694 NTC196694 OCY196694 OMU196694 OWQ196694 PGM196694 PQI196694 QAE196694 QKA196694 QTW196694 RDS196694 RNO196694 RXK196694 SHG196694 SRC196694 TAY196694 TKU196694 TUQ196694 UEM196694 UOI196694 UYE196694 VIA196694 VRW196694 WBS196694 WLO196694 WVK196694 C262230 IY262230 SU262230 ACQ262230 AMM262230 AWI262230 BGE262230 BQA262230 BZW262230 CJS262230 CTO262230 DDK262230 DNG262230 DXC262230 EGY262230 EQU262230 FAQ262230 FKM262230 FUI262230 GEE262230 GOA262230 GXW262230 HHS262230 HRO262230 IBK262230 ILG262230 IVC262230 JEY262230 JOU262230 JYQ262230 KIM262230 KSI262230 LCE262230 LMA262230 LVW262230 MFS262230 MPO262230 MZK262230 NJG262230 NTC262230 OCY262230 OMU262230 OWQ262230 PGM262230 PQI262230 QAE262230 QKA262230 QTW262230 RDS262230 RNO262230 RXK262230 SHG262230 SRC262230 TAY262230 TKU262230 TUQ262230 UEM262230 UOI262230 UYE262230 VIA262230 VRW262230 WBS262230 WLO262230 WVK262230 C327766 IY327766 SU327766 ACQ327766 AMM327766 AWI327766 BGE327766 BQA327766 BZW327766 CJS327766 CTO327766 DDK327766 DNG327766 DXC327766 EGY327766 EQU327766 FAQ327766 FKM327766 FUI327766 GEE327766 GOA327766 GXW327766 HHS327766 HRO327766 IBK327766 ILG327766 IVC327766 JEY327766 JOU327766 JYQ327766 KIM327766 KSI327766 LCE327766 LMA327766 LVW327766 MFS327766 MPO327766 MZK327766 NJG327766 NTC327766 OCY327766 OMU327766 OWQ327766 PGM327766 PQI327766 QAE327766 QKA327766 QTW327766 RDS327766 RNO327766 RXK327766 SHG327766 SRC327766 TAY327766 TKU327766 TUQ327766 UEM327766 UOI327766 UYE327766 VIA327766 VRW327766 WBS327766 WLO327766 WVK327766 C393302 IY393302 SU393302 ACQ393302 AMM393302 AWI393302 BGE393302 BQA393302 BZW393302 CJS393302 CTO393302 DDK393302 DNG393302 DXC393302 EGY393302 EQU393302 FAQ393302 FKM393302 FUI393302 GEE393302 GOA393302 GXW393302 HHS393302 HRO393302 IBK393302 ILG393302 IVC393302 JEY393302 JOU393302 JYQ393302 KIM393302 KSI393302 LCE393302 LMA393302 LVW393302 MFS393302 MPO393302 MZK393302 NJG393302 NTC393302 OCY393302 OMU393302 OWQ393302 PGM393302 PQI393302 QAE393302 QKA393302 QTW393302 RDS393302 RNO393302 RXK393302 SHG393302 SRC393302 TAY393302 TKU393302 TUQ393302 UEM393302 UOI393302 UYE393302 VIA393302 VRW393302 WBS393302 WLO393302 WVK393302 C458838 IY458838 SU458838 ACQ458838 AMM458838 AWI458838 BGE458838 BQA458838 BZW458838 CJS458838 CTO458838 DDK458838 DNG458838 DXC458838 EGY458838 EQU458838 FAQ458838 FKM458838 FUI458838 GEE458838 GOA458838 GXW458838 HHS458838 HRO458838 IBK458838 ILG458838 IVC458838 JEY458838 JOU458838 JYQ458838 KIM458838 KSI458838 LCE458838 LMA458838 LVW458838 MFS458838 MPO458838 MZK458838 NJG458838 NTC458838 OCY458838 OMU458838 OWQ458838 PGM458838 PQI458838 QAE458838 QKA458838 QTW458838 RDS458838 RNO458838 RXK458838 SHG458838 SRC458838 TAY458838 TKU458838 TUQ458838 UEM458838 UOI458838 UYE458838 VIA458838 VRW458838 WBS458838 WLO458838 WVK458838 C524374 IY524374 SU524374 ACQ524374 AMM524374 AWI524374 BGE524374 BQA524374 BZW524374 CJS524374 CTO524374 DDK524374 DNG524374 DXC524374 EGY524374 EQU524374 FAQ524374 FKM524374 FUI524374 GEE524374 GOA524374 GXW524374 HHS524374 HRO524374 IBK524374 ILG524374 IVC524374 JEY524374 JOU524374 JYQ524374 KIM524374 KSI524374 LCE524374 LMA524374 LVW524374 MFS524374 MPO524374 MZK524374 NJG524374 NTC524374 OCY524374 OMU524374 OWQ524374 PGM524374 PQI524374 QAE524374 QKA524374 QTW524374 RDS524374 RNO524374 RXK524374 SHG524374 SRC524374 TAY524374 TKU524374 TUQ524374 UEM524374 UOI524374 UYE524374 VIA524374 VRW524374 WBS524374 WLO524374 WVK524374 C589910 IY589910 SU589910 ACQ589910 AMM589910 AWI589910 BGE589910 BQA589910 BZW589910 CJS589910 CTO589910 DDK589910 DNG589910 DXC589910 EGY589910 EQU589910 FAQ589910 FKM589910 FUI589910 GEE589910 GOA589910 GXW589910 HHS589910 HRO589910 IBK589910 ILG589910 IVC589910 JEY589910 JOU589910 JYQ589910 KIM589910 KSI589910 LCE589910 LMA589910 LVW589910 MFS589910 MPO589910 MZK589910 NJG589910 NTC589910 OCY589910 OMU589910 OWQ589910 PGM589910 PQI589910 QAE589910 QKA589910 QTW589910 RDS589910 RNO589910 RXK589910 SHG589910 SRC589910 TAY589910 TKU589910 TUQ589910 UEM589910 UOI589910 UYE589910 VIA589910 VRW589910 WBS589910 WLO589910 WVK589910 C655446 IY655446 SU655446 ACQ655446 AMM655446 AWI655446 BGE655446 BQA655446 BZW655446 CJS655446 CTO655446 DDK655446 DNG655446 DXC655446 EGY655446 EQU655446 FAQ655446 FKM655446 FUI655446 GEE655446 GOA655446 GXW655446 HHS655446 HRO655446 IBK655446 ILG655446 IVC655446 JEY655446 JOU655446 JYQ655446 KIM655446 KSI655446 LCE655446 LMA655446 LVW655446 MFS655446 MPO655446 MZK655446 NJG655446 NTC655446 OCY655446 OMU655446 OWQ655446 PGM655446 PQI655446 QAE655446 QKA655446 QTW655446 RDS655446 RNO655446 RXK655446 SHG655446 SRC655446 TAY655446 TKU655446 TUQ655446 UEM655446 UOI655446 UYE655446 VIA655446 VRW655446 WBS655446 WLO655446 WVK655446 C720982 IY720982 SU720982 ACQ720982 AMM720982 AWI720982 BGE720982 BQA720982 BZW720982 CJS720982 CTO720982 DDK720982 DNG720982 DXC720982 EGY720982 EQU720982 FAQ720982 FKM720982 FUI720982 GEE720982 GOA720982 GXW720982 HHS720982 HRO720982 IBK720982 ILG720982 IVC720982 JEY720982 JOU720982 JYQ720982 KIM720982 KSI720982 LCE720982 LMA720982 LVW720982 MFS720982 MPO720982 MZK720982 NJG720982 NTC720982 OCY720982 OMU720982 OWQ720982 PGM720982 PQI720982 QAE720982 QKA720982 QTW720982 RDS720982 RNO720982 RXK720982 SHG720982 SRC720982 TAY720982 TKU720982 TUQ720982 UEM720982 UOI720982 UYE720982 VIA720982 VRW720982 WBS720982 WLO720982 WVK720982 C786518 IY786518 SU786518 ACQ786518 AMM786518 AWI786518 BGE786518 BQA786518 BZW786518 CJS786518 CTO786518 DDK786518 DNG786518 DXC786518 EGY786518 EQU786518 FAQ786518 FKM786518 FUI786518 GEE786518 GOA786518 GXW786518 HHS786518 HRO786518 IBK786518 ILG786518 IVC786518 JEY786518 JOU786518 JYQ786518 KIM786518 KSI786518 LCE786518 LMA786518 LVW786518 MFS786518 MPO786518 MZK786518 NJG786518 NTC786518 OCY786518 OMU786518 OWQ786518 PGM786518 PQI786518 QAE786518 QKA786518 QTW786518 RDS786518 RNO786518 RXK786518 SHG786518 SRC786518 TAY786518 TKU786518 TUQ786518 UEM786518 UOI786518 UYE786518 VIA786518 VRW786518 WBS786518 WLO786518 WVK786518 C852054 IY852054 SU852054 ACQ852054 AMM852054 AWI852054 BGE852054 BQA852054 BZW852054 CJS852054 CTO852054 DDK852054 DNG852054 DXC852054 EGY852054 EQU852054 FAQ852054 FKM852054 FUI852054 GEE852054 GOA852054 GXW852054 HHS852054 HRO852054 IBK852054 ILG852054 IVC852054 JEY852054 JOU852054 JYQ852054 KIM852054 KSI852054 LCE852054 LMA852054 LVW852054 MFS852054 MPO852054 MZK852054 NJG852054 NTC852054 OCY852054 OMU852054 OWQ852054 PGM852054 PQI852054 QAE852054 QKA852054 QTW852054 RDS852054 RNO852054 RXK852054 SHG852054 SRC852054 TAY852054 TKU852054 TUQ852054 UEM852054 UOI852054 UYE852054 VIA852054 VRW852054 WBS852054 WLO852054 WVK852054 C917590 IY917590 SU917590 ACQ917590 AMM917590 AWI917590 BGE917590 BQA917590 BZW917590 CJS917590 CTO917590 DDK917590 DNG917590 DXC917590 EGY917590 EQU917590 FAQ917590 FKM917590 FUI917590 GEE917590 GOA917590 GXW917590 HHS917590 HRO917590 IBK917590 ILG917590 IVC917590 JEY917590 JOU917590 JYQ917590 KIM917590 KSI917590 LCE917590 LMA917590 LVW917590 MFS917590 MPO917590 MZK917590 NJG917590 NTC917590 OCY917590 OMU917590 OWQ917590 PGM917590 PQI917590 QAE917590 QKA917590 QTW917590 RDS917590 RNO917590 RXK917590 SHG917590 SRC917590 TAY917590 TKU917590 TUQ917590 UEM917590 UOI917590 UYE917590 VIA917590 VRW917590 WBS917590 WLO917590 WVK917590 C983126 IY983126 SU983126 ACQ983126 AMM983126 AWI983126 BGE983126 BQA983126 BZW983126 CJS983126 CTO983126 DDK983126 DNG983126 DXC983126 EGY983126 EQU983126 FAQ983126 FKM983126 FUI983126 GEE983126 GOA983126 GXW983126 HHS983126 HRO983126 IBK983126 ILG983126 IVC983126 JEY983126 JOU983126 JYQ983126 KIM983126 KSI983126 LCE983126 LMA983126 LVW983126 MFS983126 MPO983126 MZK983126 NJG983126 NTC983126 OCY983126 OMU983126 OWQ983126 PGM983126 PQI983126 QAE983126 QKA983126 QTW983126 RDS983126 RNO983126 RXK983126 SHG983126 SRC983126 TAY983126 TKU983126 TUQ983126 UEM983126 UOI983126 UYE983126 VIA983126 VRW983126 WBS983126 WLO983126 WVK983126">
      <formula1>44197</formula1>
    </dataValidation>
  </dataValidations>
  <pageMargins left="0.7" right="0.7" top="0.75" bottom="0.75" header="0.3" footer="0.3"/>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"da,nu"</xm:f>
          </x14:formula1>
          <xm:sqref>G51:H52 JC51:JD52 SY51:SZ52 ACU51:ACV52 AMQ51:AMR52 AWM51:AWN52 BGI51:BGJ52 BQE51:BQF52 CAA51:CAB52 CJW51:CJX52 CTS51:CTT52 DDO51:DDP52 DNK51:DNL52 DXG51:DXH52 EHC51:EHD52 EQY51:EQZ52 FAU51:FAV52 FKQ51:FKR52 FUM51:FUN52 GEI51:GEJ52 GOE51:GOF52 GYA51:GYB52 HHW51:HHX52 HRS51:HRT52 IBO51:IBP52 ILK51:ILL52 IVG51:IVH52 JFC51:JFD52 JOY51:JOZ52 JYU51:JYV52 KIQ51:KIR52 KSM51:KSN52 LCI51:LCJ52 LME51:LMF52 LWA51:LWB52 MFW51:MFX52 MPS51:MPT52 MZO51:MZP52 NJK51:NJL52 NTG51:NTH52 ODC51:ODD52 OMY51:OMZ52 OWU51:OWV52 PGQ51:PGR52 PQM51:PQN52 QAI51:QAJ52 QKE51:QKF52 QUA51:QUB52 RDW51:RDX52 RNS51:RNT52 RXO51:RXP52 SHK51:SHL52 SRG51:SRH52 TBC51:TBD52 TKY51:TKZ52 TUU51:TUV52 UEQ51:UER52 UOM51:UON52 UYI51:UYJ52 VIE51:VIF52 VSA51:VSB52 WBW51:WBX52 WLS51:WLT52 WVO51:WVP52 G65587:H65588 JC65587:JD65588 SY65587:SZ65588 ACU65587:ACV65588 AMQ65587:AMR65588 AWM65587:AWN65588 BGI65587:BGJ65588 BQE65587:BQF65588 CAA65587:CAB65588 CJW65587:CJX65588 CTS65587:CTT65588 DDO65587:DDP65588 DNK65587:DNL65588 DXG65587:DXH65588 EHC65587:EHD65588 EQY65587:EQZ65588 FAU65587:FAV65588 FKQ65587:FKR65588 FUM65587:FUN65588 GEI65587:GEJ65588 GOE65587:GOF65588 GYA65587:GYB65588 HHW65587:HHX65588 HRS65587:HRT65588 IBO65587:IBP65588 ILK65587:ILL65588 IVG65587:IVH65588 JFC65587:JFD65588 JOY65587:JOZ65588 JYU65587:JYV65588 KIQ65587:KIR65588 KSM65587:KSN65588 LCI65587:LCJ65588 LME65587:LMF65588 LWA65587:LWB65588 MFW65587:MFX65588 MPS65587:MPT65588 MZO65587:MZP65588 NJK65587:NJL65588 NTG65587:NTH65588 ODC65587:ODD65588 OMY65587:OMZ65588 OWU65587:OWV65588 PGQ65587:PGR65588 PQM65587:PQN65588 QAI65587:QAJ65588 QKE65587:QKF65588 QUA65587:QUB65588 RDW65587:RDX65588 RNS65587:RNT65588 RXO65587:RXP65588 SHK65587:SHL65588 SRG65587:SRH65588 TBC65587:TBD65588 TKY65587:TKZ65588 TUU65587:TUV65588 UEQ65587:UER65588 UOM65587:UON65588 UYI65587:UYJ65588 VIE65587:VIF65588 VSA65587:VSB65588 WBW65587:WBX65588 WLS65587:WLT65588 WVO65587:WVP65588 G131123:H131124 JC131123:JD131124 SY131123:SZ131124 ACU131123:ACV131124 AMQ131123:AMR131124 AWM131123:AWN131124 BGI131123:BGJ131124 BQE131123:BQF131124 CAA131123:CAB131124 CJW131123:CJX131124 CTS131123:CTT131124 DDO131123:DDP131124 DNK131123:DNL131124 DXG131123:DXH131124 EHC131123:EHD131124 EQY131123:EQZ131124 FAU131123:FAV131124 FKQ131123:FKR131124 FUM131123:FUN131124 GEI131123:GEJ131124 GOE131123:GOF131124 GYA131123:GYB131124 HHW131123:HHX131124 HRS131123:HRT131124 IBO131123:IBP131124 ILK131123:ILL131124 IVG131123:IVH131124 JFC131123:JFD131124 JOY131123:JOZ131124 JYU131123:JYV131124 KIQ131123:KIR131124 KSM131123:KSN131124 LCI131123:LCJ131124 LME131123:LMF131124 LWA131123:LWB131124 MFW131123:MFX131124 MPS131123:MPT131124 MZO131123:MZP131124 NJK131123:NJL131124 NTG131123:NTH131124 ODC131123:ODD131124 OMY131123:OMZ131124 OWU131123:OWV131124 PGQ131123:PGR131124 PQM131123:PQN131124 QAI131123:QAJ131124 QKE131123:QKF131124 QUA131123:QUB131124 RDW131123:RDX131124 RNS131123:RNT131124 RXO131123:RXP131124 SHK131123:SHL131124 SRG131123:SRH131124 TBC131123:TBD131124 TKY131123:TKZ131124 TUU131123:TUV131124 UEQ131123:UER131124 UOM131123:UON131124 UYI131123:UYJ131124 VIE131123:VIF131124 VSA131123:VSB131124 WBW131123:WBX131124 WLS131123:WLT131124 WVO131123:WVP131124 G196659:H196660 JC196659:JD196660 SY196659:SZ196660 ACU196659:ACV196660 AMQ196659:AMR196660 AWM196659:AWN196660 BGI196659:BGJ196660 BQE196659:BQF196660 CAA196659:CAB196660 CJW196659:CJX196660 CTS196659:CTT196660 DDO196659:DDP196660 DNK196659:DNL196660 DXG196659:DXH196660 EHC196659:EHD196660 EQY196659:EQZ196660 FAU196659:FAV196660 FKQ196659:FKR196660 FUM196659:FUN196660 GEI196659:GEJ196660 GOE196659:GOF196660 GYA196659:GYB196660 HHW196659:HHX196660 HRS196659:HRT196660 IBO196659:IBP196660 ILK196659:ILL196660 IVG196659:IVH196660 JFC196659:JFD196660 JOY196659:JOZ196660 JYU196659:JYV196660 KIQ196659:KIR196660 KSM196659:KSN196660 LCI196659:LCJ196660 LME196659:LMF196660 LWA196659:LWB196660 MFW196659:MFX196660 MPS196659:MPT196660 MZO196659:MZP196660 NJK196659:NJL196660 NTG196659:NTH196660 ODC196659:ODD196660 OMY196659:OMZ196660 OWU196659:OWV196660 PGQ196659:PGR196660 PQM196659:PQN196660 QAI196659:QAJ196660 QKE196659:QKF196660 QUA196659:QUB196660 RDW196659:RDX196660 RNS196659:RNT196660 RXO196659:RXP196660 SHK196659:SHL196660 SRG196659:SRH196660 TBC196659:TBD196660 TKY196659:TKZ196660 TUU196659:TUV196660 UEQ196659:UER196660 UOM196659:UON196660 UYI196659:UYJ196660 VIE196659:VIF196660 VSA196659:VSB196660 WBW196659:WBX196660 WLS196659:WLT196660 WVO196659:WVP196660 G262195:H262196 JC262195:JD262196 SY262195:SZ262196 ACU262195:ACV262196 AMQ262195:AMR262196 AWM262195:AWN262196 BGI262195:BGJ262196 BQE262195:BQF262196 CAA262195:CAB262196 CJW262195:CJX262196 CTS262195:CTT262196 DDO262195:DDP262196 DNK262195:DNL262196 DXG262195:DXH262196 EHC262195:EHD262196 EQY262195:EQZ262196 FAU262195:FAV262196 FKQ262195:FKR262196 FUM262195:FUN262196 GEI262195:GEJ262196 GOE262195:GOF262196 GYA262195:GYB262196 HHW262195:HHX262196 HRS262195:HRT262196 IBO262195:IBP262196 ILK262195:ILL262196 IVG262195:IVH262196 JFC262195:JFD262196 JOY262195:JOZ262196 JYU262195:JYV262196 KIQ262195:KIR262196 KSM262195:KSN262196 LCI262195:LCJ262196 LME262195:LMF262196 LWA262195:LWB262196 MFW262195:MFX262196 MPS262195:MPT262196 MZO262195:MZP262196 NJK262195:NJL262196 NTG262195:NTH262196 ODC262195:ODD262196 OMY262195:OMZ262196 OWU262195:OWV262196 PGQ262195:PGR262196 PQM262195:PQN262196 QAI262195:QAJ262196 QKE262195:QKF262196 QUA262195:QUB262196 RDW262195:RDX262196 RNS262195:RNT262196 RXO262195:RXP262196 SHK262195:SHL262196 SRG262195:SRH262196 TBC262195:TBD262196 TKY262195:TKZ262196 TUU262195:TUV262196 UEQ262195:UER262196 UOM262195:UON262196 UYI262195:UYJ262196 VIE262195:VIF262196 VSA262195:VSB262196 WBW262195:WBX262196 WLS262195:WLT262196 WVO262195:WVP262196 G327731:H327732 JC327731:JD327732 SY327731:SZ327732 ACU327731:ACV327732 AMQ327731:AMR327732 AWM327731:AWN327732 BGI327731:BGJ327732 BQE327731:BQF327732 CAA327731:CAB327732 CJW327731:CJX327732 CTS327731:CTT327732 DDO327731:DDP327732 DNK327731:DNL327732 DXG327731:DXH327732 EHC327731:EHD327732 EQY327731:EQZ327732 FAU327731:FAV327732 FKQ327731:FKR327732 FUM327731:FUN327732 GEI327731:GEJ327732 GOE327731:GOF327732 GYA327731:GYB327732 HHW327731:HHX327732 HRS327731:HRT327732 IBO327731:IBP327732 ILK327731:ILL327732 IVG327731:IVH327732 JFC327731:JFD327732 JOY327731:JOZ327732 JYU327731:JYV327732 KIQ327731:KIR327732 KSM327731:KSN327732 LCI327731:LCJ327732 LME327731:LMF327732 LWA327731:LWB327732 MFW327731:MFX327732 MPS327731:MPT327732 MZO327731:MZP327732 NJK327731:NJL327732 NTG327731:NTH327732 ODC327731:ODD327732 OMY327731:OMZ327732 OWU327731:OWV327732 PGQ327731:PGR327732 PQM327731:PQN327732 QAI327731:QAJ327732 QKE327731:QKF327732 QUA327731:QUB327732 RDW327731:RDX327732 RNS327731:RNT327732 RXO327731:RXP327732 SHK327731:SHL327732 SRG327731:SRH327732 TBC327731:TBD327732 TKY327731:TKZ327732 TUU327731:TUV327732 UEQ327731:UER327732 UOM327731:UON327732 UYI327731:UYJ327732 VIE327731:VIF327732 VSA327731:VSB327732 WBW327731:WBX327732 WLS327731:WLT327732 WVO327731:WVP327732 G393267:H393268 JC393267:JD393268 SY393267:SZ393268 ACU393267:ACV393268 AMQ393267:AMR393268 AWM393267:AWN393268 BGI393267:BGJ393268 BQE393267:BQF393268 CAA393267:CAB393268 CJW393267:CJX393268 CTS393267:CTT393268 DDO393267:DDP393268 DNK393267:DNL393268 DXG393267:DXH393268 EHC393267:EHD393268 EQY393267:EQZ393268 FAU393267:FAV393268 FKQ393267:FKR393268 FUM393267:FUN393268 GEI393267:GEJ393268 GOE393267:GOF393268 GYA393267:GYB393268 HHW393267:HHX393268 HRS393267:HRT393268 IBO393267:IBP393268 ILK393267:ILL393268 IVG393267:IVH393268 JFC393267:JFD393268 JOY393267:JOZ393268 JYU393267:JYV393268 KIQ393267:KIR393268 KSM393267:KSN393268 LCI393267:LCJ393268 LME393267:LMF393268 LWA393267:LWB393268 MFW393267:MFX393268 MPS393267:MPT393268 MZO393267:MZP393268 NJK393267:NJL393268 NTG393267:NTH393268 ODC393267:ODD393268 OMY393267:OMZ393268 OWU393267:OWV393268 PGQ393267:PGR393268 PQM393267:PQN393268 QAI393267:QAJ393268 QKE393267:QKF393268 QUA393267:QUB393268 RDW393267:RDX393268 RNS393267:RNT393268 RXO393267:RXP393268 SHK393267:SHL393268 SRG393267:SRH393268 TBC393267:TBD393268 TKY393267:TKZ393268 TUU393267:TUV393268 UEQ393267:UER393268 UOM393267:UON393268 UYI393267:UYJ393268 VIE393267:VIF393268 VSA393267:VSB393268 WBW393267:WBX393268 WLS393267:WLT393268 WVO393267:WVP393268 G458803:H458804 JC458803:JD458804 SY458803:SZ458804 ACU458803:ACV458804 AMQ458803:AMR458804 AWM458803:AWN458804 BGI458803:BGJ458804 BQE458803:BQF458804 CAA458803:CAB458804 CJW458803:CJX458804 CTS458803:CTT458804 DDO458803:DDP458804 DNK458803:DNL458804 DXG458803:DXH458804 EHC458803:EHD458804 EQY458803:EQZ458804 FAU458803:FAV458804 FKQ458803:FKR458804 FUM458803:FUN458804 GEI458803:GEJ458804 GOE458803:GOF458804 GYA458803:GYB458804 HHW458803:HHX458804 HRS458803:HRT458804 IBO458803:IBP458804 ILK458803:ILL458804 IVG458803:IVH458804 JFC458803:JFD458804 JOY458803:JOZ458804 JYU458803:JYV458804 KIQ458803:KIR458804 KSM458803:KSN458804 LCI458803:LCJ458804 LME458803:LMF458804 LWA458803:LWB458804 MFW458803:MFX458804 MPS458803:MPT458804 MZO458803:MZP458804 NJK458803:NJL458804 NTG458803:NTH458804 ODC458803:ODD458804 OMY458803:OMZ458804 OWU458803:OWV458804 PGQ458803:PGR458804 PQM458803:PQN458804 QAI458803:QAJ458804 QKE458803:QKF458804 QUA458803:QUB458804 RDW458803:RDX458804 RNS458803:RNT458804 RXO458803:RXP458804 SHK458803:SHL458804 SRG458803:SRH458804 TBC458803:TBD458804 TKY458803:TKZ458804 TUU458803:TUV458804 UEQ458803:UER458804 UOM458803:UON458804 UYI458803:UYJ458804 VIE458803:VIF458804 VSA458803:VSB458804 WBW458803:WBX458804 WLS458803:WLT458804 WVO458803:WVP458804 G524339:H524340 JC524339:JD524340 SY524339:SZ524340 ACU524339:ACV524340 AMQ524339:AMR524340 AWM524339:AWN524340 BGI524339:BGJ524340 BQE524339:BQF524340 CAA524339:CAB524340 CJW524339:CJX524340 CTS524339:CTT524340 DDO524339:DDP524340 DNK524339:DNL524340 DXG524339:DXH524340 EHC524339:EHD524340 EQY524339:EQZ524340 FAU524339:FAV524340 FKQ524339:FKR524340 FUM524339:FUN524340 GEI524339:GEJ524340 GOE524339:GOF524340 GYA524339:GYB524340 HHW524339:HHX524340 HRS524339:HRT524340 IBO524339:IBP524340 ILK524339:ILL524340 IVG524339:IVH524340 JFC524339:JFD524340 JOY524339:JOZ524340 JYU524339:JYV524340 KIQ524339:KIR524340 KSM524339:KSN524340 LCI524339:LCJ524340 LME524339:LMF524340 LWA524339:LWB524340 MFW524339:MFX524340 MPS524339:MPT524340 MZO524339:MZP524340 NJK524339:NJL524340 NTG524339:NTH524340 ODC524339:ODD524340 OMY524339:OMZ524340 OWU524339:OWV524340 PGQ524339:PGR524340 PQM524339:PQN524340 QAI524339:QAJ524340 QKE524339:QKF524340 QUA524339:QUB524340 RDW524339:RDX524340 RNS524339:RNT524340 RXO524339:RXP524340 SHK524339:SHL524340 SRG524339:SRH524340 TBC524339:TBD524340 TKY524339:TKZ524340 TUU524339:TUV524340 UEQ524339:UER524340 UOM524339:UON524340 UYI524339:UYJ524340 VIE524339:VIF524340 VSA524339:VSB524340 WBW524339:WBX524340 WLS524339:WLT524340 WVO524339:WVP524340 G589875:H589876 JC589875:JD589876 SY589875:SZ589876 ACU589875:ACV589876 AMQ589875:AMR589876 AWM589875:AWN589876 BGI589875:BGJ589876 BQE589875:BQF589876 CAA589875:CAB589876 CJW589875:CJX589876 CTS589875:CTT589876 DDO589875:DDP589876 DNK589875:DNL589876 DXG589875:DXH589876 EHC589875:EHD589876 EQY589875:EQZ589876 FAU589875:FAV589876 FKQ589875:FKR589876 FUM589875:FUN589876 GEI589875:GEJ589876 GOE589875:GOF589876 GYA589875:GYB589876 HHW589875:HHX589876 HRS589875:HRT589876 IBO589875:IBP589876 ILK589875:ILL589876 IVG589875:IVH589876 JFC589875:JFD589876 JOY589875:JOZ589876 JYU589875:JYV589876 KIQ589875:KIR589876 KSM589875:KSN589876 LCI589875:LCJ589876 LME589875:LMF589876 LWA589875:LWB589876 MFW589875:MFX589876 MPS589875:MPT589876 MZO589875:MZP589876 NJK589875:NJL589876 NTG589875:NTH589876 ODC589875:ODD589876 OMY589875:OMZ589876 OWU589875:OWV589876 PGQ589875:PGR589876 PQM589875:PQN589876 QAI589875:QAJ589876 QKE589875:QKF589876 QUA589875:QUB589876 RDW589875:RDX589876 RNS589875:RNT589876 RXO589875:RXP589876 SHK589875:SHL589876 SRG589875:SRH589876 TBC589875:TBD589876 TKY589875:TKZ589876 TUU589875:TUV589876 UEQ589875:UER589876 UOM589875:UON589876 UYI589875:UYJ589876 VIE589875:VIF589876 VSA589875:VSB589876 WBW589875:WBX589876 WLS589875:WLT589876 WVO589875:WVP589876 G655411:H655412 JC655411:JD655412 SY655411:SZ655412 ACU655411:ACV655412 AMQ655411:AMR655412 AWM655411:AWN655412 BGI655411:BGJ655412 BQE655411:BQF655412 CAA655411:CAB655412 CJW655411:CJX655412 CTS655411:CTT655412 DDO655411:DDP655412 DNK655411:DNL655412 DXG655411:DXH655412 EHC655411:EHD655412 EQY655411:EQZ655412 FAU655411:FAV655412 FKQ655411:FKR655412 FUM655411:FUN655412 GEI655411:GEJ655412 GOE655411:GOF655412 GYA655411:GYB655412 HHW655411:HHX655412 HRS655411:HRT655412 IBO655411:IBP655412 ILK655411:ILL655412 IVG655411:IVH655412 JFC655411:JFD655412 JOY655411:JOZ655412 JYU655411:JYV655412 KIQ655411:KIR655412 KSM655411:KSN655412 LCI655411:LCJ655412 LME655411:LMF655412 LWA655411:LWB655412 MFW655411:MFX655412 MPS655411:MPT655412 MZO655411:MZP655412 NJK655411:NJL655412 NTG655411:NTH655412 ODC655411:ODD655412 OMY655411:OMZ655412 OWU655411:OWV655412 PGQ655411:PGR655412 PQM655411:PQN655412 QAI655411:QAJ655412 QKE655411:QKF655412 QUA655411:QUB655412 RDW655411:RDX655412 RNS655411:RNT655412 RXO655411:RXP655412 SHK655411:SHL655412 SRG655411:SRH655412 TBC655411:TBD655412 TKY655411:TKZ655412 TUU655411:TUV655412 UEQ655411:UER655412 UOM655411:UON655412 UYI655411:UYJ655412 VIE655411:VIF655412 VSA655411:VSB655412 WBW655411:WBX655412 WLS655411:WLT655412 WVO655411:WVP655412 G720947:H720948 JC720947:JD720948 SY720947:SZ720948 ACU720947:ACV720948 AMQ720947:AMR720948 AWM720947:AWN720948 BGI720947:BGJ720948 BQE720947:BQF720948 CAA720947:CAB720948 CJW720947:CJX720948 CTS720947:CTT720948 DDO720947:DDP720948 DNK720947:DNL720948 DXG720947:DXH720948 EHC720947:EHD720948 EQY720947:EQZ720948 FAU720947:FAV720948 FKQ720947:FKR720948 FUM720947:FUN720948 GEI720947:GEJ720948 GOE720947:GOF720948 GYA720947:GYB720948 HHW720947:HHX720948 HRS720947:HRT720948 IBO720947:IBP720948 ILK720947:ILL720948 IVG720947:IVH720948 JFC720947:JFD720948 JOY720947:JOZ720948 JYU720947:JYV720948 KIQ720947:KIR720948 KSM720947:KSN720948 LCI720947:LCJ720948 LME720947:LMF720948 LWA720947:LWB720948 MFW720947:MFX720948 MPS720947:MPT720948 MZO720947:MZP720948 NJK720947:NJL720948 NTG720947:NTH720948 ODC720947:ODD720948 OMY720947:OMZ720948 OWU720947:OWV720948 PGQ720947:PGR720948 PQM720947:PQN720948 QAI720947:QAJ720948 QKE720947:QKF720948 QUA720947:QUB720948 RDW720947:RDX720948 RNS720947:RNT720948 RXO720947:RXP720948 SHK720947:SHL720948 SRG720947:SRH720948 TBC720947:TBD720948 TKY720947:TKZ720948 TUU720947:TUV720948 UEQ720947:UER720948 UOM720947:UON720948 UYI720947:UYJ720948 VIE720947:VIF720948 VSA720947:VSB720948 WBW720947:WBX720948 WLS720947:WLT720948 WVO720947:WVP720948 G786483:H786484 JC786483:JD786484 SY786483:SZ786484 ACU786483:ACV786484 AMQ786483:AMR786484 AWM786483:AWN786484 BGI786483:BGJ786484 BQE786483:BQF786484 CAA786483:CAB786484 CJW786483:CJX786484 CTS786483:CTT786484 DDO786483:DDP786484 DNK786483:DNL786484 DXG786483:DXH786484 EHC786483:EHD786484 EQY786483:EQZ786484 FAU786483:FAV786484 FKQ786483:FKR786484 FUM786483:FUN786484 GEI786483:GEJ786484 GOE786483:GOF786484 GYA786483:GYB786484 HHW786483:HHX786484 HRS786483:HRT786484 IBO786483:IBP786484 ILK786483:ILL786484 IVG786483:IVH786484 JFC786483:JFD786484 JOY786483:JOZ786484 JYU786483:JYV786484 KIQ786483:KIR786484 KSM786483:KSN786484 LCI786483:LCJ786484 LME786483:LMF786484 LWA786483:LWB786484 MFW786483:MFX786484 MPS786483:MPT786484 MZO786483:MZP786484 NJK786483:NJL786484 NTG786483:NTH786484 ODC786483:ODD786484 OMY786483:OMZ786484 OWU786483:OWV786484 PGQ786483:PGR786484 PQM786483:PQN786484 QAI786483:QAJ786484 QKE786483:QKF786484 QUA786483:QUB786484 RDW786483:RDX786484 RNS786483:RNT786484 RXO786483:RXP786484 SHK786483:SHL786484 SRG786483:SRH786484 TBC786483:TBD786484 TKY786483:TKZ786484 TUU786483:TUV786484 UEQ786483:UER786484 UOM786483:UON786484 UYI786483:UYJ786484 VIE786483:VIF786484 VSA786483:VSB786484 WBW786483:WBX786484 WLS786483:WLT786484 WVO786483:WVP786484 G852019:H852020 JC852019:JD852020 SY852019:SZ852020 ACU852019:ACV852020 AMQ852019:AMR852020 AWM852019:AWN852020 BGI852019:BGJ852020 BQE852019:BQF852020 CAA852019:CAB852020 CJW852019:CJX852020 CTS852019:CTT852020 DDO852019:DDP852020 DNK852019:DNL852020 DXG852019:DXH852020 EHC852019:EHD852020 EQY852019:EQZ852020 FAU852019:FAV852020 FKQ852019:FKR852020 FUM852019:FUN852020 GEI852019:GEJ852020 GOE852019:GOF852020 GYA852019:GYB852020 HHW852019:HHX852020 HRS852019:HRT852020 IBO852019:IBP852020 ILK852019:ILL852020 IVG852019:IVH852020 JFC852019:JFD852020 JOY852019:JOZ852020 JYU852019:JYV852020 KIQ852019:KIR852020 KSM852019:KSN852020 LCI852019:LCJ852020 LME852019:LMF852020 LWA852019:LWB852020 MFW852019:MFX852020 MPS852019:MPT852020 MZO852019:MZP852020 NJK852019:NJL852020 NTG852019:NTH852020 ODC852019:ODD852020 OMY852019:OMZ852020 OWU852019:OWV852020 PGQ852019:PGR852020 PQM852019:PQN852020 QAI852019:QAJ852020 QKE852019:QKF852020 QUA852019:QUB852020 RDW852019:RDX852020 RNS852019:RNT852020 RXO852019:RXP852020 SHK852019:SHL852020 SRG852019:SRH852020 TBC852019:TBD852020 TKY852019:TKZ852020 TUU852019:TUV852020 UEQ852019:UER852020 UOM852019:UON852020 UYI852019:UYJ852020 VIE852019:VIF852020 VSA852019:VSB852020 WBW852019:WBX852020 WLS852019:WLT852020 WVO852019:WVP852020 G917555:H917556 JC917555:JD917556 SY917555:SZ917556 ACU917555:ACV917556 AMQ917555:AMR917556 AWM917555:AWN917556 BGI917555:BGJ917556 BQE917555:BQF917556 CAA917555:CAB917556 CJW917555:CJX917556 CTS917555:CTT917556 DDO917555:DDP917556 DNK917555:DNL917556 DXG917555:DXH917556 EHC917555:EHD917556 EQY917555:EQZ917556 FAU917555:FAV917556 FKQ917555:FKR917556 FUM917555:FUN917556 GEI917555:GEJ917556 GOE917555:GOF917556 GYA917555:GYB917556 HHW917555:HHX917556 HRS917555:HRT917556 IBO917555:IBP917556 ILK917555:ILL917556 IVG917555:IVH917556 JFC917555:JFD917556 JOY917555:JOZ917556 JYU917555:JYV917556 KIQ917555:KIR917556 KSM917555:KSN917556 LCI917555:LCJ917556 LME917555:LMF917556 LWA917555:LWB917556 MFW917555:MFX917556 MPS917555:MPT917556 MZO917555:MZP917556 NJK917555:NJL917556 NTG917555:NTH917556 ODC917555:ODD917556 OMY917555:OMZ917556 OWU917555:OWV917556 PGQ917555:PGR917556 PQM917555:PQN917556 QAI917555:QAJ917556 QKE917555:QKF917556 QUA917555:QUB917556 RDW917555:RDX917556 RNS917555:RNT917556 RXO917555:RXP917556 SHK917555:SHL917556 SRG917555:SRH917556 TBC917555:TBD917556 TKY917555:TKZ917556 TUU917555:TUV917556 UEQ917555:UER917556 UOM917555:UON917556 UYI917555:UYJ917556 VIE917555:VIF917556 VSA917555:VSB917556 WBW917555:WBX917556 WLS917555:WLT917556 WVO917555:WVP917556 G983091:H983092 JC983091:JD983092 SY983091:SZ983092 ACU983091:ACV983092 AMQ983091:AMR983092 AWM983091:AWN983092 BGI983091:BGJ983092 BQE983091:BQF983092 CAA983091:CAB983092 CJW983091:CJX983092 CTS983091:CTT983092 DDO983091:DDP983092 DNK983091:DNL983092 DXG983091:DXH983092 EHC983091:EHD983092 EQY983091:EQZ983092 FAU983091:FAV983092 FKQ983091:FKR983092 FUM983091:FUN983092 GEI983091:GEJ983092 GOE983091:GOF983092 GYA983091:GYB983092 HHW983091:HHX983092 HRS983091:HRT983092 IBO983091:IBP983092 ILK983091:ILL983092 IVG983091:IVH983092 JFC983091:JFD983092 JOY983091:JOZ983092 JYU983091:JYV983092 KIQ983091:KIR983092 KSM983091:KSN983092 LCI983091:LCJ983092 LME983091:LMF983092 LWA983091:LWB983092 MFW983091:MFX983092 MPS983091:MPT983092 MZO983091:MZP983092 NJK983091:NJL983092 NTG983091:NTH983092 ODC983091:ODD983092 OMY983091:OMZ983092 OWU983091:OWV983092 PGQ983091:PGR983092 PQM983091:PQN983092 QAI983091:QAJ983092 QKE983091:QKF983092 QUA983091:QUB983092 RDW983091:RDX983092 RNS983091:RNT983092 RXO983091:RXP983092 SHK983091:SHL983092 SRG983091:SRH983092 TBC983091:TBD983092 TKY983091:TKZ983092 TUU983091:TUV983092 UEQ983091:UER983092 UOM983091:UON983092 UYI983091:UYJ983092 VIE983091:VIF983092 VSA983091:VSB983092 WBW983091:WBX983092 WLS983091:WLT983092 WVO983091:WVP983092 G48:H49 JC48:JD49 SY48:SZ49 ACU48:ACV49 AMQ48:AMR49 AWM48:AWN49 BGI48:BGJ49 BQE48:BQF49 CAA48:CAB49 CJW48:CJX49 CTS48:CTT49 DDO48:DDP49 DNK48:DNL49 DXG48:DXH49 EHC48:EHD49 EQY48:EQZ49 FAU48:FAV49 FKQ48:FKR49 FUM48:FUN49 GEI48:GEJ49 GOE48:GOF49 GYA48:GYB49 HHW48:HHX49 HRS48:HRT49 IBO48:IBP49 ILK48:ILL49 IVG48:IVH49 JFC48:JFD49 JOY48:JOZ49 JYU48:JYV49 KIQ48:KIR49 KSM48:KSN49 LCI48:LCJ49 LME48:LMF49 LWA48:LWB49 MFW48:MFX49 MPS48:MPT49 MZO48:MZP49 NJK48:NJL49 NTG48:NTH49 ODC48:ODD49 OMY48:OMZ49 OWU48:OWV49 PGQ48:PGR49 PQM48:PQN49 QAI48:QAJ49 QKE48:QKF49 QUA48:QUB49 RDW48:RDX49 RNS48:RNT49 RXO48:RXP49 SHK48:SHL49 SRG48:SRH49 TBC48:TBD49 TKY48:TKZ49 TUU48:TUV49 UEQ48:UER49 UOM48:UON49 UYI48:UYJ49 VIE48:VIF49 VSA48:VSB49 WBW48:WBX49 WLS48:WLT49 WVO48:WVP49 G65584:H65585 JC65584:JD65585 SY65584:SZ65585 ACU65584:ACV65585 AMQ65584:AMR65585 AWM65584:AWN65585 BGI65584:BGJ65585 BQE65584:BQF65585 CAA65584:CAB65585 CJW65584:CJX65585 CTS65584:CTT65585 DDO65584:DDP65585 DNK65584:DNL65585 DXG65584:DXH65585 EHC65584:EHD65585 EQY65584:EQZ65585 FAU65584:FAV65585 FKQ65584:FKR65585 FUM65584:FUN65585 GEI65584:GEJ65585 GOE65584:GOF65585 GYA65584:GYB65585 HHW65584:HHX65585 HRS65584:HRT65585 IBO65584:IBP65585 ILK65584:ILL65585 IVG65584:IVH65585 JFC65584:JFD65585 JOY65584:JOZ65585 JYU65584:JYV65585 KIQ65584:KIR65585 KSM65584:KSN65585 LCI65584:LCJ65585 LME65584:LMF65585 LWA65584:LWB65585 MFW65584:MFX65585 MPS65584:MPT65585 MZO65584:MZP65585 NJK65584:NJL65585 NTG65584:NTH65585 ODC65584:ODD65585 OMY65584:OMZ65585 OWU65584:OWV65585 PGQ65584:PGR65585 PQM65584:PQN65585 QAI65584:QAJ65585 QKE65584:QKF65585 QUA65584:QUB65585 RDW65584:RDX65585 RNS65584:RNT65585 RXO65584:RXP65585 SHK65584:SHL65585 SRG65584:SRH65585 TBC65584:TBD65585 TKY65584:TKZ65585 TUU65584:TUV65585 UEQ65584:UER65585 UOM65584:UON65585 UYI65584:UYJ65585 VIE65584:VIF65585 VSA65584:VSB65585 WBW65584:WBX65585 WLS65584:WLT65585 WVO65584:WVP65585 G131120:H131121 JC131120:JD131121 SY131120:SZ131121 ACU131120:ACV131121 AMQ131120:AMR131121 AWM131120:AWN131121 BGI131120:BGJ131121 BQE131120:BQF131121 CAA131120:CAB131121 CJW131120:CJX131121 CTS131120:CTT131121 DDO131120:DDP131121 DNK131120:DNL131121 DXG131120:DXH131121 EHC131120:EHD131121 EQY131120:EQZ131121 FAU131120:FAV131121 FKQ131120:FKR131121 FUM131120:FUN131121 GEI131120:GEJ131121 GOE131120:GOF131121 GYA131120:GYB131121 HHW131120:HHX131121 HRS131120:HRT131121 IBO131120:IBP131121 ILK131120:ILL131121 IVG131120:IVH131121 JFC131120:JFD131121 JOY131120:JOZ131121 JYU131120:JYV131121 KIQ131120:KIR131121 KSM131120:KSN131121 LCI131120:LCJ131121 LME131120:LMF131121 LWA131120:LWB131121 MFW131120:MFX131121 MPS131120:MPT131121 MZO131120:MZP131121 NJK131120:NJL131121 NTG131120:NTH131121 ODC131120:ODD131121 OMY131120:OMZ131121 OWU131120:OWV131121 PGQ131120:PGR131121 PQM131120:PQN131121 QAI131120:QAJ131121 QKE131120:QKF131121 QUA131120:QUB131121 RDW131120:RDX131121 RNS131120:RNT131121 RXO131120:RXP131121 SHK131120:SHL131121 SRG131120:SRH131121 TBC131120:TBD131121 TKY131120:TKZ131121 TUU131120:TUV131121 UEQ131120:UER131121 UOM131120:UON131121 UYI131120:UYJ131121 VIE131120:VIF131121 VSA131120:VSB131121 WBW131120:WBX131121 WLS131120:WLT131121 WVO131120:WVP131121 G196656:H196657 JC196656:JD196657 SY196656:SZ196657 ACU196656:ACV196657 AMQ196656:AMR196657 AWM196656:AWN196657 BGI196656:BGJ196657 BQE196656:BQF196657 CAA196656:CAB196657 CJW196656:CJX196657 CTS196656:CTT196657 DDO196656:DDP196657 DNK196656:DNL196657 DXG196656:DXH196657 EHC196656:EHD196657 EQY196656:EQZ196657 FAU196656:FAV196657 FKQ196656:FKR196657 FUM196656:FUN196657 GEI196656:GEJ196657 GOE196656:GOF196657 GYA196656:GYB196657 HHW196656:HHX196657 HRS196656:HRT196657 IBO196656:IBP196657 ILK196656:ILL196657 IVG196656:IVH196657 JFC196656:JFD196657 JOY196656:JOZ196657 JYU196656:JYV196657 KIQ196656:KIR196657 KSM196656:KSN196657 LCI196656:LCJ196657 LME196656:LMF196657 LWA196656:LWB196657 MFW196656:MFX196657 MPS196656:MPT196657 MZO196656:MZP196657 NJK196656:NJL196657 NTG196656:NTH196657 ODC196656:ODD196657 OMY196656:OMZ196657 OWU196656:OWV196657 PGQ196656:PGR196657 PQM196656:PQN196657 QAI196656:QAJ196657 QKE196656:QKF196657 QUA196656:QUB196657 RDW196656:RDX196657 RNS196656:RNT196657 RXO196656:RXP196657 SHK196656:SHL196657 SRG196656:SRH196657 TBC196656:TBD196657 TKY196656:TKZ196657 TUU196656:TUV196657 UEQ196656:UER196657 UOM196656:UON196657 UYI196656:UYJ196657 VIE196656:VIF196657 VSA196656:VSB196657 WBW196656:WBX196657 WLS196656:WLT196657 WVO196656:WVP196657 G262192:H262193 JC262192:JD262193 SY262192:SZ262193 ACU262192:ACV262193 AMQ262192:AMR262193 AWM262192:AWN262193 BGI262192:BGJ262193 BQE262192:BQF262193 CAA262192:CAB262193 CJW262192:CJX262193 CTS262192:CTT262193 DDO262192:DDP262193 DNK262192:DNL262193 DXG262192:DXH262193 EHC262192:EHD262193 EQY262192:EQZ262193 FAU262192:FAV262193 FKQ262192:FKR262193 FUM262192:FUN262193 GEI262192:GEJ262193 GOE262192:GOF262193 GYA262192:GYB262193 HHW262192:HHX262193 HRS262192:HRT262193 IBO262192:IBP262193 ILK262192:ILL262193 IVG262192:IVH262193 JFC262192:JFD262193 JOY262192:JOZ262193 JYU262192:JYV262193 KIQ262192:KIR262193 KSM262192:KSN262193 LCI262192:LCJ262193 LME262192:LMF262193 LWA262192:LWB262193 MFW262192:MFX262193 MPS262192:MPT262193 MZO262192:MZP262193 NJK262192:NJL262193 NTG262192:NTH262193 ODC262192:ODD262193 OMY262192:OMZ262193 OWU262192:OWV262193 PGQ262192:PGR262193 PQM262192:PQN262193 QAI262192:QAJ262193 QKE262192:QKF262193 QUA262192:QUB262193 RDW262192:RDX262193 RNS262192:RNT262193 RXO262192:RXP262193 SHK262192:SHL262193 SRG262192:SRH262193 TBC262192:TBD262193 TKY262192:TKZ262193 TUU262192:TUV262193 UEQ262192:UER262193 UOM262192:UON262193 UYI262192:UYJ262193 VIE262192:VIF262193 VSA262192:VSB262193 WBW262192:WBX262193 WLS262192:WLT262193 WVO262192:WVP262193 G327728:H327729 JC327728:JD327729 SY327728:SZ327729 ACU327728:ACV327729 AMQ327728:AMR327729 AWM327728:AWN327729 BGI327728:BGJ327729 BQE327728:BQF327729 CAA327728:CAB327729 CJW327728:CJX327729 CTS327728:CTT327729 DDO327728:DDP327729 DNK327728:DNL327729 DXG327728:DXH327729 EHC327728:EHD327729 EQY327728:EQZ327729 FAU327728:FAV327729 FKQ327728:FKR327729 FUM327728:FUN327729 GEI327728:GEJ327729 GOE327728:GOF327729 GYA327728:GYB327729 HHW327728:HHX327729 HRS327728:HRT327729 IBO327728:IBP327729 ILK327728:ILL327729 IVG327728:IVH327729 JFC327728:JFD327729 JOY327728:JOZ327729 JYU327728:JYV327729 KIQ327728:KIR327729 KSM327728:KSN327729 LCI327728:LCJ327729 LME327728:LMF327729 LWA327728:LWB327729 MFW327728:MFX327729 MPS327728:MPT327729 MZO327728:MZP327729 NJK327728:NJL327729 NTG327728:NTH327729 ODC327728:ODD327729 OMY327728:OMZ327729 OWU327728:OWV327729 PGQ327728:PGR327729 PQM327728:PQN327729 QAI327728:QAJ327729 QKE327728:QKF327729 QUA327728:QUB327729 RDW327728:RDX327729 RNS327728:RNT327729 RXO327728:RXP327729 SHK327728:SHL327729 SRG327728:SRH327729 TBC327728:TBD327729 TKY327728:TKZ327729 TUU327728:TUV327729 UEQ327728:UER327729 UOM327728:UON327729 UYI327728:UYJ327729 VIE327728:VIF327729 VSA327728:VSB327729 WBW327728:WBX327729 WLS327728:WLT327729 WVO327728:WVP327729 G393264:H393265 JC393264:JD393265 SY393264:SZ393265 ACU393264:ACV393265 AMQ393264:AMR393265 AWM393264:AWN393265 BGI393264:BGJ393265 BQE393264:BQF393265 CAA393264:CAB393265 CJW393264:CJX393265 CTS393264:CTT393265 DDO393264:DDP393265 DNK393264:DNL393265 DXG393264:DXH393265 EHC393264:EHD393265 EQY393264:EQZ393265 FAU393264:FAV393265 FKQ393264:FKR393265 FUM393264:FUN393265 GEI393264:GEJ393265 GOE393264:GOF393265 GYA393264:GYB393265 HHW393264:HHX393265 HRS393264:HRT393265 IBO393264:IBP393265 ILK393264:ILL393265 IVG393264:IVH393265 JFC393264:JFD393265 JOY393264:JOZ393265 JYU393264:JYV393265 KIQ393264:KIR393265 KSM393264:KSN393265 LCI393264:LCJ393265 LME393264:LMF393265 LWA393264:LWB393265 MFW393264:MFX393265 MPS393264:MPT393265 MZO393264:MZP393265 NJK393264:NJL393265 NTG393264:NTH393265 ODC393264:ODD393265 OMY393264:OMZ393265 OWU393264:OWV393265 PGQ393264:PGR393265 PQM393264:PQN393265 QAI393264:QAJ393265 QKE393264:QKF393265 QUA393264:QUB393265 RDW393264:RDX393265 RNS393264:RNT393265 RXO393264:RXP393265 SHK393264:SHL393265 SRG393264:SRH393265 TBC393264:TBD393265 TKY393264:TKZ393265 TUU393264:TUV393265 UEQ393264:UER393265 UOM393264:UON393265 UYI393264:UYJ393265 VIE393264:VIF393265 VSA393264:VSB393265 WBW393264:WBX393265 WLS393264:WLT393265 WVO393264:WVP393265 G458800:H458801 JC458800:JD458801 SY458800:SZ458801 ACU458800:ACV458801 AMQ458800:AMR458801 AWM458800:AWN458801 BGI458800:BGJ458801 BQE458800:BQF458801 CAA458800:CAB458801 CJW458800:CJX458801 CTS458800:CTT458801 DDO458800:DDP458801 DNK458800:DNL458801 DXG458800:DXH458801 EHC458800:EHD458801 EQY458800:EQZ458801 FAU458800:FAV458801 FKQ458800:FKR458801 FUM458800:FUN458801 GEI458800:GEJ458801 GOE458800:GOF458801 GYA458800:GYB458801 HHW458800:HHX458801 HRS458800:HRT458801 IBO458800:IBP458801 ILK458800:ILL458801 IVG458800:IVH458801 JFC458800:JFD458801 JOY458800:JOZ458801 JYU458800:JYV458801 KIQ458800:KIR458801 KSM458800:KSN458801 LCI458800:LCJ458801 LME458800:LMF458801 LWA458800:LWB458801 MFW458800:MFX458801 MPS458800:MPT458801 MZO458800:MZP458801 NJK458800:NJL458801 NTG458800:NTH458801 ODC458800:ODD458801 OMY458800:OMZ458801 OWU458800:OWV458801 PGQ458800:PGR458801 PQM458800:PQN458801 QAI458800:QAJ458801 QKE458800:QKF458801 QUA458800:QUB458801 RDW458800:RDX458801 RNS458800:RNT458801 RXO458800:RXP458801 SHK458800:SHL458801 SRG458800:SRH458801 TBC458800:TBD458801 TKY458800:TKZ458801 TUU458800:TUV458801 UEQ458800:UER458801 UOM458800:UON458801 UYI458800:UYJ458801 VIE458800:VIF458801 VSA458800:VSB458801 WBW458800:WBX458801 WLS458800:WLT458801 WVO458800:WVP458801 G524336:H524337 JC524336:JD524337 SY524336:SZ524337 ACU524336:ACV524337 AMQ524336:AMR524337 AWM524336:AWN524337 BGI524336:BGJ524337 BQE524336:BQF524337 CAA524336:CAB524337 CJW524336:CJX524337 CTS524336:CTT524337 DDO524336:DDP524337 DNK524336:DNL524337 DXG524336:DXH524337 EHC524336:EHD524337 EQY524336:EQZ524337 FAU524336:FAV524337 FKQ524336:FKR524337 FUM524336:FUN524337 GEI524336:GEJ524337 GOE524336:GOF524337 GYA524336:GYB524337 HHW524336:HHX524337 HRS524336:HRT524337 IBO524336:IBP524337 ILK524336:ILL524337 IVG524336:IVH524337 JFC524336:JFD524337 JOY524336:JOZ524337 JYU524336:JYV524337 KIQ524336:KIR524337 KSM524336:KSN524337 LCI524336:LCJ524337 LME524336:LMF524337 LWA524336:LWB524337 MFW524336:MFX524337 MPS524336:MPT524337 MZO524336:MZP524337 NJK524336:NJL524337 NTG524336:NTH524337 ODC524336:ODD524337 OMY524336:OMZ524337 OWU524336:OWV524337 PGQ524336:PGR524337 PQM524336:PQN524337 QAI524336:QAJ524337 QKE524336:QKF524337 QUA524336:QUB524337 RDW524336:RDX524337 RNS524336:RNT524337 RXO524336:RXP524337 SHK524336:SHL524337 SRG524336:SRH524337 TBC524336:TBD524337 TKY524336:TKZ524337 TUU524336:TUV524337 UEQ524336:UER524337 UOM524336:UON524337 UYI524336:UYJ524337 VIE524336:VIF524337 VSA524336:VSB524337 WBW524336:WBX524337 WLS524336:WLT524337 WVO524336:WVP524337 G589872:H589873 JC589872:JD589873 SY589872:SZ589873 ACU589872:ACV589873 AMQ589872:AMR589873 AWM589872:AWN589873 BGI589872:BGJ589873 BQE589872:BQF589873 CAA589872:CAB589873 CJW589872:CJX589873 CTS589872:CTT589873 DDO589872:DDP589873 DNK589872:DNL589873 DXG589872:DXH589873 EHC589872:EHD589873 EQY589872:EQZ589873 FAU589872:FAV589873 FKQ589872:FKR589873 FUM589872:FUN589873 GEI589872:GEJ589873 GOE589872:GOF589873 GYA589872:GYB589873 HHW589872:HHX589873 HRS589872:HRT589873 IBO589872:IBP589873 ILK589872:ILL589873 IVG589872:IVH589873 JFC589872:JFD589873 JOY589872:JOZ589873 JYU589872:JYV589873 KIQ589872:KIR589873 KSM589872:KSN589873 LCI589872:LCJ589873 LME589872:LMF589873 LWA589872:LWB589873 MFW589872:MFX589873 MPS589872:MPT589873 MZO589872:MZP589873 NJK589872:NJL589873 NTG589872:NTH589873 ODC589872:ODD589873 OMY589872:OMZ589873 OWU589872:OWV589873 PGQ589872:PGR589873 PQM589872:PQN589873 QAI589872:QAJ589873 QKE589872:QKF589873 QUA589872:QUB589873 RDW589872:RDX589873 RNS589872:RNT589873 RXO589872:RXP589873 SHK589872:SHL589873 SRG589872:SRH589873 TBC589872:TBD589873 TKY589872:TKZ589873 TUU589872:TUV589873 UEQ589872:UER589873 UOM589872:UON589873 UYI589872:UYJ589873 VIE589872:VIF589873 VSA589872:VSB589873 WBW589872:WBX589873 WLS589872:WLT589873 WVO589872:WVP589873 G655408:H655409 JC655408:JD655409 SY655408:SZ655409 ACU655408:ACV655409 AMQ655408:AMR655409 AWM655408:AWN655409 BGI655408:BGJ655409 BQE655408:BQF655409 CAA655408:CAB655409 CJW655408:CJX655409 CTS655408:CTT655409 DDO655408:DDP655409 DNK655408:DNL655409 DXG655408:DXH655409 EHC655408:EHD655409 EQY655408:EQZ655409 FAU655408:FAV655409 FKQ655408:FKR655409 FUM655408:FUN655409 GEI655408:GEJ655409 GOE655408:GOF655409 GYA655408:GYB655409 HHW655408:HHX655409 HRS655408:HRT655409 IBO655408:IBP655409 ILK655408:ILL655409 IVG655408:IVH655409 JFC655408:JFD655409 JOY655408:JOZ655409 JYU655408:JYV655409 KIQ655408:KIR655409 KSM655408:KSN655409 LCI655408:LCJ655409 LME655408:LMF655409 LWA655408:LWB655409 MFW655408:MFX655409 MPS655408:MPT655409 MZO655408:MZP655409 NJK655408:NJL655409 NTG655408:NTH655409 ODC655408:ODD655409 OMY655408:OMZ655409 OWU655408:OWV655409 PGQ655408:PGR655409 PQM655408:PQN655409 QAI655408:QAJ655409 QKE655408:QKF655409 QUA655408:QUB655409 RDW655408:RDX655409 RNS655408:RNT655409 RXO655408:RXP655409 SHK655408:SHL655409 SRG655408:SRH655409 TBC655408:TBD655409 TKY655408:TKZ655409 TUU655408:TUV655409 UEQ655408:UER655409 UOM655408:UON655409 UYI655408:UYJ655409 VIE655408:VIF655409 VSA655408:VSB655409 WBW655408:WBX655409 WLS655408:WLT655409 WVO655408:WVP655409 G720944:H720945 JC720944:JD720945 SY720944:SZ720945 ACU720944:ACV720945 AMQ720944:AMR720945 AWM720944:AWN720945 BGI720944:BGJ720945 BQE720944:BQF720945 CAA720944:CAB720945 CJW720944:CJX720945 CTS720944:CTT720945 DDO720944:DDP720945 DNK720944:DNL720945 DXG720944:DXH720945 EHC720944:EHD720945 EQY720944:EQZ720945 FAU720944:FAV720945 FKQ720944:FKR720945 FUM720944:FUN720945 GEI720944:GEJ720945 GOE720944:GOF720945 GYA720944:GYB720945 HHW720944:HHX720945 HRS720944:HRT720945 IBO720944:IBP720945 ILK720944:ILL720945 IVG720944:IVH720945 JFC720944:JFD720945 JOY720944:JOZ720945 JYU720944:JYV720945 KIQ720944:KIR720945 KSM720944:KSN720945 LCI720944:LCJ720945 LME720944:LMF720945 LWA720944:LWB720945 MFW720944:MFX720945 MPS720944:MPT720945 MZO720944:MZP720945 NJK720944:NJL720945 NTG720944:NTH720945 ODC720944:ODD720945 OMY720944:OMZ720945 OWU720944:OWV720945 PGQ720944:PGR720945 PQM720944:PQN720945 QAI720944:QAJ720945 QKE720944:QKF720945 QUA720944:QUB720945 RDW720944:RDX720945 RNS720944:RNT720945 RXO720944:RXP720945 SHK720944:SHL720945 SRG720944:SRH720945 TBC720944:TBD720945 TKY720944:TKZ720945 TUU720944:TUV720945 UEQ720944:UER720945 UOM720944:UON720945 UYI720944:UYJ720945 VIE720944:VIF720945 VSA720944:VSB720945 WBW720944:WBX720945 WLS720944:WLT720945 WVO720944:WVP720945 G786480:H786481 JC786480:JD786481 SY786480:SZ786481 ACU786480:ACV786481 AMQ786480:AMR786481 AWM786480:AWN786481 BGI786480:BGJ786481 BQE786480:BQF786481 CAA786480:CAB786481 CJW786480:CJX786481 CTS786480:CTT786481 DDO786480:DDP786481 DNK786480:DNL786481 DXG786480:DXH786481 EHC786480:EHD786481 EQY786480:EQZ786481 FAU786480:FAV786481 FKQ786480:FKR786481 FUM786480:FUN786481 GEI786480:GEJ786481 GOE786480:GOF786481 GYA786480:GYB786481 HHW786480:HHX786481 HRS786480:HRT786481 IBO786480:IBP786481 ILK786480:ILL786481 IVG786480:IVH786481 JFC786480:JFD786481 JOY786480:JOZ786481 JYU786480:JYV786481 KIQ786480:KIR786481 KSM786480:KSN786481 LCI786480:LCJ786481 LME786480:LMF786481 LWA786480:LWB786481 MFW786480:MFX786481 MPS786480:MPT786481 MZO786480:MZP786481 NJK786480:NJL786481 NTG786480:NTH786481 ODC786480:ODD786481 OMY786480:OMZ786481 OWU786480:OWV786481 PGQ786480:PGR786481 PQM786480:PQN786481 QAI786480:QAJ786481 QKE786480:QKF786481 QUA786480:QUB786481 RDW786480:RDX786481 RNS786480:RNT786481 RXO786480:RXP786481 SHK786480:SHL786481 SRG786480:SRH786481 TBC786480:TBD786481 TKY786480:TKZ786481 TUU786480:TUV786481 UEQ786480:UER786481 UOM786480:UON786481 UYI786480:UYJ786481 VIE786480:VIF786481 VSA786480:VSB786481 WBW786480:WBX786481 WLS786480:WLT786481 WVO786480:WVP786481 G852016:H852017 JC852016:JD852017 SY852016:SZ852017 ACU852016:ACV852017 AMQ852016:AMR852017 AWM852016:AWN852017 BGI852016:BGJ852017 BQE852016:BQF852017 CAA852016:CAB852017 CJW852016:CJX852017 CTS852016:CTT852017 DDO852016:DDP852017 DNK852016:DNL852017 DXG852016:DXH852017 EHC852016:EHD852017 EQY852016:EQZ852017 FAU852016:FAV852017 FKQ852016:FKR852017 FUM852016:FUN852017 GEI852016:GEJ852017 GOE852016:GOF852017 GYA852016:GYB852017 HHW852016:HHX852017 HRS852016:HRT852017 IBO852016:IBP852017 ILK852016:ILL852017 IVG852016:IVH852017 JFC852016:JFD852017 JOY852016:JOZ852017 JYU852016:JYV852017 KIQ852016:KIR852017 KSM852016:KSN852017 LCI852016:LCJ852017 LME852016:LMF852017 LWA852016:LWB852017 MFW852016:MFX852017 MPS852016:MPT852017 MZO852016:MZP852017 NJK852016:NJL852017 NTG852016:NTH852017 ODC852016:ODD852017 OMY852016:OMZ852017 OWU852016:OWV852017 PGQ852016:PGR852017 PQM852016:PQN852017 QAI852016:QAJ852017 QKE852016:QKF852017 QUA852016:QUB852017 RDW852016:RDX852017 RNS852016:RNT852017 RXO852016:RXP852017 SHK852016:SHL852017 SRG852016:SRH852017 TBC852016:TBD852017 TKY852016:TKZ852017 TUU852016:TUV852017 UEQ852016:UER852017 UOM852016:UON852017 UYI852016:UYJ852017 VIE852016:VIF852017 VSA852016:VSB852017 WBW852016:WBX852017 WLS852016:WLT852017 WVO852016:WVP852017 G917552:H917553 JC917552:JD917553 SY917552:SZ917553 ACU917552:ACV917553 AMQ917552:AMR917553 AWM917552:AWN917553 BGI917552:BGJ917553 BQE917552:BQF917553 CAA917552:CAB917553 CJW917552:CJX917553 CTS917552:CTT917553 DDO917552:DDP917553 DNK917552:DNL917553 DXG917552:DXH917553 EHC917552:EHD917553 EQY917552:EQZ917553 FAU917552:FAV917553 FKQ917552:FKR917553 FUM917552:FUN917553 GEI917552:GEJ917553 GOE917552:GOF917553 GYA917552:GYB917553 HHW917552:HHX917553 HRS917552:HRT917553 IBO917552:IBP917553 ILK917552:ILL917553 IVG917552:IVH917553 JFC917552:JFD917553 JOY917552:JOZ917553 JYU917552:JYV917553 KIQ917552:KIR917553 KSM917552:KSN917553 LCI917552:LCJ917553 LME917552:LMF917553 LWA917552:LWB917553 MFW917552:MFX917553 MPS917552:MPT917553 MZO917552:MZP917553 NJK917552:NJL917553 NTG917552:NTH917553 ODC917552:ODD917553 OMY917552:OMZ917553 OWU917552:OWV917553 PGQ917552:PGR917553 PQM917552:PQN917553 QAI917552:QAJ917553 QKE917552:QKF917553 QUA917552:QUB917553 RDW917552:RDX917553 RNS917552:RNT917553 RXO917552:RXP917553 SHK917552:SHL917553 SRG917552:SRH917553 TBC917552:TBD917553 TKY917552:TKZ917553 TUU917552:TUV917553 UEQ917552:UER917553 UOM917552:UON917553 UYI917552:UYJ917553 VIE917552:VIF917553 VSA917552:VSB917553 WBW917552:WBX917553 WLS917552:WLT917553 WVO917552:WVP917553 G983088:H983089 JC983088:JD983089 SY983088:SZ983089 ACU983088:ACV983089 AMQ983088:AMR983089 AWM983088:AWN983089 BGI983088:BGJ983089 BQE983088:BQF983089 CAA983088:CAB983089 CJW983088:CJX983089 CTS983088:CTT983089 DDO983088:DDP983089 DNK983088:DNL983089 DXG983088:DXH983089 EHC983088:EHD983089 EQY983088:EQZ983089 FAU983088:FAV983089 FKQ983088:FKR983089 FUM983088:FUN983089 GEI983088:GEJ983089 GOE983088:GOF983089 GYA983088:GYB983089 HHW983088:HHX983089 HRS983088:HRT983089 IBO983088:IBP983089 ILK983088:ILL983089 IVG983088:IVH983089 JFC983088:JFD983089 JOY983088:JOZ983089 JYU983088:JYV983089 KIQ983088:KIR983089 KSM983088:KSN983089 LCI983088:LCJ983089 LME983088:LMF983089 LWA983088:LWB983089 MFW983088:MFX983089 MPS983088:MPT983089 MZO983088:MZP983089 NJK983088:NJL983089 NTG983088:NTH983089 ODC983088:ODD983089 OMY983088:OMZ983089 OWU983088:OWV983089 PGQ983088:PGR983089 PQM983088:PQN983089 QAI983088:QAJ983089 QKE983088:QKF983089 QUA983088:QUB983089 RDW983088:RDX983089 RNS983088:RNT983089 RXO983088:RXP983089 SHK983088:SHL983089 SRG983088:SRH983089 TBC983088:TBD983089 TKY983088:TKZ983089 TUU983088:TUV983089 UEQ983088:UER983089 UOM983088:UON983089 UYI983088:UYJ983089 VIE983088:VIF983089 VSA983088:VSB983089 WBW983088:WBX983089 WLS983088:WLT983089 WVO983088:WVP983089 G16:H16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G65552:H65552 JC65552:JD65552 SY65552:SZ65552 ACU65552:ACV65552 AMQ65552:AMR65552 AWM65552:AWN65552 BGI65552:BGJ65552 BQE65552:BQF65552 CAA65552:CAB65552 CJW65552:CJX65552 CTS65552:CTT65552 DDO65552:DDP65552 DNK65552:DNL65552 DXG65552:DXH65552 EHC65552:EHD65552 EQY65552:EQZ65552 FAU65552:FAV65552 FKQ65552:FKR65552 FUM65552:FUN65552 GEI65552:GEJ65552 GOE65552:GOF65552 GYA65552:GYB65552 HHW65552:HHX65552 HRS65552:HRT65552 IBO65552:IBP65552 ILK65552:ILL65552 IVG65552:IVH65552 JFC65552:JFD65552 JOY65552:JOZ65552 JYU65552:JYV65552 KIQ65552:KIR65552 KSM65552:KSN65552 LCI65552:LCJ65552 LME65552:LMF65552 LWA65552:LWB65552 MFW65552:MFX65552 MPS65552:MPT65552 MZO65552:MZP65552 NJK65552:NJL65552 NTG65552:NTH65552 ODC65552:ODD65552 OMY65552:OMZ65552 OWU65552:OWV65552 PGQ65552:PGR65552 PQM65552:PQN65552 QAI65552:QAJ65552 QKE65552:QKF65552 QUA65552:QUB65552 RDW65552:RDX65552 RNS65552:RNT65552 RXO65552:RXP65552 SHK65552:SHL65552 SRG65552:SRH65552 TBC65552:TBD65552 TKY65552:TKZ65552 TUU65552:TUV65552 UEQ65552:UER65552 UOM65552:UON65552 UYI65552:UYJ65552 VIE65552:VIF65552 VSA65552:VSB65552 WBW65552:WBX65552 WLS65552:WLT65552 WVO65552:WVP65552 G131088:H131088 JC131088:JD131088 SY131088:SZ131088 ACU131088:ACV131088 AMQ131088:AMR131088 AWM131088:AWN131088 BGI131088:BGJ131088 BQE131088:BQF131088 CAA131088:CAB131088 CJW131088:CJX131088 CTS131088:CTT131088 DDO131088:DDP131088 DNK131088:DNL131088 DXG131088:DXH131088 EHC131088:EHD131088 EQY131088:EQZ131088 FAU131088:FAV131088 FKQ131088:FKR131088 FUM131088:FUN131088 GEI131088:GEJ131088 GOE131088:GOF131088 GYA131088:GYB131088 HHW131088:HHX131088 HRS131088:HRT131088 IBO131088:IBP131088 ILK131088:ILL131088 IVG131088:IVH131088 JFC131088:JFD131088 JOY131088:JOZ131088 JYU131088:JYV131088 KIQ131088:KIR131088 KSM131088:KSN131088 LCI131088:LCJ131088 LME131088:LMF131088 LWA131088:LWB131088 MFW131088:MFX131088 MPS131088:MPT131088 MZO131088:MZP131088 NJK131088:NJL131088 NTG131088:NTH131088 ODC131088:ODD131088 OMY131088:OMZ131088 OWU131088:OWV131088 PGQ131088:PGR131088 PQM131088:PQN131088 QAI131088:QAJ131088 QKE131088:QKF131088 QUA131088:QUB131088 RDW131088:RDX131088 RNS131088:RNT131088 RXO131088:RXP131088 SHK131088:SHL131088 SRG131088:SRH131088 TBC131088:TBD131088 TKY131088:TKZ131088 TUU131088:TUV131088 UEQ131088:UER131088 UOM131088:UON131088 UYI131088:UYJ131088 VIE131088:VIF131088 VSA131088:VSB131088 WBW131088:WBX131088 WLS131088:WLT131088 WVO131088:WVP131088 G196624:H196624 JC196624:JD196624 SY196624:SZ196624 ACU196624:ACV196624 AMQ196624:AMR196624 AWM196624:AWN196624 BGI196624:BGJ196624 BQE196624:BQF196624 CAA196624:CAB196624 CJW196624:CJX196624 CTS196624:CTT196624 DDO196624:DDP196624 DNK196624:DNL196624 DXG196624:DXH196624 EHC196624:EHD196624 EQY196624:EQZ196624 FAU196624:FAV196624 FKQ196624:FKR196624 FUM196624:FUN196624 GEI196624:GEJ196624 GOE196624:GOF196624 GYA196624:GYB196624 HHW196624:HHX196624 HRS196624:HRT196624 IBO196624:IBP196624 ILK196624:ILL196624 IVG196624:IVH196624 JFC196624:JFD196624 JOY196624:JOZ196624 JYU196624:JYV196624 KIQ196624:KIR196624 KSM196624:KSN196624 LCI196624:LCJ196624 LME196624:LMF196624 LWA196624:LWB196624 MFW196624:MFX196624 MPS196624:MPT196624 MZO196624:MZP196624 NJK196624:NJL196624 NTG196624:NTH196624 ODC196624:ODD196624 OMY196624:OMZ196624 OWU196624:OWV196624 PGQ196624:PGR196624 PQM196624:PQN196624 QAI196624:QAJ196624 QKE196624:QKF196624 QUA196624:QUB196624 RDW196624:RDX196624 RNS196624:RNT196624 RXO196624:RXP196624 SHK196624:SHL196624 SRG196624:SRH196624 TBC196624:TBD196624 TKY196624:TKZ196624 TUU196624:TUV196624 UEQ196624:UER196624 UOM196624:UON196624 UYI196624:UYJ196624 VIE196624:VIF196624 VSA196624:VSB196624 WBW196624:WBX196624 WLS196624:WLT196624 WVO196624:WVP196624 G262160:H262160 JC262160:JD262160 SY262160:SZ262160 ACU262160:ACV262160 AMQ262160:AMR262160 AWM262160:AWN262160 BGI262160:BGJ262160 BQE262160:BQF262160 CAA262160:CAB262160 CJW262160:CJX262160 CTS262160:CTT262160 DDO262160:DDP262160 DNK262160:DNL262160 DXG262160:DXH262160 EHC262160:EHD262160 EQY262160:EQZ262160 FAU262160:FAV262160 FKQ262160:FKR262160 FUM262160:FUN262160 GEI262160:GEJ262160 GOE262160:GOF262160 GYA262160:GYB262160 HHW262160:HHX262160 HRS262160:HRT262160 IBO262160:IBP262160 ILK262160:ILL262160 IVG262160:IVH262160 JFC262160:JFD262160 JOY262160:JOZ262160 JYU262160:JYV262160 KIQ262160:KIR262160 KSM262160:KSN262160 LCI262160:LCJ262160 LME262160:LMF262160 LWA262160:LWB262160 MFW262160:MFX262160 MPS262160:MPT262160 MZO262160:MZP262160 NJK262160:NJL262160 NTG262160:NTH262160 ODC262160:ODD262160 OMY262160:OMZ262160 OWU262160:OWV262160 PGQ262160:PGR262160 PQM262160:PQN262160 QAI262160:QAJ262160 QKE262160:QKF262160 QUA262160:QUB262160 RDW262160:RDX262160 RNS262160:RNT262160 RXO262160:RXP262160 SHK262160:SHL262160 SRG262160:SRH262160 TBC262160:TBD262160 TKY262160:TKZ262160 TUU262160:TUV262160 UEQ262160:UER262160 UOM262160:UON262160 UYI262160:UYJ262160 VIE262160:VIF262160 VSA262160:VSB262160 WBW262160:WBX262160 WLS262160:WLT262160 WVO262160:WVP262160 G327696:H327696 JC327696:JD327696 SY327696:SZ327696 ACU327696:ACV327696 AMQ327696:AMR327696 AWM327696:AWN327696 BGI327696:BGJ327696 BQE327696:BQF327696 CAA327696:CAB327696 CJW327696:CJX327696 CTS327696:CTT327696 DDO327696:DDP327696 DNK327696:DNL327696 DXG327696:DXH327696 EHC327696:EHD327696 EQY327696:EQZ327696 FAU327696:FAV327696 FKQ327696:FKR327696 FUM327696:FUN327696 GEI327696:GEJ327696 GOE327696:GOF327696 GYA327696:GYB327696 HHW327696:HHX327696 HRS327696:HRT327696 IBO327696:IBP327696 ILK327696:ILL327696 IVG327696:IVH327696 JFC327696:JFD327696 JOY327696:JOZ327696 JYU327696:JYV327696 KIQ327696:KIR327696 KSM327696:KSN327696 LCI327696:LCJ327696 LME327696:LMF327696 LWA327696:LWB327696 MFW327696:MFX327696 MPS327696:MPT327696 MZO327696:MZP327696 NJK327696:NJL327696 NTG327696:NTH327696 ODC327696:ODD327696 OMY327696:OMZ327696 OWU327696:OWV327696 PGQ327696:PGR327696 PQM327696:PQN327696 QAI327696:QAJ327696 QKE327696:QKF327696 QUA327696:QUB327696 RDW327696:RDX327696 RNS327696:RNT327696 RXO327696:RXP327696 SHK327696:SHL327696 SRG327696:SRH327696 TBC327696:TBD327696 TKY327696:TKZ327696 TUU327696:TUV327696 UEQ327696:UER327696 UOM327696:UON327696 UYI327696:UYJ327696 VIE327696:VIF327696 VSA327696:VSB327696 WBW327696:WBX327696 WLS327696:WLT327696 WVO327696:WVP327696 G393232:H393232 JC393232:JD393232 SY393232:SZ393232 ACU393232:ACV393232 AMQ393232:AMR393232 AWM393232:AWN393232 BGI393232:BGJ393232 BQE393232:BQF393232 CAA393232:CAB393232 CJW393232:CJX393232 CTS393232:CTT393232 DDO393232:DDP393232 DNK393232:DNL393232 DXG393232:DXH393232 EHC393232:EHD393232 EQY393232:EQZ393232 FAU393232:FAV393232 FKQ393232:FKR393232 FUM393232:FUN393232 GEI393232:GEJ393232 GOE393232:GOF393232 GYA393232:GYB393232 HHW393232:HHX393232 HRS393232:HRT393232 IBO393232:IBP393232 ILK393232:ILL393232 IVG393232:IVH393232 JFC393232:JFD393232 JOY393232:JOZ393232 JYU393232:JYV393232 KIQ393232:KIR393232 KSM393232:KSN393232 LCI393232:LCJ393232 LME393232:LMF393232 LWA393232:LWB393232 MFW393232:MFX393232 MPS393232:MPT393232 MZO393232:MZP393232 NJK393232:NJL393232 NTG393232:NTH393232 ODC393232:ODD393232 OMY393232:OMZ393232 OWU393232:OWV393232 PGQ393232:PGR393232 PQM393232:PQN393232 QAI393232:QAJ393232 QKE393232:QKF393232 QUA393232:QUB393232 RDW393232:RDX393232 RNS393232:RNT393232 RXO393232:RXP393232 SHK393232:SHL393232 SRG393232:SRH393232 TBC393232:TBD393232 TKY393232:TKZ393232 TUU393232:TUV393232 UEQ393232:UER393232 UOM393232:UON393232 UYI393232:UYJ393232 VIE393232:VIF393232 VSA393232:VSB393232 WBW393232:WBX393232 WLS393232:WLT393232 WVO393232:WVP393232 G458768:H458768 JC458768:JD458768 SY458768:SZ458768 ACU458768:ACV458768 AMQ458768:AMR458768 AWM458768:AWN458768 BGI458768:BGJ458768 BQE458768:BQF458768 CAA458768:CAB458768 CJW458768:CJX458768 CTS458768:CTT458768 DDO458768:DDP458768 DNK458768:DNL458768 DXG458768:DXH458768 EHC458768:EHD458768 EQY458768:EQZ458768 FAU458768:FAV458768 FKQ458768:FKR458768 FUM458768:FUN458768 GEI458768:GEJ458768 GOE458768:GOF458768 GYA458768:GYB458768 HHW458768:HHX458768 HRS458768:HRT458768 IBO458768:IBP458768 ILK458768:ILL458768 IVG458768:IVH458768 JFC458768:JFD458768 JOY458768:JOZ458768 JYU458768:JYV458768 KIQ458768:KIR458768 KSM458768:KSN458768 LCI458768:LCJ458768 LME458768:LMF458768 LWA458768:LWB458768 MFW458768:MFX458768 MPS458768:MPT458768 MZO458768:MZP458768 NJK458768:NJL458768 NTG458768:NTH458768 ODC458768:ODD458768 OMY458768:OMZ458768 OWU458768:OWV458768 PGQ458768:PGR458768 PQM458768:PQN458768 QAI458768:QAJ458768 QKE458768:QKF458768 QUA458768:QUB458768 RDW458768:RDX458768 RNS458768:RNT458768 RXO458768:RXP458768 SHK458768:SHL458768 SRG458768:SRH458768 TBC458768:TBD458768 TKY458768:TKZ458768 TUU458768:TUV458768 UEQ458768:UER458768 UOM458768:UON458768 UYI458768:UYJ458768 VIE458768:VIF458768 VSA458768:VSB458768 WBW458768:WBX458768 WLS458768:WLT458768 WVO458768:WVP458768 G524304:H524304 JC524304:JD524304 SY524304:SZ524304 ACU524304:ACV524304 AMQ524304:AMR524304 AWM524304:AWN524304 BGI524304:BGJ524304 BQE524304:BQF524304 CAA524304:CAB524304 CJW524304:CJX524304 CTS524304:CTT524304 DDO524304:DDP524304 DNK524304:DNL524304 DXG524304:DXH524304 EHC524304:EHD524304 EQY524304:EQZ524304 FAU524304:FAV524304 FKQ524304:FKR524304 FUM524304:FUN524304 GEI524304:GEJ524304 GOE524304:GOF524304 GYA524304:GYB524304 HHW524304:HHX524304 HRS524304:HRT524304 IBO524304:IBP524304 ILK524304:ILL524304 IVG524304:IVH524304 JFC524304:JFD524304 JOY524304:JOZ524304 JYU524304:JYV524304 KIQ524304:KIR524304 KSM524304:KSN524304 LCI524304:LCJ524304 LME524304:LMF524304 LWA524304:LWB524304 MFW524304:MFX524304 MPS524304:MPT524304 MZO524304:MZP524304 NJK524304:NJL524304 NTG524304:NTH524304 ODC524304:ODD524304 OMY524304:OMZ524304 OWU524304:OWV524304 PGQ524304:PGR524304 PQM524304:PQN524304 QAI524304:QAJ524304 QKE524304:QKF524304 QUA524304:QUB524304 RDW524304:RDX524304 RNS524304:RNT524304 RXO524304:RXP524304 SHK524304:SHL524304 SRG524304:SRH524304 TBC524304:TBD524304 TKY524304:TKZ524304 TUU524304:TUV524304 UEQ524304:UER524304 UOM524304:UON524304 UYI524304:UYJ524304 VIE524304:VIF524304 VSA524304:VSB524304 WBW524304:WBX524304 WLS524304:WLT524304 WVO524304:WVP524304 G589840:H589840 JC589840:JD589840 SY589840:SZ589840 ACU589840:ACV589840 AMQ589840:AMR589840 AWM589840:AWN589840 BGI589840:BGJ589840 BQE589840:BQF589840 CAA589840:CAB589840 CJW589840:CJX589840 CTS589840:CTT589840 DDO589840:DDP589840 DNK589840:DNL589840 DXG589840:DXH589840 EHC589840:EHD589840 EQY589840:EQZ589840 FAU589840:FAV589840 FKQ589840:FKR589840 FUM589840:FUN589840 GEI589840:GEJ589840 GOE589840:GOF589840 GYA589840:GYB589840 HHW589840:HHX589840 HRS589840:HRT589840 IBO589840:IBP589840 ILK589840:ILL589840 IVG589840:IVH589840 JFC589840:JFD589840 JOY589840:JOZ589840 JYU589840:JYV589840 KIQ589840:KIR589840 KSM589840:KSN589840 LCI589840:LCJ589840 LME589840:LMF589840 LWA589840:LWB589840 MFW589840:MFX589840 MPS589840:MPT589840 MZO589840:MZP589840 NJK589840:NJL589840 NTG589840:NTH589840 ODC589840:ODD589840 OMY589840:OMZ589840 OWU589840:OWV589840 PGQ589840:PGR589840 PQM589840:PQN589840 QAI589840:QAJ589840 QKE589840:QKF589840 QUA589840:QUB589840 RDW589840:RDX589840 RNS589840:RNT589840 RXO589840:RXP589840 SHK589840:SHL589840 SRG589840:SRH589840 TBC589840:TBD589840 TKY589840:TKZ589840 TUU589840:TUV589840 UEQ589840:UER589840 UOM589840:UON589840 UYI589840:UYJ589840 VIE589840:VIF589840 VSA589840:VSB589840 WBW589840:WBX589840 WLS589840:WLT589840 WVO589840:WVP589840 G655376:H655376 JC655376:JD655376 SY655376:SZ655376 ACU655376:ACV655376 AMQ655376:AMR655376 AWM655376:AWN655376 BGI655376:BGJ655376 BQE655376:BQF655376 CAA655376:CAB655376 CJW655376:CJX655376 CTS655376:CTT655376 DDO655376:DDP655376 DNK655376:DNL655376 DXG655376:DXH655376 EHC655376:EHD655376 EQY655376:EQZ655376 FAU655376:FAV655376 FKQ655376:FKR655376 FUM655376:FUN655376 GEI655376:GEJ655376 GOE655376:GOF655376 GYA655376:GYB655376 HHW655376:HHX655376 HRS655376:HRT655376 IBO655376:IBP655376 ILK655376:ILL655376 IVG655376:IVH655376 JFC655376:JFD655376 JOY655376:JOZ655376 JYU655376:JYV655376 KIQ655376:KIR655376 KSM655376:KSN655376 LCI655376:LCJ655376 LME655376:LMF655376 LWA655376:LWB655376 MFW655376:MFX655376 MPS655376:MPT655376 MZO655376:MZP655376 NJK655376:NJL655376 NTG655376:NTH655376 ODC655376:ODD655376 OMY655376:OMZ655376 OWU655376:OWV655376 PGQ655376:PGR655376 PQM655376:PQN655376 QAI655376:QAJ655376 QKE655376:QKF655376 QUA655376:QUB655376 RDW655376:RDX655376 RNS655376:RNT655376 RXO655376:RXP655376 SHK655376:SHL655376 SRG655376:SRH655376 TBC655376:TBD655376 TKY655376:TKZ655376 TUU655376:TUV655376 UEQ655376:UER655376 UOM655376:UON655376 UYI655376:UYJ655376 VIE655376:VIF655376 VSA655376:VSB655376 WBW655376:WBX655376 WLS655376:WLT655376 WVO655376:WVP655376 G720912:H720912 JC720912:JD720912 SY720912:SZ720912 ACU720912:ACV720912 AMQ720912:AMR720912 AWM720912:AWN720912 BGI720912:BGJ720912 BQE720912:BQF720912 CAA720912:CAB720912 CJW720912:CJX720912 CTS720912:CTT720912 DDO720912:DDP720912 DNK720912:DNL720912 DXG720912:DXH720912 EHC720912:EHD720912 EQY720912:EQZ720912 FAU720912:FAV720912 FKQ720912:FKR720912 FUM720912:FUN720912 GEI720912:GEJ720912 GOE720912:GOF720912 GYA720912:GYB720912 HHW720912:HHX720912 HRS720912:HRT720912 IBO720912:IBP720912 ILK720912:ILL720912 IVG720912:IVH720912 JFC720912:JFD720912 JOY720912:JOZ720912 JYU720912:JYV720912 KIQ720912:KIR720912 KSM720912:KSN720912 LCI720912:LCJ720912 LME720912:LMF720912 LWA720912:LWB720912 MFW720912:MFX720912 MPS720912:MPT720912 MZO720912:MZP720912 NJK720912:NJL720912 NTG720912:NTH720912 ODC720912:ODD720912 OMY720912:OMZ720912 OWU720912:OWV720912 PGQ720912:PGR720912 PQM720912:PQN720912 QAI720912:QAJ720912 QKE720912:QKF720912 QUA720912:QUB720912 RDW720912:RDX720912 RNS720912:RNT720912 RXO720912:RXP720912 SHK720912:SHL720912 SRG720912:SRH720912 TBC720912:TBD720912 TKY720912:TKZ720912 TUU720912:TUV720912 UEQ720912:UER720912 UOM720912:UON720912 UYI720912:UYJ720912 VIE720912:VIF720912 VSA720912:VSB720912 WBW720912:WBX720912 WLS720912:WLT720912 WVO720912:WVP720912 G786448:H786448 JC786448:JD786448 SY786448:SZ786448 ACU786448:ACV786448 AMQ786448:AMR786448 AWM786448:AWN786448 BGI786448:BGJ786448 BQE786448:BQF786448 CAA786448:CAB786448 CJW786448:CJX786448 CTS786448:CTT786448 DDO786448:DDP786448 DNK786448:DNL786448 DXG786448:DXH786448 EHC786448:EHD786448 EQY786448:EQZ786448 FAU786448:FAV786448 FKQ786448:FKR786448 FUM786448:FUN786448 GEI786448:GEJ786448 GOE786448:GOF786448 GYA786448:GYB786448 HHW786448:HHX786448 HRS786448:HRT786448 IBO786448:IBP786448 ILK786448:ILL786448 IVG786448:IVH786448 JFC786448:JFD786448 JOY786448:JOZ786448 JYU786448:JYV786448 KIQ786448:KIR786448 KSM786448:KSN786448 LCI786448:LCJ786448 LME786448:LMF786448 LWA786448:LWB786448 MFW786448:MFX786448 MPS786448:MPT786448 MZO786448:MZP786448 NJK786448:NJL786448 NTG786448:NTH786448 ODC786448:ODD786448 OMY786448:OMZ786448 OWU786448:OWV786448 PGQ786448:PGR786448 PQM786448:PQN786448 QAI786448:QAJ786448 QKE786448:QKF786448 QUA786448:QUB786448 RDW786448:RDX786448 RNS786448:RNT786448 RXO786448:RXP786448 SHK786448:SHL786448 SRG786448:SRH786448 TBC786448:TBD786448 TKY786448:TKZ786448 TUU786448:TUV786448 UEQ786448:UER786448 UOM786448:UON786448 UYI786448:UYJ786448 VIE786448:VIF786448 VSA786448:VSB786448 WBW786448:WBX786448 WLS786448:WLT786448 WVO786448:WVP786448 G851984:H851984 JC851984:JD851984 SY851984:SZ851984 ACU851984:ACV851984 AMQ851984:AMR851984 AWM851984:AWN851984 BGI851984:BGJ851984 BQE851984:BQF851984 CAA851984:CAB851984 CJW851984:CJX851984 CTS851984:CTT851984 DDO851984:DDP851984 DNK851984:DNL851984 DXG851984:DXH851984 EHC851984:EHD851984 EQY851984:EQZ851984 FAU851984:FAV851984 FKQ851984:FKR851984 FUM851984:FUN851984 GEI851984:GEJ851984 GOE851984:GOF851984 GYA851984:GYB851984 HHW851984:HHX851984 HRS851984:HRT851984 IBO851984:IBP851984 ILK851984:ILL851984 IVG851984:IVH851984 JFC851984:JFD851984 JOY851984:JOZ851984 JYU851984:JYV851984 KIQ851984:KIR851984 KSM851984:KSN851984 LCI851984:LCJ851984 LME851984:LMF851984 LWA851984:LWB851984 MFW851984:MFX851984 MPS851984:MPT851984 MZO851984:MZP851984 NJK851984:NJL851984 NTG851984:NTH851984 ODC851984:ODD851984 OMY851984:OMZ851984 OWU851984:OWV851984 PGQ851984:PGR851984 PQM851984:PQN851984 QAI851984:QAJ851984 QKE851984:QKF851984 QUA851984:QUB851984 RDW851984:RDX851984 RNS851984:RNT851984 RXO851984:RXP851984 SHK851984:SHL851984 SRG851984:SRH851984 TBC851984:TBD851984 TKY851984:TKZ851984 TUU851984:TUV851984 UEQ851984:UER851984 UOM851984:UON851984 UYI851984:UYJ851984 VIE851984:VIF851984 VSA851984:VSB851984 WBW851984:WBX851984 WLS851984:WLT851984 WVO851984:WVP851984 G917520:H917520 JC917520:JD917520 SY917520:SZ917520 ACU917520:ACV917520 AMQ917520:AMR917520 AWM917520:AWN917520 BGI917520:BGJ917520 BQE917520:BQF917520 CAA917520:CAB917520 CJW917520:CJX917520 CTS917520:CTT917520 DDO917520:DDP917520 DNK917520:DNL917520 DXG917520:DXH917520 EHC917520:EHD917520 EQY917520:EQZ917520 FAU917520:FAV917520 FKQ917520:FKR917520 FUM917520:FUN917520 GEI917520:GEJ917520 GOE917520:GOF917520 GYA917520:GYB917520 HHW917520:HHX917520 HRS917520:HRT917520 IBO917520:IBP917520 ILK917520:ILL917520 IVG917520:IVH917520 JFC917520:JFD917520 JOY917520:JOZ917520 JYU917520:JYV917520 KIQ917520:KIR917520 KSM917520:KSN917520 LCI917520:LCJ917520 LME917520:LMF917520 LWA917520:LWB917520 MFW917520:MFX917520 MPS917520:MPT917520 MZO917520:MZP917520 NJK917520:NJL917520 NTG917520:NTH917520 ODC917520:ODD917520 OMY917520:OMZ917520 OWU917520:OWV917520 PGQ917520:PGR917520 PQM917520:PQN917520 QAI917520:QAJ917520 QKE917520:QKF917520 QUA917520:QUB917520 RDW917520:RDX917520 RNS917520:RNT917520 RXO917520:RXP917520 SHK917520:SHL917520 SRG917520:SRH917520 TBC917520:TBD917520 TKY917520:TKZ917520 TUU917520:TUV917520 UEQ917520:UER917520 UOM917520:UON917520 UYI917520:UYJ917520 VIE917520:VIF917520 VSA917520:VSB917520 WBW917520:WBX917520 WLS917520:WLT917520 WVO917520:WVP917520 G983056:H983056 JC983056:JD983056 SY983056:SZ983056 ACU983056:ACV983056 AMQ983056:AMR983056 AWM983056:AWN983056 BGI983056:BGJ983056 BQE983056:BQF983056 CAA983056:CAB983056 CJW983056:CJX983056 CTS983056:CTT983056 DDO983056:DDP983056 DNK983056:DNL983056 DXG983056:DXH983056 EHC983056:EHD983056 EQY983056:EQZ983056 FAU983056:FAV983056 FKQ983056:FKR983056 FUM983056:FUN983056 GEI983056:GEJ983056 GOE983056:GOF983056 GYA983056:GYB983056 HHW983056:HHX983056 HRS983056:HRT983056 IBO983056:IBP983056 ILK983056:ILL983056 IVG983056:IVH983056 JFC983056:JFD983056 JOY983056:JOZ983056 JYU983056:JYV983056 KIQ983056:KIR983056 KSM983056:KSN983056 LCI983056:LCJ983056 LME983056:LMF983056 LWA983056:LWB983056 MFW983056:MFX983056 MPS983056:MPT983056 MZO983056:MZP983056 NJK983056:NJL983056 NTG983056:NTH983056 ODC983056:ODD983056 OMY983056:OMZ983056 OWU983056:OWV983056 PGQ983056:PGR983056 PQM983056:PQN983056 QAI983056:QAJ983056 QKE983056:QKF983056 QUA983056:QUB983056 RDW983056:RDX983056 RNS983056:RNT983056 RXO983056:RXP983056 SHK983056:SHL983056 SRG983056:SRH983056 TBC983056:TBD983056 TKY983056:TKZ983056 TUU983056:TUV983056 UEQ983056:UER983056 UOM983056:UON983056 UYI983056:UYJ983056 VIE983056:VIF983056 VSA983056:VSB983056 WBW983056:WBX983056 WLS983056:WLT983056 WVO983056:WVP983056 G19:H22 JC19:JD22 SY19:SZ22 ACU19:ACV22 AMQ19:AMR22 AWM19:AWN22 BGI19:BGJ22 BQE19:BQF22 CAA19:CAB22 CJW19:CJX22 CTS19:CTT22 DDO19:DDP22 DNK19:DNL22 DXG19:DXH22 EHC19:EHD22 EQY19:EQZ22 FAU19:FAV22 FKQ19:FKR22 FUM19:FUN22 GEI19:GEJ22 GOE19:GOF22 GYA19:GYB22 HHW19:HHX22 HRS19:HRT22 IBO19:IBP22 ILK19:ILL22 IVG19:IVH22 JFC19:JFD22 JOY19:JOZ22 JYU19:JYV22 KIQ19:KIR22 KSM19:KSN22 LCI19:LCJ22 LME19:LMF22 LWA19:LWB22 MFW19:MFX22 MPS19:MPT22 MZO19:MZP22 NJK19:NJL22 NTG19:NTH22 ODC19:ODD22 OMY19:OMZ22 OWU19:OWV22 PGQ19:PGR22 PQM19:PQN22 QAI19:QAJ22 QKE19:QKF22 QUA19:QUB22 RDW19:RDX22 RNS19:RNT22 RXO19:RXP22 SHK19:SHL22 SRG19:SRH22 TBC19:TBD22 TKY19:TKZ22 TUU19:TUV22 UEQ19:UER22 UOM19:UON22 UYI19:UYJ22 VIE19:VIF22 VSA19:VSB22 WBW19:WBX22 WLS19:WLT22 WVO19:WVP22 G65555:H65558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G131091:H131094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G196627:H196630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G262163:H262166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G327699:H327702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G393235:H393238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G458771:H458774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G524307:H524310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G589843:H589846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G655379:H655382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G720915:H720918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G786451:H786454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G851987:H851990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G917523:H917526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G983059:H983062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G24:H32 JC24:JD32 SY24:SZ32 ACU24:ACV32 AMQ24:AMR32 AWM24:AWN32 BGI24:BGJ32 BQE24:BQF32 CAA24:CAB32 CJW24:CJX32 CTS24:CTT32 DDO24:DDP32 DNK24:DNL32 DXG24:DXH32 EHC24:EHD32 EQY24:EQZ32 FAU24:FAV32 FKQ24:FKR32 FUM24:FUN32 GEI24:GEJ32 GOE24:GOF32 GYA24:GYB32 HHW24:HHX32 HRS24:HRT32 IBO24:IBP32 ILK24:ILL32 IVG24:IVH32 JFC24:JFD32 JOY24:JOZ32 JYU24:JYV32 KIQ24:KIR32 KSM24:KSN32 LCI24:LCJ32 LME24:LMF32 LWA24:LWB32 MFW24:MFX32 MPS24:MPT32 MZO24:MZP32 NJK24:NJL32 NTG24:NTH32 ODC24:ODD32 OMY24:OMZ32 OWU24:OWV32 PGQ24:PGR32 PQM24:PQN32 QAI24:QAJ32 QKE24:QKF32 QUA24:QUB32 RDW24:RDX32 RNS24:RNT32 RXO24:RXP32 SHK24:SHL32 SRG24:SRH32 TBC24:TBD32 TKY24:TKZ32 TUU24:TUV32 UEQ24:UER32 UOM24:UON32 UYI24:UYJ32 VIE24:VIF32 VSA24:VSB32 WBW24:WBX32 WLS24:WLT32 WVO24:WVP32 G65560:H65568 JC65560:JD65568 SY65560:SZ65568 ACU65560:ACV65568 AMQ65560:AMR65568 AWM65560:AWN65568 BGI65560:BGJ65568 BQE65560:BQF65568 CAA65560:CAB65568 CJW65560:CJX65568 CTS65560:CTT65568 DDO65560:DDP65568 DNK65560:DNL65568 DXG65560:DXH65568 EHC65560:EHD65568 EQY65560:EQZ65568 FAU65560:FAV65568 FKQ65560:FKR65568 FUM65560:FUN65568 GEI65560:GEJ65568 GOE65560:GOF65568 GYA65560:GYB65568 HHW65560:HHX65568 HRS65560:HRT65568 IBO65560:IBP65568 ILK65560:ILL65568 IVG65560:IVH65568 JFC65560:JFD65568 JOY65560:JOZ65568 JYU65560:JYV65568 KIQ65560:KIR65568 KSM65560:KSN65568 LCI65560:LCJ65568 LME65560:LMF65568 LWA65560:LWB65568 MFW65560:MFX65568 MPS65560:MPT65568 MZO65560:MZP65568 NJK65560:NJL65568 NTG65560:NTH65568 ODC65560:ODD65568 OMY65560:OMZ65568 OWU65560:OWV65568 PGQ65560:PGR65568 PQM65560:PQN65568 QAI65560:QAJ65568 QKE65560:QKF65568 QUA65560:QUB65568 RDW65560:RDX65568 RNS65560:RNT65568 RXO65560:RXP65568 SHK65560:SHL65568 SRG65560:SRH65568 TBC65560:TBD65568 TKY65560:TKZ65568 TUU65560:TUV65568 UEQ65560:UER65568 UOM65560:UON65568 UYI65560:UYJ65568 VIE65560:VIF65568 VSA65560:VSB65568 WBW65560:WBX65568 WLS65560:WLT65568 WVO65560:WVP65568 G131096:H131104 JC131096:JD131104 SY131096:SZ131104 ACU131096:ACV131104 AMQ131096:AMR131104 AWM131096:AWN131104 BGI131096:BGJ131104 BQE131096:BQF131104 CAA131096:CAB131104 CJW131096:CJX131104 CTS131096:CTT131104 DDO131096:DDP131104 DNK131096:DNL131104 DXG131096:DXH131104 EHC131096:EHD131104 EQY131096:EQZ131104 FAU131096:FAV131104 FKQ131096:FKR131104 FUM131096:FUN131104 GEI131096:GEJ131104 GOE131096:GOF131104 GYA131096:GYB131104 HHW131096:HHX131104 HRS131096:HRT131104 IBO131096:IBP131104 ILK131096:ILL131104 IVG131096:IVH131104 JFC131096:JFD131104 JOY131096:JOZ131104 JYU131096:JYV131104 KIQ131096:KIR131104 KSM131096:KSN131104 LCI131096:LCJ131104 LME131096:LMF131104 LWA131096:LWB131104 MFW131096:MFX131104 MPS131096:MPT131104 MZO131096:MZP131104 NJK131096:NJL131104 NTG131096:NTH131104 ODC131096:ODD131104 OMY131096:OMZ131104 OWU131096:OWV131104 PGQ131096:PGR131104 PQM131096:PQN131104 QAI131096:QAJ131104 QKE131096:QKF131104 QUA131096:QUB131104 RDW131096:RDX131104 RNS131096:RNT131104 RXO131096:RXP131104 SHK131096:SHL131104 SRG131096:SRH131104 TBC131096:TBD131104 TKY131096:TKZ131104 TUU131096:TUV131104 UEQ131096:UER131104 UOM131096:UON131104 UYI131096:UYJ131104 VIE131096:VIF131104 VSA131096:VSB131104 WBW131096:WBX131104 WLS131096:WLT131104 WVO131096:WVP131104 G196632:H196640 JC196632:JD196640 SY196632:SZ196640 ACU196632:ACV196640 AMQ196632:AMR196640 AWM196632:AWN196640 BGI196632:BGJ196640 BQE196632:BQF196640 CAA196632:CAB196640 CJW196632:CJX196640 CTS196632:CTT196640 DDO196632:DDP196640 DNK196632:DNL196640 DXG196632:DXH196640 EHC196632:EHD196640 EQY196632:EQZ196640 FAU196632:FAV196640 FKQ196632:FKR196640 FUM196632:FUN196640 GEI196632:GEJ196640 GOE196632:GOF196640 GYA196632:GYB196640 HHW196632:HHX196640 HRS196632:HRT196640 IBO196632:IBP196640 ILK196632:ILL196640 IVG196632:IVH196640 JFC196632:JFD196640 JOY196632:JOZ196640 JYU196632:JYV196640 KIQ196632:KIR196640 KSM196632:KSN196640 LCI196632:LCJ196640 LME196632:LMF196640 LWA196632:LWB196640 MFW196632:MFX196640 MPS196632:MPT196640 MZO196632:MZP196640 NJK196632:NJL196640 NTG196632:NTH196640 ODC196632:ODD196640 OMY196632:OMZ196640 OWU196632:OWV196640 PGQ196632:PGR196640 PQM196632:PQN196640 QAI196632:QAJ196640 QKE196632:QKF196640 QUA196632:QUB196640 RDW196632:RDX196640 RNS196632:RNT196640 RXO196632:RXP196640 SHK196632:SHL196640 SRG196632:SRH196640 TBC196632:TBD196640 TKY196632:TKZ196640 TUU196632:TUV196640 UEQ196632:UER196640 UOM196632:UON196640 UYI196632:UYJ196640 VIE196632:VIF196640 VSA196632:VSB196640 WBW196632:WBX196640 WLS196632:WLT196640 WVO196632:WVP196640 G262168:H262176 JC262168:JD262176 SY262168:SZ262176 ACU262168:ACV262176 AMQ262168:AMR262176 AWM262168:AWN262176 BGI262168:BGJ262176 BQE262168:BQF262176 CAA262168:CAB262176 CJW262168:CJX262176 CTS262168:CTT262176 DDO262168:DDP262176 DNK262168:DNL262176 DXG262168:DXH262176 EHC262168:EHD262176 EQY262168:EQZ262176 FAU262168:FAV262176 FKQ262168:FKR262176 FUM262168:FUN262176 GEI262168:GEJ262176 GOE262168:GOF262176 GYA262168:GYB262176 HHW262168:HHX262176 HRS262168:HRT262176 IBO262168:IBP262176 ILK262168:ILL262176 IVG262168:IVH262176 JFC262168:JFD262176 JOY262168:JOZ262176 JYU262168:JYV262176 KIQ262168:KIR262176 KSM262168:KSN262176 LCI262168:LCJ262176 LME262168:LMF262176 LWA262168:LWB262176 MFW262168:MFX262176 MPS262168:MPT262176 MZO262168:MZP262176 NJK262168:NJL262176 NTG262168:NTH262176 ODC262168:ODD262176 OMY262168:OMZ262176 OWU262168:OWV262176 PGQ262168:PGR262176 PQM262168:PQN262176 QAI262168:QAJ262176 QKE262168:QKF262176 QUA262168:QUB262176 RDW262168:RDX262176 RNS262168:RNT262176 RXO262168:RXP262176 SHK262168:SHL262176 SRG262168:SRH262176 TBC262168:TBD262176 TKY262168:TKZ262176 TUU262168:TUV262176 UEQ262168:UER262176 UOM262168:UON262176 UYI262168:UYJ262176 VIE262168:VIF262176 VSA262168:VSB262176 WBW262168:WBX262176 WLS262168:WLT262176 WVO262168:WVP262176 G327704:H327712 JC327704:JD327712 SY327704:SZ327712 ACU327704:ACV327712 AMQ327704:AMR327712 AWM327704:AWN327712 BGI327704:BGJ327712 BQE327704:BQF327712 CAA327704:CAB327712 CJW327704:CJX327712 CTS327704:CTT327712 DDO327704:DDP327712 DNK327704:DNL327712 DXG327704:DXH327712 EHC327704:EHD327712 EQY327704:EQZ327712 FAU327704:FAV327712 FKQ327704:FKR327712 FUM327704:FUN327712 GEI327704:GEJ327712 GOE327704:GOF327712 GYA327704:GYB327712 HHW327704:HHX327712 HRS327704:HRT327712 IBO327704:IBP327712 ILK327704:ILL327712 IVG327704:IVH327712 JFC327704:JFD327712 JOY327704:JOZ327712 JYU327704:JYV327712 KIQ327704:KIR327712 KSM327704:KSN327712 LCI327704:LCJ327712 LME327704:LMF327712 LWA327704:LWB327712 MFW327704:MFX327712 MPS327704:MPT327712 MZO327704:MZP327712 NJK327704:NJL327712 NTG327704:NTH327712 ODC327704:ODD327712 OMY327704:OMZ327712 OWU327704:OWV327712 PGQ327704:PGR327712 PQM327704:PQN327712 QAI327704:QAJ327712 QKE327704:QKF327712 QUA327704:QUB327712 RDW327704:RDX327712 RNS327704:RNT327712 RXO327704:RXP327712 SHK327704:SHL327712 SRG327704:SRH327712 TBC327704:TBD327712 TKY327704:TKZ327712 TUU327704:TUV327712 UEQ327704:UER327712 UOM327704:UON327712 UYI327704:UYJ327712 VIE327704:VIF327712 VSA327704:VSB327712 WBW327704:WBX327712 WLS327704:WLT327712 WVO327704:WVP327712 G393240:H393248 JC393240:JD393248 SY393240:SZ393248 ACU393240:ACV393248 AMQ393240:AMR393248 AWM393240:AWN393248 BGI393240:BGJ393248 BQE393240:BQF393248 CAA393240:CAB393248 CJW393240:CJX393248 CTS393240:CTT393248 DDO393240:DDP393248 DNK393240:DNL393248 DXG393240:DXH393248 EHC393240:EHD393248 EQY393240:EQZ393248 FAU393240:FAV393248 FKQ393240:FKR393248 FUM393240:FUN393248 GEI393240:GEJ393248 GOE393240:GOF393248 GYA393240:GYB393248 HHW393240:HHX393248 HRS393240:HRT393248 IBO393240:IBP393248 ILK393240:ILL393248 IVG393240:IVH393248 JFC393240:JFD393248 JOY393240:JOZ393248 JYU393240:JYV393248 KIQ393240:KIR393248 KSM393240:KSN393248 LCI393240:LCJ393248 LME393240:LMF393248 LWA393240:LWB393248 MFW393240:MFX393248 MPS393240:MPT393248 MZO393240:MZP393248 NJK393240:NJL393248 NTG393240:NTH393248 ODC393240:ODD393248 OMY393240:OMZ393248 OWU393240:OWV393248 PGQ393240:PGR393248 PQM393240:PQN393248 QAI393240:QAJ393248 QKE393240:QKF393248 QUA393240:QUB393248 RDW393240:RDX393248 RNS393240:RNT393248 RXO393240:RXP393248 SHK393240:SHL393248 SRG393240:SRH393248 TBC393240:TBD393248 TKY393240:TKZ393248 TUU393240:TUV393248 UEQ393240:UER393248 UOM393240:UON393248 UYI393240:UYJ393248 VIE393240:VIF393248 VSA393240:VSB393248 WBW393240:WBX393248 WLS393240:WLT393248 WVO393240:WVP393248 G458776:H458784 JC458776:JD458784 SY458776:SZ458784 ACU458776:ACV458784 AMQ458776:AMR458784 AWM458776:AWN458784 BGI458776:BGJ458784 BQE458776:BQF458784 CAA458776:CAB458784 CJW458776:CJX458784 CTS458776:CTT458784 DDO458776:DDP458784 DNK458776:DNL458784 DXG458776:DXH458784 EHC458776:EHD458784 EQY458776:EQZ458784 FAU458776:FAV458784 FKQ458776:FKR458784 FUM458776:FUN458784 GEI458776:GEJ458784 GOE458776:GOF458784 GYA458776:GYB458784 HHW458776:HHX458784 HRS458776:HRT458784 IBO458776:IBP458784 ILK458776:ILL458784 IVG458776:IVH458784 JFC458776:JFD458784 JOY458776:JOZ458784 JYU458776:JYV458784 KIQ458776:KIR458784 KSM458776:KSN458784 LCI458776:LCJ458784 LME458776:LMF458784 LWA458776:LWB458784 MFW458776:MFX458784 MPS458776:MPT458784 MZO458776:MZP458784 NJK458776:NJL458784 NTG458776:NTH458784 ODC458776:ODD458784 OMY458776:OMZ458784 OWU458776:OWV458784 PGQ458776:PGR458784 PQM458776:PQN458784 QAI458776:QAJ458784 QKE458776:QKF458784 QUA458776:QUB458784 RDW458776:RDX458784 RNS458776:RNT458784 RXO458776:RXP458784 SHK458776:SHL458784 SRG458776:SRH458784 TBC458776:TBD458784 TKY458776:TKZ458784 TUU458776:TUV458784 UEQ458776:UER458784 UOM458776:UON458784 UYI458776:UYJ458784 VIE458776:VIF458784 VSA458776:VSB458784 WBW458776:WBX458784 WLS458776:WLT458784 WVO458776:WVP458784 G524312:H524320 JC524312:JD524320 SY524312:SZ524320 ACU524312:ACV524320 AMQ524312:AMR524320 AWM524312:AWN524320 BGI524312:BGJ524320 BQE524312:BQF524320 CAA524312:CAB524320 CJW524312:CJX524320 CTS524312:CTT524320 DDO524312:DDP524320 DNK524312:DNL524320 DXG524312:DXH524320 EHC524312:EHD524320 EQY524312:EQZ524320 FAU524312:FAV524320 FKQ524312:FKR524320 FUM524312:FUN524320 GEI524312:GEJ524320 GOE524312:GOF524320 GYA524312:GYB524320 HHW524312:HHX524320 HRS524312:HRT524320 IBO524312:IBP524320 ILK524312:ILL524320 IVG524312:IVH524320 JFC524312:JFD524320 JOY524312:JOZ524320 JYU524312:JYV524320 KIQ524312:KIR524320 KSM524312:KSN524320 LCI524312:LCJ524320 LME524312:LMF524320 LWA524312:LWB524320 MFW524312:MFX524320 MPS524312:MPT524320 MZO524312:MZP524320 NJK524312:NJL524320 NTG524312:NTH524320 ODC524312:ODD524320 OMY524312:OMZ524320 OWU524312:OWV524320 PGQ524312:PGR524320 PQM524312:PQN524320 QAI524312:QAJ524320 QKE524312:QKF524320 QUA524312:QUB524320 RDW524312:RDX524320 RNS524312:RNT524320 RXO524312:RXP524320 SHK524312:SHL524320 SRG524312:SRH524320 TBC524312:TBD524320 TKY524312:TKZ524320 TUU524312:TUV524320 UEQ524312:UER524320 UOM524312:UON524320 UYI524312:UYJ524320 VIE524312:VIF524320 VSA524312:VSB524320 WBW524312:WBX524320 WLS524312:WLT524320 WVO524312:WVP524320 G589848:H589856 JC589848:JD589856 SY589848:SZ589856 ACU589848:ACV589856 AMQ589848:AMR589856 AWM589848:AWN589856 BGI589848:BGJ589856 BQE589848:BQF589856 CAA589848:CAB589856 CJW589848:CJX589856 CTS589848:CTT589856 DDO589848:DDP589856 DNK589848:DNL589856 DXG589848:DXH589856 EHC589848:EHD589856 EQY589848:EQZ589856 FAU589848:FAV589856 FKQ589848:FKR589856 FUM589848:FUN589856 GEI589848:GEJ589856 GOE589848:GOF589856 GYA589848:GYB589856 HHW589848:HHX589856 HRS589848:HRT589856 IBO589848:IBP589856 ILK589848:ILL589856 IVG589848:IVH589856 JFC589848:JFD589856 JOY589848:JOZ589856 JYU589848:JYV589856 KIQ589848:KIR589856 KSM589848:KSN589856 LCI589848:LCJ589856 LME589848:LMF589856 LWA589848:LWB589856 MFW589848:MFX589856 MPS589848:MPT589856 MZO589848:MZP589856 NJK589848:NJL589856 NTG589848:NTH589856 ODC589848:ODD589856 OMY589848:OMZ589856 OWU589848:OWV589856 PGQ589848:PGR589856 PQM589848:PQN589856 QAI589848:QAJ589856 QKE589848:QKF589856 QUA589848:QUB589856 RDW589848:RDX589856 RNS589848:RNT589856 RXO589848:RXP589856 SHK589848:SHL589856 SRG589848:SRH589856 TBC589848:TBD589856 TKY589848:TKZ589856 TUU589848:TUV589856 UEQ589848:UER589856 UOM589848:UON589856 UYI589848:UYJ589856 VIE589848:VIF589856 VSA589848:VSB589856 WBW589848:WBX589856 WLS589848:WLT589856 WVO589848:WVP589856 G655384:H655392 JC655384:JD655392 SY655384:SZ655392 ACU655384:ACV655392 AMQ655384:AMR655392 AWM655384:AWN655392 BGI655384:BGJ655392 BQE655384:BQF655392 CAA655384:CAB655392 CJW655384:CJX655392 CTS655384:CTT655392 DDO655384:DDP655392 DNK655384:DNL655392 DXG655384:DXH655392 EHC655384:EHD655392 EQY655384:EQZ655392 FAU655384:FAV655392 FKQ655384:FKR655392 FUM655384:FUN655392 GEI655384:GEJ655392 GOE655384:GOF655392 GYA655384:GYB655392 HHW655384:HHX655392 HRS655384:HRT655392 IBO655384:IBP655392 ILK655384:ILL655392 IVG655384:IVH655392 JFC655384:JFD655392 JOY655384:JOZ655392 JYU655384:JYV655392 KIQ655384:KIR655392 KSM655384:KSN655392 LCI655384:LCJ655392 LME655384:LMF655392 LWA655384:LWB655392 MFW655384:MFX655392 MPS655384:MPT655392 MZO655384:MZP655392 NJK655384:NJL655392 NTG655384:NTH655392 ODC655384:ODD655392 OMY655384:OMZ655392 OWU655384:OWV655392 PGQ655384:PGR655392 PQM655384:PQN655392 QAI655384:QAJ655392 QKE655384:QKF655392 QUA655384:QUB655392 RDW655384:RDX655392 RNS655384:RNT655392 RXO655384:RXP655392 SHK655384:SHL655392 SRG655384:SRH655392 TBC655384:TBD655392 TKY655384:TKZ655392 TUU655384:TUV655392 UEQ655384:UER655392 UOM655384:UON655392 UYI655384:UYJ655392 VIE655384:VIF655392 VSA655384:VSB655392 WBW655384:WBX655392 WLS655384:WLT655392 WVO655384:WVP655392 G720920:H720928 JC720920:JD720928 SY720920:SZ720928 ACU720920:ACV720928 AMQ720920:AMR720928 AWM720920:AWN720928 BGI720920:BGJ720928 BQE720920:BQF720928 CAA720920:CAB720928 CJW720920:CJX720928 CTS720920:CTT720928 DDO720920:DDP720928 DNK720920:DNL720928 DXG720920:DXH720928 EHC720920:EHD720928 EQY720920:EQZ720928 FAU720920:FAV720928 FKQ720920:FKR720928 FUM720920:FUN720928 GEI720920:GEJ720928 GOE720920:GOF720928 GYA720920:GYB720928 HHW720920:HHX720928 HRS720920:HRT720928 IBO720920:IBP720928 ILK720920:ILL720928 IVG720920:IVH720928 JFC720920:JFD720928 JOY720920:JOZ720928 JYU720920:JYV720928 KIQ720920:KIR720928 KSM720920:KSN720928 LCI720920:LCJ720928 LME720920:LMF720928 LWA720920:LWB720928 MFW720920:MFX720928 MPS720920:MPT720928 MZO720920:MZP720928 NJK720920:NJL720928 NTG720920:NTH720928 ODC720920:ODD720928 OMY720920:OMZ720928 OWU720920:OWV720928 PGQ720920:PGR720928 PQM720920:PQN720928 QAI720920:QAJ720928 QKE720920:QKF720928 QUA720920:QUB720928 RDW720920:RDX720928 RNS720920:RNT720928 RXO720920:RXP720928 SHK720920:SHL720928 SRG720920:SRH720928 TBC720920:TBD720928 TKY720920:TKZ720928 TUU720920:TUV720928 UEQ720920:UER720928 UOM720920:UON720928 UYI720920:UYJ720928 VIE720920:VIF720928 VSA720920:VSB720928 WBW720920:WBX720928 WLS720920:WLT720928 WVO720920:WVP720928 G786456:H786464 JC786456:JD786464 SY786456:SZ786464 ACU786456:ACV786464 AMQ786456:AMR786464 AWM786456:AWN786464 BGI786456:BGJ786464 BQE786456:BQF786464 CAA786456:CAB786464 CJW786456:CJX786464 CTS786456:CTT786464 DDO786456:DDP786464 DNK786456:DNL786464 DXG786456:DXH786464 EHC786456:EHD786464 EQY786456:EQZ786464 FAU786456:FAV786464 FKQ786456:FKR786464 FUM786456:FUN786464 GEI786456:GEJ786464 GOE786456:GOF786464 GYA786456:GYB786464 HHW786456:HHX786464 HRS786456:HRT786464 IBO786456:IBP786464 ILK786456:ILL786464 IVG786456:IVH786464 JFC786456:JFD786464 JOY786456:JOZ786464 JYU786456:JYV786464 KIQ786456:KIR786464 KSM786456:KSN786464 LCI786456:LCJ786464 LME786456:LMF786464 LWA786456:LWB786464 MFW786456:MFX786464 MPS786456:MPT786464 MZO786456:MZP786464 NJK786456:NJL786464 NTG786456:NTH786464 ODC786456:ODD786464 OMY786456:OMZ786464 OWU786456:OWV786464 PGQ786456:PGR786464 PQM786456:PQN786464 QAI786456:QAJ786464 QKE786456:QKF786464 QUA786456:QUB786464 RDW786456:RDX786464 RNS786456:RNT786464 RXO786456:RXP786464 SHK786456:SHL786464 SRG786456:SRH786464 TBC786456:TBD786464 TKY786456:TKZ786464 TUU786456:TUV786464 UEQ786456:UER786464 UOM786456:UON786464 UYI786456:UYJ786464 VIE786456:VIF786464 VSA786456:VSB786464 WBW786456:WBX786464 WLS786456:WLT786464 WVO786456:WVP786464 G851992:H852000 JC851992:JD852000 SY851992:SZ852000 ACU851992:ACV852000 AMQ851992:AMR852000 AWM851992:AWN852000 BGI851992:BGJ852000 BQE851992:BQF852000 CAA851992:CAB852000 CJW851992:CJX852000 CTS851992:CTT852000 DDO851992:DDP852000 DNK851992:DNL852000 DXG851992:DXH852000 EHC851992:EHD852000 EQY851992:EQZ852000 FAU851992:FAV852000 FKQ851992:FKR852000 FUM851992:FUN852000 GEI851992:GEJ852000 GOE851992:GOF852000 GYA851992:GYB852000 HHW851992:HHX852000 HRS851992:HRT852000 IBO851992:IBP852000 ILK851992:ILL852000 IVG851992:IVH852000 JFC851992:JFD852000 JOY851992:JOZ852000 JYU851992:JYV852000 KIQ851992:KIR852000 KSM851992:KSN852000 LCI851992:LCJ852000 LME851992:LMF852000 LWA851992:LWB852000 MFW851992:MFX852000 MPS851992:MPT852000 MZO851992:MZP852000 NJK851992:NJL852000 NTG851992:NTH852000 ODC851992:ODD852000 OMY851992:OMZ852000 OWU851992:OWV852000 PGQ851992:PGR852000 PQM851992:PQN852000 QAI851992:QAJ852000 QKE851992:QKF852000 QUA851992:QUB852000 RDW851992:RDX852000 RNS851992:RNT852000 RXO851992:RXP852000 SHK851992:SHL852000 SRG851992:SRH852000 TBC851992:TBD852000 TKY851992:TKZ852000 TUU851992:TUV852000 UEQ851992:UER852000 UOM851992:UON852000 UYI851992:UYJ852000 VIE851992:VIF852000 VSA851992:VSB852000 WBW851992:WBX852000 WLS851992:WLT852000 WVO851992:WVP852000 G917528:H917536 JC917528:JD917536 SY917528:SZ917536 ACU917528:ACV917536 AMQ917528:AMR917536 AWM917528:AWN917536 BGI917528:BGJ917536 BQE917528:BQF917536 CAA917528:CAB917536 CJW917528:CJX917536 CTS917528:CTT917536 DDO917528:DDP917536 DNK917528:DNL917536 DXG917528:DXH917536 EHC917528:EHD917536 EQY917528:EQZ917536 FAU917528:FAV917536 FKQ917528:FKR917536 FUM917528:FUN917536 GEI917528:GEJ917536 GOE917528:GOF917536 GYA917528:GYB917536 HHW917528:HHX917536 HRS917528:HRT917536 IBO917528:IBP917536 ILK917528:ILL917536 IVG917528:IVH917536 JFC917528:JFD917536 JOY917528:JOZ917536 JYU917528:JYV917536 KIQ917528:KIR917536 KSM917528:KSN917536 LCI917528:LCJ917536 LME917528:LMF917536 LWA917528:LWB917536 MFW917528:MFX917536 MPS917528:MPT917536 MZO917528:MZP917536 NJK917528:NJL917536 NTG917528:NTH917536 ODC917528:ODD917536 OMY917528:OMZ917536 OWU917528:OWV917536 PGQ917528:PGR917536 PQM917528:PQN917536 QAI917528:QAJ917536 QKE917528:QKF917536 QUA917528:QUB917536 RDW917528:RDX917536 RNS917528:RNT917536 RXO917528:RXP917536 SHK917528:SHL917536 SRG917528:SRH917536 TBC917528:TBD917536 TKY917528:TKZ917536 TUU917528:TUV917536 UEQ917528:UER917536 UOM917528:UON917536 UYI917528:UYJ917536 VIE917528:VIF917536 VSA917528:VSB917536 WBW917528:WBX917536 WLS917528:WLT917536 WVO917528:WVP917536 G983064:H983072 JC983064:JD983072 SY983064:SZ983072 ACU983064:ACV983072 AMQ983064:AMR983072 AWM983064:AWN983072 BGI983064:BGJ983072 BQE983064:BQF983072 CAA983064:CAB983072 CJW983064:CJX983072 CTS983064:CTT983072 DDO983064:DDP983072 DNK983064:DNL983072 DXG983064:DXH983072 EHC983064:EHD983072 EQY983064:EQZ983072 FAU983064:FAV983072 FKQ983064:FKR983072 FUM983064:FUN983072 GEI983064:GEJ983072 GOE983064:GOF983072 GYA983064:GYB983072 HHW983064:HHX983072 HRS983064:HRT983072 IBO983064:IBP983072 ILK983064:ILL983072 IVG983064:IVH983072 JFC983064:JFD983072 JOY983064:JOZ983072 JYU983064:JYV983072 KIQ983064:KIR983072 KSM983064:KSN983072 LCI983064:LCJ983072 LME983064:LMF983072 LWA983064:LWB983072 MFW983064:MFX983072 MPS983064:MPT983072 MZO983064:MZP983072 NJK983064:NJL983072 NTG983064:NTH983072 ODC983064:ODD983072 OMY983064:OMZ983072 OWU983064:OWV983072 PGQ983064:PGR983072 PQM983064:PQN983072 QAI983064:QAJ983072 QKE983064:QKF983072 QUA983064:QUB983072 RDW983064:RDX983072 RNS983064:RNT983072 RXO983064:RXP983072 SHK983064:SHL983072 SRG983064:SRH983072 TBC983064:TBD983072 TKY983064:TKZ983072 TUU983064:TUV983072 UEQ983064:UER983072 UOM983064:UON983072 UYI983064:UYJ983072 VIE983064:VIF983072 VSA983064:VSB983072 WBW983064:WBX983072 WLS983064:WLT983072 WVO983064:WVP983072 G36:H37 JC36:JD37 SY36:SZ37 ACU36:ACV37 AMQ36:AMR37 AWM36:AWN37 BGI36:BGJ37 BQE36:BQF37 CAA36:CAB37 CJW36:CJX37 CTS36:CTT37 DDO36:DDP37 DNK36:DNL37 DXG36:DXH37 EHC36:EHD37 EQY36:EQZ37 FAU36:FAV37 FKQ36:FKR37 FUM36:FUN37 GEI36:GEJ37 GOE36:GOF37 GYA36:GYB37 HHW36:HHX37 HRS36:HRT37 IBO36:IBP37 ILK36:ILL37 IVG36:IVH37 JFC36:JFD37 JOY36:JOZ37 JYU36:JYV37 KIQ36:KIR37 KSM36:KSN37 LCI36:LCJ37 LME36:LMF37 LWA36:LWB37 MFW36:MFX37 MPS36:MPT37 MZO36:MZP37 NJK36:NJL37 NTG36:NTH37 ODC36:ODD37 OMY36:OMZ37 OWU36:OWV37 PGQ36:PGR37 PQM36:PQN37 QAI36:QAJ37 QKE36:QKF37 QUA36:QUB37 RDW36:RDX37 RNS36:RNT37 RXO36:RXP37 SHK36:SHL37 SRG36:SRH37 TBC36:TBD37 TKY36:TKZ37 TUU36:TUV37 UEQ36:UER37 UOM36:UON37 UYI36:UYJ37 VIE36:VIF37 VSA36:VSB37 WBW36:WBX37 WLS36:WLT37 WVO36:WVP37 G65572:H65573 JC65572:JD65573 SY65572:SZ65573 ACU65572:ACV65573 AMQ65572:AMR65573 AWM65572:AWN65573 BGI65572:BGJ65573 BQE65572:BQF65573 CAA65572:CAB65573 CJW65572:CJX65573 CTS65572:CTT65573 DDO65572:DDP65573 DNK65572:DNL65573 DXG65572:DXH65573 EHC65572:EHD65573 EQY65572:EQZ65573 FAU65572:FAV65573 FKQ65572:FKR65573 FUM65572:FUN65573 GEI65572:GEJ65573 GOE65572:GOF65573 GYA65572:GYB65573 HHW65572:HHX65573 HRS65572:HRT65573 IBO65572:IBP65573 ILK65572:ILL65573 IVG65572:IVH65573 JFC65572:JFD65573 JOY65572:JOZ65573 JYU65572:JYV65573 KIQ65572:KIR65573 KSM65572:KSN65573 LCI65572:LCJ65573 LME65572:LMF65573 LWA65572:LWB65573 MFW65572:MFX65573 MPS65572:MPT65573 MZO65572:MZP65573 NJK65572:NJL65573 NTG65572:NTH65573 ODC65572:ODD65573 OMY65572:OMZ65573 OWU65572:OWV65573 PGQ65572:PGR65573 PQM65572:PQN65573 QAI65572:QAJ65573 QKE65572:QKF65573 QUA65572:QUB65573 RDW65572:RDX65573 RNS65572:RNT65573 RXO65572:RXP65573 SHK65572:SHL65573 SRG65572:SRH65573 TBC65572:TBD65573 TKY65572:TKZ65573 TUU65572:TUV65573 UEQ65572:UER65573 UOM65572:UON65573 UYI65572:UYJ65573 VIE65572:VIF65573 VSA65572:VSB65573 WBW65572:WBX65573 WLS65572:WLT65573 WVO65572:WVP65573 G131108:H131109 JC131108:JD131109 SY131108:SZ131109 ACU131108:ACV131109 AMQ131108:AMR131109 AWM131108:AWN131109 BGI131108:BGJ131109 BQE131108:BQF131109 CAA131108:CAB131109 CJW131108:CJX131109 CTS131108:CTT131109 DDO131108:DDP131109 DNK131108:DNL131109 DXG131108:DXH131109 EHC131108:EHD131109 EQY131108:EQZ131109 FAU131108:FAV131109 FKQ131108:FKR131109 FUM131108:FUN131109 GEI131108:GEJ131109 GOE131108:GOF131109 GYA131108:GYB131109 HHW131108:HHX131109 HRS131108:HRT131109 IBO131108:IBP131109 ILK131108:ILL131109 IVG131108:IVH131109 JFC131108:JFD131109 JOY131108:JOZ131109 JYU131108:JYV131109 KIQ131108:KIR131109 KSM131108:KSN131109 LCI131108:LCJ131109 LME131108:LMF131109 LWA131108:LWB131109 MFW131108:MFX131109 MPS131108:MPT131109 MZO131108:MZP131109 NJK131108:NJL131109 NTG131108:NTH131109 ODC131108:ODD131109 OMY131108:OMZ131109 OWU131108:OWV131109 PGQ131108:PGR131109 PQM131108:PQN131109 QAI131108:QAJ131109 QKE131108:QKF131109 QUA131108:QUB131109 RDW131108:RDX131109 RNS131108:RNT131109 RXO131108:RXP131109 SHK131108:SHL131109 SRG131108:SRH131109 TBC131108:TBD131109 TKY131108:TKZ131109 TUU131108:TUV131109 UEQ131108:UER131109 UOM131108:UON131109 UYI131108:UYJ131109 VIE131108:VIF131109 VSA131108:VSB131109 WBW131108:WBX131109 WLS131108:WLT131109 WVO131108:WVP131109 G196644:H196645 JC196644:JD196645 SY196644:SZ196645 ACU196644:ACV196645 AMQ196644:AMR196645 AWM196644:AWN196645 BGI196644:BGJ196645 BQE196644:BQF196645 CAA196644:CAB196645 CJW196644:CJX196645 CTS196644:CTT196645 DDO196644:DDP196645 DNK196644:DNL196645 DXG196644:DXH196645 EHC196644:EHD196645 EQY196644:EQZ196645 FAU196644:FAV196645 FKQ196644:FKR196645 FUM196644:FUN196645 GEI196644:GEJ196645 GOE196644:GOF196645 GYA196644:GYB196645 HHW196644:HHX196645 HRS196644:HRT196645 IBO196644:IBP196645 ILK196644:ILL196645 IVG196644:IVH196645 JFC196644:JFD196645 JOY196644:JOZ196645 JYU196644:JYV196645 KIQ196644:KIR196645 KSM196644:KSN196645 LCI196644:LCJ196645 LME196644:LMF196645 LWA196644:LWB196645 MFW196644:MFX196645 MPS196644:MPT196645 MZO196644:MZP196645 NJK196644:NJL196645 NTG196644:NTH196645 ODC196644:ODD196645 OMY196644:OMZ196645 OWU196644:OWV196645 PGQ196644:PGR196645 PQM196644:PQN196645 QAI196644:QAJ196645 QKE196644:QKF196645 QUA196644:QUB196645 RDW196644:RDX196645 RNS196644:RNT196645 RXO196644:RXP196645 SHK196644:SHL196645 SRG196644:SRH196645 TBC196644:TBD196645 TKY196644:TKZ196645 TUU196644:TUV196645 UEQ196644:UER196645 UOM196644:UON196645 UYI196644:UYJ196645 VIE196644:VIF196645 VSA196644:VSB196645 WBW196644:WBX196645 WLS196644:WLT196645 WVO196644:WVP196645 G262180:H262181 JC262180:JD262181 SY262180:SZ262181 ACU262180:ACV262181 AMQ262180:AMR262181 AWM262180:AWN262181 BGI262180:BGJ262181 BQE262180:BQF262181 CAA262180:CAB262181 CJW262180:CJX262181 CTS262180:CTT262181 DDO262180:DDP262181 DNK262180:DNL262181 DXG262180:DXH262181 EHC262180:EHD262181 EQY262180:EQZ262181 FAU262180:FAV262181 FKQ262180:FKR262181 FUM262180:FUN262181 GEI262180:GEJ262181 GOE262180:GOF262181 GYA262180:GYB262181 HHW262180:HHX262181 HRS262180:HRT262181 IBO262180:IBP262181 ILK262180:ILL262181 IVG262180:IVH262181 JFC262180:JFD262181 JOY262180:JOZ262181 JYU262180:JYV262181 KIQ262180:KIR262181 KSM262180:KSN262181 LCI262180:LCJ262181 LME262180:LMF262181 LWA262180:LWB262181 MFW262180:MFX262181 MPS262180:MPT262181 MZO262180:MZP262181 NJK262180:NJL262181 NTG262180:NTH262181 ODC262180:ODD262181 OMY262180:OMZ262181 OWU262180:OWV262181 PGQ262180:PGR262181 PQM262180:PQN262181 QAI262180:QAJ262181 QKE262180:QKF262181 QUA262180:QUB262181 RDW262180:RDX262181 RNS262180:RNT262181 RXO262180:RXP262181 SHK262180:SHL262181 SRG262180:SRH262181 TBC262180:TBD262181 TKY262180:TKZ262181 TUU262180:TUV262181 UEQ262180:UER262181 UOM262180:UON262181 UYI262180:UYJ262181 VIE262180:VIF262181 VSA262180:VSB262181 WBW262180:WBX262181 WLS262180:WLT262181 WVO262180:WVP262181 G327716:H327717 JC327716:JD327717 SY327716:SZ327717 ACU327716:ACV327717 AMQ327716:AMR327717 AWM327716:AWN327717 BGI327716:BGJ327717 BQE327716:BQF327717 CAA327716:CAB327717 CJW327716:CJX327717 CTS327716:CTT327717 DDO327716:DDP327717 DNK327716:DNL327717 DXG327716:DXH327717 EHC327716:EHD327717 EQY327716:EQZ327717 FAU327716:FAV327717 FKQ327716:FKR327717 FUM327716:FUN327717 GEI327716:GEJ327717 GOE327716:GOF327717 GYA327716:GYB327717 HHW327716:HHX327717 HRS327716:HRT327717 IBO327716:IBP327717 ILK327716:ILL327717 IVG327716:IVH327717 JFC327716:JFD327717 JOY327716:JOZ327717 JYU327716:JYV327717 KIQ327716:KIR327717 KSM327716:KSN327717 LCI327716:LCJ327717 LME327716:LMF327717 LWA327716:LWB327717 MFW327716:MFX327717 MPS327716:MPT327717 MZO327716:MZP327717 NJK327716:NJL327717 NTG327716:NTH327717 ODC327716:ODD327717 OMY327716:OMZ327717 OWU327716:OWV327717 PGQ327716:PGR327717 PQM327716:PQN327717 QAI327716:QAJ327717 QKE327716:QKF327717 QUA327716:QUB327717 RDW327716:RDX327717 RNS327716:RNT327717 RXO327716:RXP327717 SHK327716:SHL327717 SRG327716:SRH327717 TBC327716:TBD327717 TKY327716:TKZ327717 TUU327716:TUV327717 UEQ327716:UER327717 UOM327716:UON327717 UYI327716:UYJ327717 VIE327716:VIF327717 VSA327716:VSB327717 WBW327716:WBX327717 WLS327716:WLT327717 WVO327716:WVP327717 G393252:H393253 JC393252:JD393253 SY393252:SZ393253 ACU393252:ACV393253 AMQ393252:AMR393253 AWM393252:AWN393253 BGI393252:BGJ393253 BQE393252:BQF393253 CAA393252:CAB393253 CJW393252:CJX393253 CTS393252:CTT393253 DDO393252:DDP393253 DNK393252:DNL393253 DXG393252:DXH393253 EHC393252:EHD393253 EQY393252:EQZ393253 FAU393252:FAV393253 FKQ393252:FKR393253 FUM393252:FUN393253 GEI393252:GEJ393253 GOE393252:GOF393253 GYA393252:GYB393253 HHW393252:HHX393253 HRS393252:HRT393253 IBO393252:IBP393253 ILK393252:ILL393253 IVG393252:IVH393253 JFC393252:JFD393253 JOY393252:JOZ393253 JYU393252:JYV393253 KIQ393252:KIR393253 KSM393252:KSN393253 LCI393252:LCJ393253 LME393252:LMF393253 LWA393252:LWB393253 MFW393252:MFX393253 MPS393252:MPT393253 MZO393252:MZP393253 NJK393252:NJL393253 NTG393252:NTH393253 ODC393252:ODD393253 OMY393252:OMZ393253 OWU393252:OWV393253 PGQ393252:PGR393253 PQM393252:PQN393253 QAI393252:QAJ393253 QKE393252:QKF393253 QUA393252:QUB393253 RDW393252:RDX393253 RNS393252:RNT393253 RXO393252:RXP393253 SHK393252:SHL393253 SRG393252:SRH393253 TBC393252:TBD393253 TKY393252:TKZ393253 TUU393252:TUV393253 UEQ393252:UER393253 UOM393252:UON393253 UYI393252:UYJ393253 VIE393252:VIF393253 VSA393252:VSB393253 WBW393252:WBX393253 WLS393252:WLT393253 WVO393252:WVP393253 G458788:H458789 JC458788:JD458789 SY458788:SZ458789 ACU458788:ACV458789 AMQ458788:AMR458789 AWM458788:AWN458789 BGI458788:BGJ458789 BQE458788:BQF458789 CAA458788:CAB458789 CJW458788:CJX458789 CTS458788:CTT458789 DDO458788:DDP458789 DNK458788:DNL458789 DXG458788:DXH458789 EHC458788:EHD458789 EQY458788:EQZ458789 FAU458788:FAV458789 FKQ458788:FKR458789 FUM458788:FUN458789 GEI458788:GEJ458789 GOE458788:GOF458789 GYA458788:GYB458789 HHW458788:HHX458789 HRS458788:HRT458789 IBO458788:IBP458789 ILK458788:ILL458789 IVG458788:IVH458789 JFC458788:JFD458789 JOY458788:JOZ458789 JYU458788:JYV458789 KIQ458788:KIR458789 KSM458788:KSN458789 LCI458788:LCJ458789 LME458788:LMF458789 LWA458788:LWB458789 MFW458788:MFX458789 MPS458788:MPT458789 MZO458788:MZP458789 NJK458788:NJL458789 NTG458788:NTH458789 ODC458788:ODD458789 OMY458788:OMZ458789 OWU458788:OWV458789 PGQ458788:PGR458789 PQM458788:PQN458789 QAI458788:QAJ458789 QKE458788:QKF458789 QUA458788:QUB458789 RDW458788:RDX458789 RNS458788:RNT458789 RXO458788:RXP458789 SHK458788:SHL458789 SRG458788:SRH458789 TBC458788:TBD458789 TKY458788:TKZ458789 TUU458788:TUV458789 UEQ458788:UER458789 UOM458788:UON458789 UYI458788:UYJ458789 VIE458788:VIF458789 VSA458788:VSB458789 WBW458788:WBX458789 WLS458788:WLT458789 WVO458788:WVP458789 G524324:H524325 JC524324:JD524325 SY524324:SZ524325 ACU524324:ACV524325 AMQ524324:AMR524325 AWM524324:AWN524325 BGI524324:BGJ524325 BQE524324:BQF524325 CAA524324:CAB524325 CJW524324:CJX524325 CTS524324:CTT524325 DDO524324:DDP524325 DNK524324:DNL524325 DXG524324:DXH524325 EHC524324:EHD524325 EQY524324:EQZ524325 FAU524324:FAV524325 FKQ524324:FKR524325 FUM524324:FUN524325 GEI524324:GEJ524325 GOE524324:GOF524325 GYA524324:GYB524325 HHW524324:HHX524325 HRS524324:HRT524325 IBO524324:IBP524325 ILK524324:ILL524325 IVG524324:IVH524325 JFC524324:JFD524325 JOY524324:JOZ524325 JYU524324:JYV524325 KIQ524324:KIR524325 KSM524324:KSN524325 LCI524324:LCJ524325 LME524324:LMF524325 LWA524324:LWB524325 MFW524324:MFX524325 MPS524324:MPT524325 MZO524324:MZP524325 NJK524324:NJL524325 NTG524324:NTH524325 ODC524324:ODD524325 OMY524324:OMZ524325 OWU524324:OWV524325 PGQ524324:PGR524325 PQM524324:PQN524325 QAI524324:QAJ524325 QKE524324:QKF524325 QUA524324:QUB524325 RDW524324:RDX524325 RNS524324:RNT524325 RXO524324:RXP524325 SHK524324:SHL524325 SRG524324:SRH524325 TBC524324:TBD524325 TKY524324:TKZ524325 TUU524324:TUV524325 UEQ524324:UER524325 UOM524324:UON524325 UYI524324:UYJ524325 VIE524324:VIF524325 VSA524324:VSB524325 WBW524324:WBX524325 WLS524324:WLT524325 WVO524324:WVP524325 G589860:H589861 JC589860:JD589861 SY589860:SZ589861 ACU589860:ACV589861 AMQ589860:AMR589861 AWM589860:AWN589861 BGI589860:BGJ589861 BQE589860:BQF589861 CAA589860:CAB589861 CJW589860:CJX589861 CTS589860:CTT589861 DDO589860:DDP589861 DNK589860:DNL589861 DXG589860:DXH589861 EHC589860:EHD589861 EQY589860:EQZ589861 FAU589860:FAV589861 FKQ589860:FKR589861 FUM589860:FUN589861 GEI589860:GEJ589861 GOE589860:GOF589861 GYA589860:GYB589861 HHW589860:HHX589861 HRS589860:HRT589861 IBO589860:IBP589861 ILK589860:ILL589861 IVG589860:IVH589861 JFC589860:JFD589861 JOY589860:JOZ589861 JYU589860:JYV589861 KIQ589860:KIR589861 KSM589860:KSN589861 LCI589860:LCJ589861 LME589860:LMF589861 LWA589860:LWB589861 MFW589860:MFX589861 MPS589860:MPT589861 MZO589860:MZP589861 NJK589860:NJL589861 NTG589860:NTH589861 ODC589860:ODD589861 OMY589860:OMZ589861 OWU589860:OWV589861 PGQ589860:PGR589861 PQM589860:PQN589861 QAI589860:QAJ589861 QKE589860:QKF589861 QUA589860:QUB589861 RDW589860:RDX589861 RNS589860:RNT589861 RXO589860:RXP589861 SHK589860:SHL589861 SRG589860:SRH589861 TBC589860:TBD589861 TKY589860:TKZ589861 TUU589860:TUV589861 UEQ589860:UER589861 UOM589860:UON589861 UYI589860:UYJ589861 VIE589860:VIF589861 VSA589860:VSB589861 WBW589860:WBX589861 WLS589860:WLT589861 WVO589860:WVP589861 G655396:H655397 JC655396:JD655397 SY655396:SZ655397 ACU655396:ACV655397 AMQ655396:AMR655397 AWM655396:AWN655397 BGI655396:BGJ655397 BQE655396:BQF655397 CAA655396:CAB655397 CJW655396:CJX655397 CTS655396:CTT655397 DDO655396:DDP655397 DNK655396:DNL655397 DXG655396:DXH655397 EHC655396:EHD655397 EQY655396:EQZ655397 FAU655396:FAV655397 FKQ655396:FKR655397 FUM655396:FUN655397 GEI655396:GEJ655397 GOE655396:GOF655397 GYA655396:GYB655397 HHW655396:HHX655397 HRS655396:HRT655397 IBO655396:IBP655397 ILK655396:ILL655397 IVG655396:IVH655397 JFC655396:JFD655397 JOY655396:JOZ655397 JYU655396:JYV655397 KIQ655396:KIR655397 KSM655396:KSN655397 LCI655396:LCJ655397 LME655396:LMF655397 LWA655396:LWB655397 MFW655396:MFX655397 MPS655396:MPT655397 MZO655396:MZP655397 NJK655396:NJL655397 NTG655396:NTH655397 ODC655396:ODD655397 OMY655396:OMZ655397 OWU655396:OWV655397 PGQ655396:PGR655397 PQM655396:PQN655397 QAI655396:QAJ655397 QKE655396:QKF655397 QUA655396:QUB655397 RDW655396:RDX655397 RNS655396:RNT655397 RXO655396:RXP655397 SHK655396:SHL655397 SRG655396:SRH655397 TBC655396:TBD655397 TKY655396:TKZ655397 TUU655396:TUV655397 UEQ655396:UER655397 UOM655396:UON655397 UYI655396:UYJ655397 VIE655396:VIF655397 VSA655396:VSB655397 WBW655396:WBX655397 WLS655396:WLT655397 WVO655396:WVP655397 G720932:H720933 JC720932:JD720933 SY720932:SZ720933 ACU720932:ACV720933 AMQ720932:AMR720933 AWM720932:AWN720933 BGI720932:BGJ720933 BQE720932:BQF720933 CAA720932:CAB720933 CJW720932:CJX720933 CTS720932:CTT720933 DDO720932:DDP720933 DNK720932:DNL720933 DXG720932:DXH720933 EHC720932:EHD720933 EQY720932:EQZ720933 FAU720932:FAV720933 FKQ720932:FKR720933 FUM720932:FUN720933 GEI720932:GEJ720933 GOE720932:GOF720933 GYA720932:GYB720933 HHW720932:HHX720933 HRS720932:HRT720933 IBO720932:IBP720933 ILK720932:ILL720933 IVG720932:IVH720933 JFC720932:JFD720933 JOY720932:JOZ720933 JYU720932:JYV720933 KIQ720932:KIR720933 KSM720932:KSN720933 LCI720932:LCJ720933 LME720932:LMF720933 LWA720932:LWB720933 MFW720932:MFX720933 MPS720932:MPT720933 MZO720932:MZP720933 NJK720932:NJL720933 NTG720932:NTH720933 ODC720932:ODD720933 OMY720932:OMZ720933 OWU720932:OWV720933 PGQ720932:PGR720933 PQM720932:PQN720933 QAI720932:QAJ720933 QKE720932:QKF720933 QUA720932:QUB720933 RDW720932:RDX720933 RNS720932:RNT720933 RXO720932:RXP720933 SHK720932:SHL720933 SRG720932:SRH720933 TBC720932:TBD720933 TKY720932:TKZ720933 TUU720932:TUV720933 UEQ720932:UER720933 UOM720932:UON720933 UYI720932:UYJ720933 VIE720932:VIF720933 VSA720932:VSB720933 WBW720932:WBX720933 WLS720932:WLT720933 WVO720932:WVP720933 G786468:H786469 JC786468:JD786469 SY786468:SZ786469 ACU786468:ACV786469 AMQ786468:AMR786469 AWM786468:AWN786469 BGI786468:BGJ786469 BQE786468:BQF786469 CAA786468:CAB786469 CJW786468:CJX786469 CTS786468:CTT786469 DDO786468:DDP786469 DNK786468:DNL786469 DXG786468:DXH786469 EHC786468:EHD786469 EQY786468:EQZ786469 FAU786468:FAV786469 FKQ786468:FKR786469 FUM786468:FUN786469 GEI786468:GEJ786469 GOE786468:GOF786469 GYA786468:GYB786469 HHW786468:HHX786469 HRS786468:HRT786469 IBO786468:IBP786469 ILK786468:ILL786469 IVG786468:IVH786469 JFC786468:JFD786469 JOY786468:JOZ786469 JYU786468:JYV786469 KIQ786468:KIR786469 KSM786468:KSN786469 LCI786468:LCJ786469 LME786468:LMF786469 LWA786468:LWB786469 MFW786468:MFX786469 MPS786468:MPT786469 MZO786468:MZP786469 NJK786468:NJL786469 NTG786468:NTH786469 ODC786468:ODD786469 OMY786468:OMZ786469 OWU786468:OWV786469 PGQ786468:PGR786469 PQM786468:PQN786469 QAI786468:QAJ786469 QKE786468:QKF786469 QUA786468:QUB786469 RDW786468:RDX786469 RNS786468:RNT786469 RXO786468:RXP786469 SHK786468:SHL786469 SRG786468:SRH786469 TBC786468:TBD786469 TKY786468:TKZ786469 TUU786468:TUV786469 UEQ786468:UER786469 UOM786468:UON786469 UYI786468:UYJ786469 VIE786468:VIF786469 VSA786468:VSB786469 WBW786468:WBX786469 WLS786468:WLT786469 WVO786468:WVP786469 G852004:H852005 JC852004:JD852005 SY852004:SZ852005 ACU852004:ACV852005 AMQ852004:AMR852005 AWM852004:AWN852005 BGI852004:BGJ852005 BQE852004:BQF852005 CAA852004:CAB852005 CJW852004:CJX852005 CTS852004:CTT852005 DDO852004:DDP852005 DNK852004:DNL852005 DXG852004:DXH852005 EHC852004:EHD852005 EQY852004:EQZ852005 FAU852004:FAV852005 FKQ852004:FKR852005 FUM852004:FUN852005 GEI852004:GEJ852005 GOE852004:GOF852005 GYA852004:GYB852005 HHW852004:HHX852005 HRS852004:HRT852005 IBO852004:IBP852005 ILK852004:ILL852005 IVG852004:IVH852005 JFC852004:JFD852005 JOY852004:JOZ852005 JYU852004:JYV852005 KIQ852004:KIR852005 KSM852004:KSN852005 LCI852004:LCJ852005 LME852004:LMF852005 LWA852004:LWB852005 MFW852004:MFX852005 MPS852004:MPT852005 MZO852004:MZP852005 NJK852004:NJL852005 NTG852004:NTH852005 ODC852004:ODD852005 OMY852004:OMZ852005 OWU852004:OWV852005 PGQ852004:PGR852005 PQM852004:PQN852005 QAI852004:QAJ852005 QKE852004:QKF852005 QUA852004:QUB852005 RDW852004:RDX852005 RNS852004:RNT852005 RXO852004:RXP852005 SHK852004:SHL852005 SRG852004:SRH852005 TBC852004:TBD852005 TKY852004:TKZ852005 TUU852004:TUV852005 UEQ852004:UER852005 UOM852004:UON852005 UYI852004:UYJ852005 VIE852004:VIF852005 VSA852004:VSB852005 WBW852004:WBX852005 WLS852004:WLT852005 WVO852004:WVP852005 G917540:H917541 JC917540:JD917541 SY917540:SZ917541 ACU917540:ACV917541 AMQ917540:AMR917541 AWM917540:AWN917541 BGI917540:BGJ917541 BQE917540:BQF917541 CAA917540:CAB917541 CJW917540:CJX917541 CTS917540:CTT917541 DDO917540:DDP917541 DNK917540:DNL917541 DXG917540:DXH917541 EHC917540:EHD917541 EQY917540:EQZ917541 FAU917540:FAV917541 FKQ917540:FKR917541 FUM917540:FUN917541 GEI917540:GEJ917541 GOE917540:GOF917541 GYA917540:GYB917541 HHW917540:HHX917541 HRS917540:HRT917541 IBO917540:IBP917541 ILK917540:ILL917541 IVG917540:IVH917541 JFC917540:JFD917541 JOY917540:JOZ917541 JYU917540:JYV917541 KIQ917540:KIR917541 KSM917540:KSN917541 LCI917540:LCJ917541 LME917540:LMF917541 LWA917540:LWB917541 MFW917540:MFX917541 MPS917540:MPT917541 MZO917540:MZP917541 NJK917540:NJL917541 NTG917540:NTH917541 ODC917540:ODD917541 OMY917540:OMZ917541 OWU917540:OWV917541 PGQ917540:PGR917541 PQM917540:PQN917541 QAI917540:QAJ917541 QKE917540:QKF917541 QUA917540:QUB917541 RDW917540:RDX917541 RNS917540:RNT917541 RXO917540:RXP917541 SHK917540:SHL917541 SRG917540:SRH917541 TBC917540:TBD917541 TKY917540:TKZ917541 TUU917540:TUV917541 UEQ917540:UER917541 UOM917540:UON917541 UYI917540:UYJ917541 VIE917540:VIF917541 VSA917540:VSB917541 WBW917540:WBX917541 WLS917540:WLT917541 WVO917540:WVP917541 G983076:H983077 JC983076:JD983077 SY983076:SZ983077 ACU983076:ACV983077 AMQ983076:AMR983077 AWM983076:AWN983077 BGI983076:BGJ983077 BQE983076:BQF983077 CAA983076:CAB983077 CJW983076:CJX983077 CTS983076:CTT983077 DDO983076:DDP983077 DNK983076:DNL983077 DXG983076:DXH983077 EHC983076:EHD983077 EQY983076:EQZ983077 FAU983076:FAV983077 FKQ983076:FKR983077 FUM983076:FUN983077 GEI983076:GEJ983077 GOE983076:GOF983077 GYA983076:GYB983077 HHW983076:HHX983077 HRS983076:HRT983077 IBO983076:IBP983077 ILK983076:ILL983077 IVG983076:IVH983077 JFC983076:JFD983077 JOY983076:JOZ983077 JYU983076:JYV983077 KIQ983076:KIR983077 KSM983076:KSN983077 LCI983076:LCJ983077 LME983076:LMF983077 LWA983076:LWB983077 MFW983076:MFX983077 MPS983076:MPT983077 MZO983076:MZP983077 NJK983076:NJL983077 NTG983076:NTH983077 ODC983076:ODD983077 OMY983076:OMZ983077 OWU983076:OWV983077 PGQ983076:PGR983077 PQM983076:PQN983077 QAI983076:QAJ983077 QKE983076:QKF983077 QUA983076:QUB983077 RDW983076:RDX983077 RNS983076:RNT983077 RXO983076:RXP983077 SHK983076:SHL983077 SRG983076:SRH983077 TBC983076:TBD983077 TKY983076:TKZ983077 TUU983076:TUV983077 UEQ983076:UER983077 UOM983076:UON983077 UYI983076:UYJ983077 VIE983076:VIF983077 VSA983076:VSB983077 WBW983076:WBX983077 WLS983076:WLT983077 WVO983076:WVP983077 G39:H40 JC39:JD40 SY39:SZ40 ACU39:ACV40 AMQ39:AMR40 AWM39:AWN40 BGI39:BGJ40 BQE39:BQF40 CAA39:CAB40 CJW39:CJX40 CTS39:CTT40 DDO39:DDP40 DNK39:DNL40 DXG39:DXH40 EHC39:EHD40 EQY39:EQZ40 FAU39:FAV40 FKQ39:FKR40 FUM39:FUN40 GEI39:GEJ40 GOE39:GOF40 GYA39:GYB40 HHW39:HHX40 HRS39:HRT40 IBO39:IBP40 ILK39:ILL40 IVG39:IVH40 JFC39:JFD40 JOY39:JOZ40 JYU39:JYV40 KIQ39:KIR40 KSM39:KSN40 LCI39:LCJ40 LME39:LMF40 LWA39:LWB40 MFW39:MFX40 MPS39:MPT40 MZO39:MZP40 NJK39:NJL40 NTG39:NTH40 ODC39:ODD40 OMY39:OMZ40 OWU39:OWV40 PGQ39:PGR40 PQM39:PQN40 QAI39:QAJ40 QKE39:QKF40 QUA39:QUB40 RDW39:RDX40 RNS39:RNT40 RXO39:RXP40 SHK39:SHL40 SRG39:SRH40 TBC39:TBD40 TKY39:TKZ40 TUU39:TUV40 UEQ39:UER40 UOM39:UON40 UYI39:UYJ40 VIE39:VIF40 VSA39:VSB40 WBW39:WBX40 WLS39:WLT40 WVO39:WVP40 G65575:H65576 JC65575:JD65576 SY65575:SZ65576 ACU65575:ACV65576 AMQ65575:AMR65576 AWM65575:AWN65576 BGI65575:BGJ65576 BQE65575:BQF65576 CAA65575:CAB65576 CJW65575:CJX65576 CTS65575:CTT65576 DDO65575:DDP65576 DNK65575:DNL65576 DXG65575:DXH65576 EHC65575:EHD65576 EQY65575:EQZ65576 FAU65575:FAV65576 FKQ65575:FKR65576 FUM65575:FUN65576 GEI65575:GEJ65576 GOE65575:GOF65576 GYA65575:GYB65576 HHW65575:HHX65576 HRS65575:HRT65576 IBO65575:IBP65576 ILK65575:ILL65576 IVG65575:IVH65576 JFC65575:JFD65576 JOY65575:JOZ65576 JYU65575:JYV65576 KIQ65575:KIR65576 KSM65575:KSN65576 LCI65575:LCJ65576 LME65575:LMF65576 LWA65575:LWB65576 MFW65575:MFX65576 MPS65575:MPT65576 MZO65575:MZP65576 NJK65575:NJL65576 NTG65575:NTH65576 ODC65575:ODD65576 OMY65575:OMZ65576 OWU65575:OWV65576 PGQ65575:PGR65576 PQM65575:PQN65576 QAI65575:QAJ65576 QKE65575:QKF65576 QUA65575:QUB65576 RDW65575:RDX65576 RNS65575:RNT65576 RXO65575:RXP65576 SHK65575:SHL65576 SRG65575:SRH65576 TBC65575:TBD65576 TKY65575:TKZ65576 TUU65575:TUV65576 UEQ65575:UER65576 UOM65575:UON65576 UYI65575:UYJ65576 VIE65575:VIF65576 VSA65575:VSB65576 WBW65575:WBX65576 WLS65575:WLT65576 WVO65575:WVP65576 G131111:H131112 JC131111:JD131112 SY131111:SZ131112 ACU131111:ACV131112 AMQ131111:AMR131112 AWM131111:AWN131112 BGI131111:BGJ131112 BQE131111:BQF131112 CAA131111:CAB131112 CJW131111:CJX131112 CTS131111:CTT131112 DDO131111:DDP131112 DNK131111:DNL131112 DXG131111:DXH131112 EHC131111:EHD131112 EQY131111:EQZ131112 FAU131111:FAV131112 FKQ131111:FKR131112 FUM131111:FUN131112 GEI131111:GEJ131112 GOE131111:GOF131112 GYA131111:GYB131112 HHW131111:HHX131112 HRS131111:HRT131112 IBO131111:IBP131112 ILK131111:ILL131112 IVG131111:IVH131112 JFC131111:JFD131112 JOY131111:JOZ131112 JYU131111:JYV131112 KIQ131111:KIR131112 KSM131111:KSN131112 LCI131111:LCJ131112 LME131111:LMF131112 LWA131111:LWB131112 MFW131111:MFX131112 MPS131111:MPT131112 MZO131111:MZP131112 NJK131111:NJL131112 NTG131111:NTH131112 ODC131111:ODD131112 OMY131111:OMZ131112 OWU131111:OWV131112 PGQ131111:PGR131112 PQM131111:PQN131112 QAI131111:QAJ131112 QKE131111:QKF131112 QUA131111:QUB131112 RDW131111:RDX131112 RNS131111:RNT131112 RXO131111:RXP131112 SHK131111:SHL131112 SRG131111:SRH131112 TBC131111:TBD131112 TKY131111:TKZ131112 TUU131111:TUV131112 UEQ131111:UER131112 UOM131111:UON131112 UYI131111:UYJ131112 VIE131111:VIF131112 VSA131111:VSB131112 WBW131111:WBX131112 WLS131111:WLT131112 WVO131111:WVP131112 G196647:H196648 JC196647:JD196648 SY196647:SZ196648 ACU196647:ACV196648 AMQ196647:AMR196648 AWM196647:AWN196648 BGI196647:BGJ196648 BQE196647:BQF196648 CAA196647:CAB196648 CJW196647:CJX196648 CTS196647:CTT196648 DDO196647:DDP196648 DNK196647:DNL196648 DXG196647:DXH196648 EHC196647:EHD196648 EQY196647:EQZ196648 FAU196647:FAV196648 FKQ196647:FKR196648 FUM196647:FUN196648 GEI196647:GEJ196648 GOE196647:GOF196648 GYA196647:GYB196648 HHW196647:HHX196648 HRS196647:HRT196648 IBO196647:IBP196648 ILK196647:ILL196648 IVG196647:IVH196648 JFC196647:JFD196648 JOY196647:JOZ196648 JYU196647:JYV196648 KIQ196647:KIR196648 KSM196647:KSN196648 LCI196647:LCJ196648 LME196647:LMF196648 LWA196647:LWB196648 MFW196647:MFX196648 MPS196647:MPT196648 MZO196647:MZP196648 NJK196647:NJL196648 NTG196647:NTH196648 ODC196647:ODD196648 OMY196647:OMZ196648 OWU196647:OWV196648 PGQ196647:PGR196648 PQM196647:PQN196648 QAI196647:QAJ196648 QKE196647:QKF196648 QUA196647:QUB196648 RDW196647:RDX196648 RNS196647:RNT196648 RXO196647:RXP196648 SHK196647:SHL196648 SRG196647:SRH196648 TBC196647:TBD196648 TKY196647:TKZ196648 TUU196647:TUV196648 UEQ196647:UER196648 UOM196647:UON196648 UYI196647:UYJ196648 VIE196647:VIF196648 VSA196647:VSB196648 WBW196647:WBX196648 WLS196647:WLT196648 WVO196647:WVP196648 G262183:H262184 JC262183:JD262184 SY262183:SZ262184 ACU262183:ACV262184 AMQ262183:AMR262184 AWM262183:AWN262184 BGI262183:BGJ262184 BQE262183:BQF262184 CAA262183:CAB262184 CJW262183:CJX262184 CTS262183:CTT262184 DDO262183:DDP262184 DNK262183:DNL262184 DXG262183:DXH262184 EHC262183:EHD262184 EQY262183:EQZ262184 FAU262183:FAV262184 FKQ262183:FKR262184 FUM262183:FUN262184 GEI262183:GEJ262184 GOE262183:GOF262184 GYA262183:GYB262184 HHW262183:HHX262184 HRS262183:HRT262184 IBO262183:IBP262184 ILK262183:ILL262184 IVG262183:IVH262184 JFC262183:JFD262184 JOY262183:JOZ262184 JYU262183:JYV262184 KIQ262183:KIR262184 KSM262183:KSN262184 LCI262183:LCJ262184 LME262183:LMF262184 LWA262183:LWB262184 MFW262183:MFX262184 MPS262183:MPT262184 MZO262183:MZP262184 NJK262183:NJL262184 NTG262183:NTH262184 ODC262183:ODD262184 OMY262183:OMZ262184 OWU262183:OWV262184 PGQ262183:PGR262184 PQM262183:PQN262184 QAI262183:QAJ262184 QKE262183:QKF262184 QUA262183:QUB262184 RDW262183:RDX262184 RNS262183:RNT262184 RXO262183:RXP262184 SHK262183:SHL262184 SRG262183:SRH262184 TBC262183:TBD262184 TKY262183:TKZ262184 TUU262183:TUV262184 UEQ262183:UER262184 UOM262183:UON262184 UYI262183:UYJ262184 VIE262183:VIF262184 VSA262183:VSB262184 WBW262183:WBX262184 WLS262183:WLT262184 WVO262183:WVP262184 G327719:H327720 JC327719:JD327720 SY327719:SZ327720 ACU327719:ACV327720 AMQ327719:AMR327720 AWM327719:AWN327720 BGI327719:BGJ327720 BQE327719:BQF327720 CAA327719:CAB327720 CJW327719:CJX327720 CTS327719:CTT327720 DDO327719:DDP327720 DNK327719:DNL327720 DXG327719:DXH327720 EHC327719:EHD327720 EQY327719:EQZ327720 FAU327719:FAV327720 FKQ327719:FKR327720 FUM327719:FUN327720 GEI327719:GEJ327720 GOE327719:GOF327720 GYA327719:GYB327720 HHW327719:HHX327720 HRS327719:HRT327720 IBO327719:IBP327720 ILK327719:ILL327720 IVG327719:IVH327720 JFC327719:JFD327720 JOY327719:JOZ327720 JYU327719:JYV327720 KIQ327719:KIR327720 KSM327719:KSN327720 LCI327719:LCJ327720 LME327719:LMF327720 LWA327719:LWB327720 MFW327719:MFX327720 MPS327719:MPT327720 MZO327719:MZP327720 NJK327719:NJL327720 NTG327719:NTH327720 ODC327719:ODD327720 OMY327719:OMZ327720 OWU327719:OWV327720 PGQ327719:PGR327720 PQM327719:PQN327720 QAI327719:QAJ327720 QKE327719:QKF327720 QUA327719:QUB327720 RDW327719:RDX327720 RNS327719:RNT327720 RXO327719:RXP327720 SHK327719:SHL327720 SRG327719:SRH327720 TBC327719:TBD327720 TKY327719:TKZ327720 TUU327719:TUV327720 UEQ327719:UER327720 UOM327719:UON327720 UYI327719:UYJ327720 VIE327719:VIF327720 VSA327719:VSB327720 WBW327719:WBX327720 WLS327719:WLT327720 WVO327719:WVP327720 G393255:H393256 JC393255:JD393256 SY393255:SZ393256 ACU393255:ACV393256 AMQ393255:AMR393256 AWM393255:AWN393256 BGI393255:BGJ393256 BQE393255:BQF393256 CAA393255:CAB393256 CJW393255:CJX393256 CTS393255:CTT393256 DDO393255:DDP393256 DNK393255:DNL393256 DXG393255:DXH393256 EHC393255:EHD393256 EQY393255:EQZ393256 FAU393255:FAV393256 FKQ393255:FKR393256 FUM393255:FUN393256 GEI393255:GEJ393256 GOE393255:GOF393256 GYA393255:GYB393256 HHW393255:HHX393256 HRS393255:HRT393256 IBO393255:IBP393256 ILK393255:ILL393256 IVG393255:IVH393256 JFC393255:JFD393256 JOY393255:JOZ393256 JYU393255:JYV393256 KIQ393255:KIR393256 KSM393255:KSN393256 LCI393255:LCJ393256 LME393255:LMF393256 LWA393255:LWB393256 MFW393255:MFX393256 MPS393255:MPT393256 MZO393255:MZP393256 NJK393255:NJL393256 NTG393255:NTH393256 ODC393255:ODD393256 OMY393255:OMZ393256 OWU393255:OWV393256 PGQ393255:PGR393256 PQM393255:PQN393256 QAI393255:QAJ393256 QKE393255:QKF393256 QUA393255:QUB393256 RDW393255:RDX393256 RNS393255:RNT393256 RXO393255:RXP393256 SHK393255:SHL393256 SRG393255:SRH393256 TBC393255:TBD393256 TKY393255:TKZ393256 TUU393255:TUV393256 UEQ393255:UER393256 UOM393255:UON393256 UYI393255:UYJ393256 VIE393255:VIF393256 VSA393255:VSB393256 WBW393255:WBX393256 WLS393255:WLT393256 WVO393255:WVP393256 G458791:H458792 JC458791:JD458792 SY458791:SZ458792 ACU458791:ACV458792 AMQ458791:AMR458792 AWM458791:AWN458792 BGI458791:BGJ458792 BQE458791:BQF458792 CAA458791:CAB458792 CJW458791:CJX458792 CTS458791:CTT458792 DDO458791:DDP458792 DNK458791:DNL458792 DXG458791:DXH458792 EHC458791:EHD458792 EQY458791:EQZ458792 FAU458791:FAV458792 FKQ458791:FKR458792 FUM458791:FUN458792 GEI458791:GEJ458792 GOE458791:GOF458792 GYA458791:GYB458792 HHW458791:HHX458792 HRS458791:HRT458792 IBO458791:IBP458792 ILK458791:ILL458792 IVG458791:IVH458792 JFC458791:JFD458792 JOY458791:JOZ458792 JYU458791:JYV458792 KIQ458791:KIR458792 KSM458791:KSN458792 LCI458791:LCJ458792 LME458791:LMF458792 LWA458791:LWB458792 MFW458791:MFX458792 MPS458791:MPT458792 MZO458791:MZP458792 NJK458791:NJL458792 NTG458791:NTH458792 ODC458791:ODD458792 OMY458791:OMZ458792 OWU458791:OWV458792 PGQ458791:PGR458792 PQM458791:PQN458792 QAI458791:QAJ458792 QKE458791:QKF458792 QUA458791:QUB458792 RDW458791:RDX458792 RNS458791:RNT458792 RXO458791:RXP458792 SHK458791:SHL458792 SRG458791:SRH458792 TBC458791:TBD458792 TKY458791:TKZ458792 TUU458791:TUV458792 UEQ458791:UER458792 UOM458791:UON458792 UYI458791:UYJ458792 VIE458791:VIF458792 VSA458791:VSB458792 WBW458791:WBX458792 WLS458791:WLT458792 WVO458791:WVP458792 G524327:H524328 JC524327:JD524328 SY524327:SZ524328 ACU524327:ACV524328 AMQ524327:AMR524328 AWM524327:AWN524328 BGI524327:BGJ524328 BQE524327:BQF524328 CAA524327:CAB524328 CJW524327:CJX524328 CTS524327:CTT524328 DDO524327:DDP524328 DNK524327:DNL524328 DXG524327:DXH524328 EHC524327:EHD524328 EQY524327:EQZ524328 FAU524327:FAV524328 FKQ524327:FKR524328 FUM524327:FUN524328 GEI524327:GEJ524328 GOE524327:GOF524328 GYA524327:GYB524328 HHW524327:HHX524328 HRS524327:HRT524328 IBO524327:IBP524328 ILK524327:ILL524328 IVG524327:IVH524328 JFC524327:JFD524328 JOY524327:JOZ524328 JYU524327:JYV524328 KIQ524327:KIR524328 KSM524327:KSN524328 LCI524327:LCJ524328 LME524327:LMF524328 LWA524327:LWB524328 MFW524327:MFX524328 MPS524327:MPT524328 MZO524327:MZP524328 NJK524327:NJL524328 NTG524327:NTH524328 ODC524327:ODD524328 OMY524327:OMZ524328 OWU524327:OWV524328 PGQ524327:PGR524328 PQM524327:PQN524328 QAI524327:QAJ524328 QKE524327:QKF524328 QUA524327:QUB524328 RDW524327:RDX524328 RNS524327:RNT524328 RXO524327:RXP524328 SHK524327:SHL524328 SRG524327:SRH524328 TBC524327:TBD524328 TKY524327:TKZ524328 TUU524327:TUV524328 UEQ524327:UER524328 UOM524327:UON524328 UYI524327:UYJ524328 VIE524327:VIF524328 VSA524327:VSB524328 WBW524327:WBX524328 WLS524327:WLT524328 WVO524327:WVP524328 G589863:H589864 JC589863:JD589864 SY589863:SZ589864 ACU589863:ACV589864 AMQ589863:AMR589864 AWM589863:AWN589864 BGI589863:BGJ589864 BQE589863:BQF589864 CAA589863:CAB589864 CJW589863:CJX589864 CTS589863:CTT589864 DDO589863:DDP589864 DNK589863:DNL589864 DXG589863:DXH589864 EHC589863:EHD589864 EQY589863:EQZ589864 FAU589863:FAV589864 FKQ589863:FKR589864 FUM589863:FUN589864 GEI589863:GEJ589864 GOE589863:GOF589864 GYA589863:GYB589864 HHW589863:HHX589864 HRS589863:HRT589864 IBO589863:IBP589864 ILK589863:ILL589864 IVG589863:IVH589864 JFC589863:JFD589864 JOY589863:JOZ589864 JYU589863:JYV589864 KIQ589863:KIR589864 KSM589863:KSN589864 LCI589863:LCJ589864 LME589863:LMF589864 LWA589863:LWB589864 MFW589863:MFX589864 MPS589863:MPT589864 MZO589863:MZP589864 NJK589863:NJL589864 NTG589863:NTH589864 ODC589863:ODD589864 OMY589863:OMZ589864 OWU589863:OWV589864 PGQ589863:PGR589864 PQM589863:PQN589864 QAI589863:QAJ589864 QKE589863:QKF589864 QUA589863:QUB589864 RDW589863:RDX589864 RNS589863:RNT589864 RXO589863:RXP589864 SHK589863:SHL589864 SRG589863:SRH589864 TBC589863:TBD589864 TKY589863:TKZ589864 TUU589863:TUV589864 UEQ589863:UER589864 UOM589863:UON589864 UYI589863:UYJ589864 VIE589863:VIF589864 VSA589863:VSB589864 WBW589863:WBX589864 WLS589863:WLT589864 WVO589863:WVP589864 G655399:H655400 JC655399:JD655400 SY655399:SZ655400 ACU655399:ACV655400 AMQ655399:AMR655400 AWM655399:AWN655400 BGI655399:BGJ655400 BQE655399:BQF655400 CAA655399:CAB655400 CJW655399:CJX655400 CTS655399:CTT655400 DDO655399:DDP655400 DNK655399:DNL655400 DXG655399:DXH655400 EHC655399:EHD655400 EQY655399:EQZ655400 FAU655399:FAV655400 FKQ655399:FKR655400 FUM655399:FUN655400 GEI655399:GEJ655400 GOE655399:GOF655400 GYA655399:GYB655400 HHW655399:HHX655400 HRS655399:HRT655400 IBO655399:IBP655400 ILK655399:ILL655400 IVG655399:IVH655400 JFC655399:JFD655400 JOY655399:JOZ655400 JYU655399:JYV655400 KIQ655399:KIR655400 KSM655399:KSN655400 LCI655399:LCJ655400 LME655399:LMF655400 LWA655399:LWB655400 MFW655399:MFX655400 MPS655399:MPT655400 MZO655399:MZP655400 NJK655399:NJL655400 NTG655399:NTH655400 ODC655399:ODD655400 OMY655399:OMZ655400 OWU655399:OWV655400 PGQ655399:PGR655400 PQM655399:PQN655400 QAI655399:QAJ655400 QKE655399:QKF655400 QUA655399:QUB655400 RDW655399:RDX655400 RNS655399:RNT655400 RXO655399:RXP655400 SHK655399:SHL655400 SRG655399:SRH655400 TBC655399:TBD655400 TKY655399:TKZ655400 TUU655399:TUV655400 UEQ655399:UER655400 UOM655399:UON655400 UYI655399:UYJ655400 VIE655399:VIF655400 VSA655399:VSB655400 WBW655399:WBX655400 WLS655399:WLT655400 WVO655399:WVP655400 G720935:H720936 JC720935:JD720936 SY720935:SZ720936 ACU720935:ACV720936 AMQ720935:AMR720936 AWM720935:AWN720936 BGI720935:BGJ720936 BQE720935:BQF720936 CAA720935:CAB720936 CJW720935:CJX720936 CTS720935:CTT720936 DDO720935:DDP720936 DNK720935:DNL720936 DXG720935:DXH720936 EHC720935:EHD720936 EQY720935:EQZ720936 FAU720935:FAV720936 FKQ720935:FKR720936 FUM720935:FUN720936 GEI720935:GEJ720936 GOE720935:GOF720936 GYA720935:GYB720936 HHW720935:HHX720936 HRS720935:HRT720936 IBO720935:IBP720936 ILK720935:ILL720936 IVG720935:IVH720936 JFC720935:JFD720936 JOY720935:JOZ720936 JYU720935:JYV720936 KIQ720935:KIR720936 KSM720935:KSN720936 LCI720935:LCJ720936 LME720935:LMF720936 LWA720935:LWB720936 MFW720935:MFX720936 MPS720935:MPT720936 MZO720935:MZP720936 NJK720935:NJL720936 NTG720935:NTH720936 ODC720935:ODD720936 OMY720935:OMZ720936 OWU720935:OWV720936 PGQ720935:PGR720936 PQM720935:PQN720936 QAI720935:QAJ720936 QKE720935:QKF720936 QUA720935:QUB720936 RDW720935:RDX720936 RNS720935:RNT720936 RXO720935:RXP720936 SHK720935:SHL720936 SRG720935:SRH720936 TBC720935:TBD720936 TKY720935:TKZ720936 TUU720935:TUV720936 UEQ720935:UER720936 UOM720935:UON720936 UYI720935:UYJ720936 VIE720935:VIF720936 VSA720935:VSB720936 WBW720935:WBX720936 WLS720935:WLT720936 WVO720935:WVP720936 G786471:H786472 JC786471:JD786472 SY786471:SZ786472 ACU786471:ACV786472 AMQ786471:AMR786472 AWM786471:AWN786472 BGI786471:BGJ786472 BQE786471:BQF786472 CAA786471:CAB786472 CJW786471:CJX786472 CTS786471:CTT786472 DDO786471:DDP786472 DNK786471:DNL786472 DXG786471:DXH786472 EHC786471:EHD786472 EQY786471:EQZ786472 FAU786471:FAV786472 FKQ786471:FKR786472 FUM786471:FUN786472 GEI786471:GEJ786472 GOE786471:GOF786472 GYA786471:GYB786472 HHW786471:HHX786472 HRS786471:HRT786472 IBO786471:IBP786472 ILK786471:ILL786472 IVG786471:IVH786472 JFC786471:JFD786472 JOY786471:JOZ786472 JYU786471:JYV786472 KIQ786471:KIR786472 KSM786471:KSN786472 LCI786471:LCJ786472 LME786471:LMF786472 LWA786471:LWB786472 MFW786471:MFX786472 MPS786471:MPT786472 MZO786471:MZP786472 NJK786471:NJL786472 NTG786471:NTH786472 ODC786471:ODD786472 OMY786471:OMZ786472 OWU786471:OWV786472 PGQ786471:PGR786472 PQM786471:PQN786472 QAI786471:QAJ786472 QKE786471:QKF786472 QUA786471:QUB786472 RDW786471:RDX786472 RNS786471:RNT786472 RXO786471:RXP786472 SHK786471:SHL786472 SRG786471:SRH786472 TBC786471:TBD786472 TKY786471:TKZ786472 TUU786471:TUV786472 UEQ786471:UER786472 UOM786471:UON786472 UYI786471:UYJ786472 VIE786471:VIF786472 VSA786471:VSB786472 WBW786471:WBX786472 WLS786471:WLT786472 WVO786471:WVP786472 G852007:H852008 JC852007:JD852008 SY852007:SZ852008 ACU852007:ACV852008 AMQ852007:AMR852008 AWM852007:AWN852008 BGI852007:BGJ852008 BQE852007:BQF852008 CAA852007:CAB852008 CJW852007:CJX852008 CTS852007:CTT852008 DDO852007:DDP852008 DNK852007:DNL852008 DXG852007:DXH852008 EHC852007:EHD852008 EQY852007:EQZ852008 FAU852007:FAV852008 FKQ852007:FKR852008 FUM852007:FUN852008 GEI852007:GEJ852008 GOE852007:GOF852008 GYA852007:GYB852008 HHW852007:HHX852008 HRS852007:HRT852008 IBO852007:IBP852008 ILK852007:ILL852008 IVG852007:IVH852008 JFC852007:JFD852008 JOY852007:JOZ852008 JYU852007:JYV852008 KIQ852007:KIR852008 KSM852007:KSN852008 LCI852007:LCJ852008 LME852007:LMF852008 LWA852007:LWB852008 MFW852007:MFX852008 MPS852007:MPT852008 MZO852007:MZP852008 NJK852007:NJL852008 NTG852007:NTH852008 ODC852007:ODD852008 OMY852007:OMZ852008 OWU852007:OWV852008 PGQ852007:PGR852008 PQM852007:PQN852008 QAI852007:QAJ852008 QKE852007:QKF852008 QUA852007:QUB852008 RDW852007:RDX852008 RNS852007:RNT852008 RXO852007:RXP852008 SHK852007:SHL852008 SRG852007:SRH852008 TBC852007:TBD852008 TKY852007:TKZ852008 TUU852007:TUV852008 UEQ852007:UER852008 UOM852007:UON852008 UYI852007:UYJ852008 VIE852007:VIF852008 VSA852007:VSB852008 WBW852007:WBX852008 WLS852007:WLT852008 WVO852007:WVP852008 G917543:H917544 JC917543:JD917544 SY917543:SZ917544 ACU917543:ACV917544 AMQ917543:AMR917544 AWM917543:AWN917544 BGI917543:BGJ917544 BQE917543:BQF917544 CAA917543:CAB917544 CJW917543:CJX917544 CTS917543:CTT917544 DDO917543:DDP917544 DNK917543:DNL917544 DXG917543:DXH917544 EHC917543:EHD917544 EQY917543:EQZ917544 FAU917543:FAV917544 FKQ917543:FKR917544 FUM917543:FUN917544 GEI917543:GEJ917544 GOE917543:GOF917544 GYA917543:GYB917544 HHW917543:HHX917544 HRS917543:HRT917544 IBO917543:IBP917544 ILK917543:ILL917544 IVG917543:IVH917544 JFC917543:JFD917544 JOY917543:JOZ917544 JYU917543:JYV917544 KIQ917543:KIR917544 KSM917543:KSN917544 LCI917543:LCJ917544 LME917543:LMF917544 LWA917543:LWB917544 MFW917543:MFX917544 MPS917543:MPT917544 MZO917543:MZP917544 NJK917543:NJL917544 NTG917543:NTH917544 ODC917543:ODD917544 OMY917543:OMZ917544 OWU917543:OWV917544 PGQ917543:PGR917544 PQM917543:PQN917544 QAI917543:QAJ917544 QKE917543:QKF917544 QUA917543:QUB917544 RDW917543:RDX917544 RNS917543:RNT917544 RXO917543:RXP917544 SHK917543:SHL917544 SRG917543:SRH917544 TBC917543:TBD917544 TKY917543:TKZ917544 TUU917543:TUV917544 UEQ917543:UER917544 UOM917543:UON917544 UYI917543:UYJ917544 VIE917543:VIF917544 VSA917543:VSB917544 WBW917543:WBX917544 WLS917543:WLT917544 WVO917543:WVP917544 G983079:H983080 JC983079:JD983080 SY983079:SZ983080 ACU983079:ACV983080 AMQ983079:AMR983080 AWM983079:AWN983080 BGI983079:BGJ983080 BQE983079:BQF983080 CAA983079:CAB983080 CJW983079:CJX983080 CTS983079:CTT983080 DDO983079:DDP983080 DNK983079:DNL983080 DXG983079:DXH983080 EHC983079:EHD983080 EQY983079:EQZ983080 FAU983079:FAV983080 FKQ983079:FKR983080 FUM983079:FUN983080 GEI983079:GEJ983080 GOE983079:GOF983080 GYA983079:GYB983080 HHW983079:HHX983080 HRS983079:HRT983080 IBO983079:IBP983080 ILK983079:ILL983080 IVG983079:IVH983080 JFC983079:JFD983080 JOY983079:JOZ983080 JYU983079:JYV983080 KIQ983079:KIR983080 KSM983079:KSN983080 LCI983079:LCJ983080 LME983079:LMF983080 LWA983079:LWB983080 MFW983079:MFX983080 MPS983079:MPT983080 MZO983079:MZP983080 NJK983079:NJL983080 NTG983079:NTH983080 ODC983079:ODD983080 OMY983079:OMZ983080 OWU983079:OWV983080 PGQ983079:PGR983080 PQM983079:PQN983080 QAI983079:QAJ983080 QKE983079:QKF983080 QUA983079:QUB983080 RDW983079:RDX983080 RNS983079:RNT983080 RXO983079:RXP983080 SHK983079:SHL983080 SRG983079:SRH983080 TBC983079:TBD983080 TKY983079:TKZ983080 TUU983079:TUV983080 UEQ983079:UER983080 UOM983079:UON983080 UYI983079:UYJ983080 VIE983079:VIF983080 VSA983079:VSB983080 WBW983079:WBX983080 WLS983079:WLT983080 WVO983079:WVP983080 G42:H43 JC42:JD43 SY42:SZ43 ACU42:ACV43 AMQ42:AMR43 AWM42:AWN43 BGI42:BGJ43 BQE42:BQF43 CAA42:CAB43 CJW42:CJX43 CTS42:CTT43 DDO42:DDP43 DNK42:DNL43 DXG42:DXH43 EHC42:EHD43 EQY42:EQZ43 FAU42:FAV43 FKQ42:FKR43 FUM42:FUN43 GEI42:GEJ43 GOE42:GOF43 GYA42:GYB43 HHW42:HHX43 HRS42:HRT43 IBO42:IBP43 ILK42:ILL43 IVG42:IVH43 JFC42:JFD43 JOY42:JOZ43 JYU42:JYV43 KIQ42:KIR43 KSM42:KSN43 LCI42:LCJ43 LME42:LMF43 LWA42:LWB43 MFW42:MFX43 MPS42:MPT43 MZO42:MZP43 NJK42:NJL43 NTG42:NTH43 ODC42:ODD43 OMY42:OMZ43 OWU42:OWV43 PGQ42:PGR43 PQM42:PQN43 QAI42:QAJ43 QKE42:QKF43 QUA42:QUB43 RDW42:RDX43 RNS42:RNT43 RXO42:RXP43 SHK42:SHL43 SRG42:SRH43 TBC42:TBD43 TKY42:TKZ43 TUU42:TUV43 UEQ42:UER43 UOM42:UON43 UYI42:UYJ43 VIE42:VIF43 VSA42:VSB43 WBW42:WBX43 WLS42:WLT43 WVO42:WVP43 G65578:H65579 JC65578:JD65579 SY65578:SZ65579 ACU65578:ACV65579 AMQ65578:AMR65579 AWM65578:AWN65579 BGI65578:BGJ65579 BQE65578:BQF65579 CAA65578:CAB65579 CJW65578:CJX65579 CTS65578:CTT65579 DDO65578:DDP65579 DNK65578:DNL65579 DXG65578:DXH65579 EHC65578:EHD65579 EQY65578:EQZ65579 FAU65578:FAV65579 FKQ65578:FKR65579 FUM65578:FUN65579 GEI65578:GEJ65579 GOE65578:GOF65579 GYA65578:GYB65579 HHW65578:HHX65579 HRS65578:HRT65579 IBO65578:IBP65579 ILK65578:ILL65579 IVG65578:IVH65579 JFC65578:JFD65579 JOY65578:JOZ65579 JYU65578:JYV65579 KIQ65578:KIR65579 KSM65578:KSN65579 LCI65578:LCJ65579 LME65578:LMF65579 LWA65578:LWB65579 MFW65578:MFX65579 MPS65578:MPT65579 MZO65578:MZP65579 NJK65578:NJL65579 NTG65578:NTH65579 ODC65578:ODD65579 OMY65578:OMZ65579 OWU65578:OWV65579 PGQ65578:PGR65579 PQM65578:PQN65579 QAI65578:QAJ65579 QKE65578:QKF65579 QUA65578:QUB65579 RDW65578:RDX65579 RNS65578:RNT65579 RXO65578:RXP65579 SHK65578:SHL65579 SRG65578:SRH65579 TBC65578:TBD65579 TKY65578:TKZ65579 TUU65578:TUV65579 UEQ65578:UER65579 UOM65578:UON65579 UYI65578:UYJ65579 VIE65578:VIF65579 VSA65578:VSB65579 WBW65578:WBX65579 WLS65578:WLT65579 WVO65578:WVP65579 G131114:H131115 JC131114:JD131115 SY131114:SZ131115 ACU131114:ACV131115 AMQ131114:AMR131115 AWM131114:AWN131115 BGI131114:BGJ131115 BQE131114:BQF131115 CAA131114:CAB131115 CJW131114:CJX131115 CTS131114:CTT131115 DDO131114:DDP131115 DNK131114:DNL131115 DXG131114:DXH131115 EHC131114:EHD131115 EQY131114:EQZ131115 FAU131114:FAV131115 FKQ131114:FKR131115 FUM131114:FUN131115 GEI131114:GEJ131115 GOE131114:GOF131115 GYA131114:GYB131115 HHW131114:HHX131115 HRS131114:HRT131115 IBO131114:IBP131115 ILK131114:ILL131115 IVG131114:IVH131115 JFC131114:JFD131115 JOY131114:JOZ131115 JYU131114:JYV131115 KIQ131114:KIR131115 KSM131114:KSN131115 LCI131114:LCJ131115 LME131114:LMF131115 LWA131114:LWB131115 MFW131114:MFX131115 MPS131114:MPT131115 MZO131114:MZP131115 NJK131114:NJL131115 NTG131114:NTH131115 ODC131114:ODD131115 OMY131114:OMZ131115 OWU131114:OWV131115 PGQ131114:PGR131115 PQM131114:PQN131115 QAI131114:QAJ131115 QKE131114:QKF131115 QUA131114:QUB131115 RDW131114:RDX131115 RNS131114:RNT131115 RXO131114:RXP131115 SHK131114:SHL131115 SRG131114:SRH131115 TBC131114:TBD131115 TKY131114:TKZ131115 TUU131114:TUV131115 UEQ131114:UER131115 UOM131114:UON131115 UYI131114:UYJ131115 VIE131114:VIF131115 VSA131114:VSB131115 WBW131114:WBX131115 WLS131114:WLT131115 WVO131114:WVP131115 G196650:H196651 JC196650:JD196651 SY196650:SZ196651 ACU196650:ACV196651 AMQ196650:AMR196651 AWM196650:AWN196651 BGI196650:BGJ196651 BQE196650:BQF196651 CAA196650:CAB196651 CJW196650:CJX196651 CTS196650:CTT196651 DDO196650:DDP196651 DNK196650:DNL196651 DXG196650:DXH196651 EHC196650:EHD196651 EQY196650:EQZ196651 FAU196650:FAV196651 FKQ196650:FKR196651 FUM196650:FUN196651 GEI196650:GEJ196651 GOE196650:GOF196651 GYA196650:GYB196651 HHW196650:HHX196651 HRS196650:HRT196651 IBO196650:IBP196651 ILK196650:ILL196651 IVG196650:IVH196651 JFC196650:JFD196651 JOY196650:JOZ196651 JYU196650:JYV196651 KIQ196650:KIR196651 KSM196650:KSN196651 LCI196650:LCJ196651 LME196650:LMF196651 LWA196650:LWB196651 MFW196650:MFX196651 MPS196650:MPT196651 MZO196650:MZP196651 NJK196650:NJL196651 NTG196650:NTH196651 ODC196650:ODD196651 OMY196650:OMZ196651 OWU196650:OWV196651 PGQ196650:PGR196651 PQM196650:PQN196651 QAI196650:QAJ196651 QKE196650:QKF196651 QUA196650:QUB196651 RDW196650:RDX196651 RNS196650:RNT196651 RXO196650:RXP196651 SHK196650:SHL196651 SRG196650:SRH196651 TBC196650:TBD196651 TKY196650:TKZ196651 TUU196650:TUV196651 UEQ196650:UER196651 UOM196650:UON196651 UYI196650:UYJ196651 VIE196650:VIF196651 VSA196650:VSB196651 WBW196650:WBX196651 WLS196650:WLT196651 WVO196650:WVP196651 G262186:H262187 JC262186:JD262187 SY262186:SZ262187 ACU262186:ACV262187 AMQ262186:AMR262187 AWM262186:AWN262187 BGI262186:BGJ262187 BQE262186:BQF262187 CAA262186:CAB262187 CJW262186:CJX262187 CTS262186:CTT262187 DDO262186:DDP262187 DNK262186:DNL262187 DXG262186:DXH262187 EHC262186:EHD262187 EQY262186:EQZ262187 FAU262186:FAV262187 FKQ262186:FKR262187 FUM262186:FUN262187 GEI262186:GEJ262187 GOE262186:GOF262187 GYA262186:GYB262187 HHW262186:HHX262187 HRS262186:HRT262187 IBO262186:IBP262187 ILK262186:ILL262187 IVG262186:IVH262187 JFC262186:JFD262187 JOY262186:JOZ262187 JYU262186:JYV262187 KIQ262186:KIR262187 KSM262186:KSN262187 LCI262186:LCJ262187 LME262186:LMF262187 LWA262186:LWB262187 MFW262186:MFX262187 MPS262186:MPT262187 MZO262186:MZP262187 NJK262186:NJL262187 NTG262186:NTH262187 ODC262186:ODD262187 OMY262186:OMZ262187 OWU262186:OWV262187 PGQ262186:PGR262187 PQM262186:PQN262187 QAI262186:QAJ262187 QKE262186:QKF262187 QUA262186:QUB262187 RDW262186:RDX262187 RNS262186:RNT262187 RXO262186:RXP262187 SHK262186:SHL262187 SRG262186:SRH262187 TBC262186:TBD262187 TKY262186:TKZ262187 TUU262186:TUV262187 UEQ262186:UER262187 UOM262186:UON262187 UYI262186:UYJ262187 VIE262186:VIF262187 VSA262186:VSB262187 WBW262186:WBX262187 WLS262186:WLT262187 WVO262186:WVP262187 G327722:H327723 JC327722:JD327723 SY327722:SZ327723 ACU327722:ACV327723 AMQ327722:AMR327723 AWM327722:AWN327723 BGI327722:BGJ327723 BQE327722:BQF327723 CAA327722:CAB327723 CJW327722:CJX327723 CTS327722:CTT327723 DDO327722:DDP327723 DNK327722:DNL327723 DXG327722:DXH327723 EHC327722:EHD327723 EQY327722:EQZ327723 FAU327722:FAV327723 FKQ327722:FKR327723 FUM327722:FUN327723 GEI327722:GEJ327723 GOE327722:GOF327723 GYA327722:GYB327723 HHW327722:HHX327723 HRS327722:HRT327723 IBO327722:IBP327723 ILK327722:ILL327723 IVG327722:IVH327723 JFC327722:JFD327723 JOY327722:JOZ327723 JYU327722:JYV327723 KIQ327722:KIR327723 KSM327722:KSN327723 LCI327722:LCJ327723 LME327722:LMF327723 LWA327722:LWB327723 MFW327722:MFX327723 MPS327722:MPT327723 MZO327722:MZP327723 NJK327722:NJL327723 NTG327722:NTH327723 ODC327722:ODD327723 OMY327722:OMZ327723 OWU327722:OWV327723 PGQ327722:PGR327723 PQM327722:PQN327723 QAI327722:QAJ327723 QKE327722:QKF327723 QUA327722:QUB327723 RDW327722:RDX327723 RNS327722:RNT327723 RXO327722:RXP327723 SHK327722:SHL327723 SRG327722:SRH327723 TBC327722:TBD327723 TKY327722:TKZ327723 TUU327722:TUV327723 UEQ327722:UER327723 UOM327722:UON327723 UYI327722:UYJ327723 VIE327722:VIF327723 VSA327722:VSB327723 WBW327722:WBX327723 WLS327722:WLT327723 WVO327722:WVP327723 G393258:H393259 JC393258:JD393259 SY393258:SZ393259 ACU393258:ACV393259 AMQ393258:AMR393259 AWM393258:AWN393259 BGI393258:BGJ393259 BQE393258:BQF393259 CAA393258:CAB393259 CJW393258:CJX393259 CTS393258:CTT393259 DDO393258:DDP393259 DNK393258:DNL393259 DXG393258:DXH393259 EHC393258:EHD393259 EQY393258:EQZ393259 FAU393258:FAV393259 FKQ393258:FKR393259 FUM393258:FUN393259 GEI393258:GEJ393259 GOE393258:GOF393259 GYA393258:GYB393259 HHW393258:HHX393259 HRS393258:HRT393259 IBO393258:IBP393259 ILK393258:ILL393259 IVG393258:IVH393259 JFC393258:JFD393259 JOY393258:JOZ393259 JYU393258:JYV393259 KIQ393258:KIR393259 KSM393258:KSN393259 LCI393258:LCJ393259 LME393258:LMF393259 LWA393258:LWB393259 MFW393258:MFX393259 MPS393258:MPT393259 MZO393258:MZP393259 NJK393258:NJL393259 NTG393258:NTH393259 ODC393258:ODD393259 OMY393258:OMZ393259 OWU393258:OWV393259 PGQ393258:PGR393259 PQM393258:PQN393259 QAI393258:QAJ393259 QKE393258:QKF393259 QUA393258:QUB393259 RDW393258:RDX393259 RNS393258:RNT393259 RXO393258:RXP393259 SHK393258:SHL393259 SRG393258:SRH393259 TBC393258:TBD393259 TKY393258:TKZ393259 TUU393258:TUV393259 UEQ393258:UER393259 UOM393258:UON393259 UYI393258:UYJ393259 VIE393258:VIF393259 VSA393258:VSB393259 WBW393258:WBX393259 WLS393258:WLT393259 WVO393258:WVP393259 G458794:H458795 JC458794:JD458795 SY458794:SZ458795 ACU458794:ACV458795 AMQ458794:AMR458795 AWM458794:AWN458795 BGI458794:BGJ458795 BQE458794:BQF458795 CAA458794:CAB458795 CJW458794:CJX458795 CTS458794:CTT458795 DDO458794:DDP458795 DNK458794:DNL458795 DXG458794:DXH458795 EHC458794:EHD458795 EQY458794:EQZ458795 FAU458794:FAV458795 FKQ458794:FKR458795 FUM458794:FUN458795 GEI458794:GEJ458795 GOE458794:GOF458795 GYA458794:GYB458795 HHW458794:HHX458795 HRS458794:HRT458795 IBO458794:IBP458795 ILK458794:ILL458795 IVG458794:IVH458795 JFC458794:JFD458795 JOY458794:JOZ458795 JYU458794:JYV458795 KIQ458794:KIR458795 KSM458794:KSN458795 LCI458794:LCJ458795 LME458794:LMF458795 LWA458794:LWB458795 MFW458794:MFX458795 MPS458794:MPT458795 MZO458794:MZP458795 NJK458794:NJL458795 NTG458794:NTH458795 ODC458794:ODD458795 OMY458794:OMZ458795 OWU458794:OWV458795 PGQ458794:PGR458795 PQM458794:PQN458795 QAI458794:QAJ458795 QKE458794:QKF458795 QUA458794:QUB458795 RDW458794:RDX458795 RNS458794:RNT458795 RXO458794:RXP458795 SHK458794:SHL458795 SRG458794:SRH458795 TBC458794:TBD458795 TKY458794:TKZ458795 TUU458794:TUV458795 UEQ458794:UER458795 UOM458794:UON458795 UYI458794:UYJ458795 VIE458794:VIF458795 VSA458794:VSB458795 WBW458794:WBX458795 WLS458794:WLT458795 WVO458794:WVP458795 G524330:H524331 JC524330:JD524331 SY524330:SZ524331 ACU524330:ACV524331 AMQ524330:AMR524331 AWM524330:AWN524331 BGI524330:BGJ524331 BQE524330:BQF524331 CAA524330:CAB524331 CJW524330:CJX524331 CTS524330:CTT524331 DDO524330:DDP524331 DNK524330:DNL524331 DXG524330:DXH524331 EHC524330:EHD524331 EQY524330:EQZ524331 FAU524330:FAV524331 FKQ524330:FKR524331 FUM524330:FUN524331 GEI524330:GEJ524331 GOE524330:GOF524331 GYA524330:GYB524331 HHW524330:HHX524331 HRS524330:HRT524331 IBO524330:IBP524331 ILK524330:ILL524331 IVG524330:IVH524331 JFC524330:JFD524331 JOY524330:JOZ524331 JYU524330:JYV524331 KIQ524330:KIR524331 KSM524330:KSN524331 LCI524330:LCJ524331 LME524330:LMF524331 LWA524330:LWB524331 MFW524330:MFX524331 MPS524330:MPT524331 MZO524330:MZP524331 NJK524330:NJL524331 NTG524330:NTH524331 ODC524330:ODD524331 OMY524330:OMZ524331 OWU524330:OWV524331 PGQ524330:PGR524331 PQM524330:PQN524331 QAI524330:QAJ524331 QKE524330:QKF524331 QUA524330:QUB524331 RDW524330:RDX524331 RNS524330:RNT524331 RXO524330:RXP524331 SHK524330:SHL524331 SRG524330:SRH524331 TBC524330:TBD524331 TKY524330:TKZ524331 TUU524330:TUV524331 UEQ524330:UER524331 UOM524330:UON524331 UYI524330:UYJ524331 VIE524330:VIF524331 VSA524330:VSB524331 WBW524330:WBX524331 WLS524330:WLT524331 WVO524330:WVP524331 G589866:H589867 JC589866:JD589867 SY589866:SZ589867 ACU589866:ACV589867 AMQ589866:AMR589867 AWM589866:AWN589867 BGI589866:BGJ589867 BQE589866:BQF589867 CAA589866:CAB589867 CJW589866:CJX589867 CTS589866:CTT589867 DDO589866:DDP589867 DNK589866:DNL589867 DXG589866:DXH589867 EHC589866:EHD589867 EQY589866:EQZ589867 FAU589866:FAV589867 FKQ589866:FKR589867 FUM589866:FUN589867 GEI589866:GEJ589867 GOE589866:GOF589867 GYA589866:GYB589867 HHW589866:HHX589867 HRS589866:HRT589867 IBO589866:IBP589867 ILK589866:ILL589867 IVG589866:IVH589867 JFC589866:JFD589867 JOY589866:JOZ589867 JYU589866:JYV589867 KIQ589866:KIR589867 KSM589866:KSN589867 LCI589866:LCJ589867 LME589866:LMF589867 LWA589866:LWB589867 MFW589866:MFX589867 MPS589866:MPT589867 MZO589866:MZP589867 NJK589866:NJL589867 NTG589866:NTH589867 ODC589866:ODD589867 OMY589866:OMZ589867 OWU589866:OWV589867 PGQ589866:PGR589867 PQM589866:PQN589867 QAI589866:QAJ589867 QKE589866:QKF589867 QUA589866:QUB589867 RDW589866:RDX589867 RNS589866:RNT589867 RXO589866:RXP589867 SHK589866:SHL589867 SRG589866:SRH589867 TBC589866:TBD589867 TKY589866:TKZ589867 TUU589866:TUV589867 UEQ589866:UER589867 UOM589866:UON589867 UYI589866:UYJ589867 VIE589866:VIF589867 VSA589866:VSB589867 WBW589866:WBX589867 WLS589866:WLT589867 WVO589866:WVP589867 G655402:H655403 JC655402:JD655403 SY655402:SZ655403 ACU655402:ACV655403 AMQ655402:AMR655403 AWM655402:AWN655403 BGI655402:BGJ655403 BQE655402:BQF655403 CAA655402:CAB655403 CJW655402:CJX655403 CTS655402:CTT655403 DDO655402:DDP655403 DNK655402:DNL655403 DXG655402:DXH655403 EHC655402:EHD655403 EQY655402:EQZ655403 FAU655402:FAV655403 FKQ655402:FKR655403 FUM655402:FUN655403 GEI655402:GEJ655403 GOE655402:GOF655403 GYA655402:GYB655403 HHW655402:HHX655403 HRS655402:HRT655403 IBO655402:IBP655403 ILK655402:ILL655403 IVG655402:IVH655403 JFC655402:JFD655403 JOY655402:JOZ655403 JYU655402:JYV655403 KIQ655402:KIR655403 KSM655402:KSN655403 LCI655402:LCJ655403 LME655402:LMF655403 LWA655402:LWB655403 MFW655402:MFX655403 MPS655402:MPT655403 MZO655402:MZP655403 NJK655402:NJL655403 NTG655402:NTH655403 ODC655402:ODD655403 OMY655402:OMZ655403 OWU655402:OWV655403 PGQ655402:PGR655403 PQM655402:PQN655403 QAI655402:QAJ655403 QKE655402:QKF655403 QUA655402:QUB655403 RDW655402:RDX655403 RNS655402:RNT655403 RXO655402:RXP655403 SHK655402:SHL655403 SRG655402:SRH655403 TBC655402:TBD655403 TKY655402:TKZ655403 TUU655402:TUV655403 UEQ655402:UER655403 UOM655402:UON655403 UYI655402:UYJ655403 VIE655402:VIF655403 VSA655402:VSB655403 WBW655402:WBX655403 WLS655402:WLT655403 WVO655402:WVP655403 G720938:H720939 JC720938:JD720939 SY720938:SZ720939 ACU720938:ACV720939 AMQ720938:AMR720939 AWM720938:AWN720939 BGI720938:BGJ720939 BQE720938:BQF720939 CAA720938:CAB720939 CJW720938:CJX720939 CTS720938:CTT720939 DDO720938:DDP720939 DNK720938:DNL720939 DXG720938:DXH720939 EHC720938:EHD720939 EQY720938:EQZ720939 FAU720938:FAV720939 FKQ720938:FKR720939 FUM720938:FUN720939 GEI720938:GEJ720939 GOE720938:GOF720939 GYA720938:GYB720939 HHW720938:HHX720939 HRS720938:HRT720939 IBO720938:IBP720939 ILK720938:ILL720939 IVG720938:IVH720939 JFC720938:JFD720939 JOY720938:JOZ720939 JYU720938:JYV720939 KIQ720938:KIR720939 KSM720938:KSN720939 LCI720938:LCJ720939 LME720938:LMF720939 LWA720938:LWB720939 MFW720938:MFX720939 MPS720938:MPT720939 MZO720938:MZP720939 NJK720938:NJL720939 NTG720938:NTH720939 ODC720938:ODD720939 OMY720938:OMZ720939 OWU720938:OWV720939 PGQ720938:PGR720939 PQM720938:PQN720939 QAI720938:QAJ720939 QKE720938:QKF720939 QUA720938:QUB720939 RDW720938:RDX720939 RNS720938:RNT720939 RXO720938:RXP720939 SHK720938:SHL720939 SRG720938:SRH720939 TBC720938:TBD720939 TKY720938:TKZ720939 TUU720938:TUV720939 UEQ720938:UER720939 UOM720938:UON720939 UYI720938:UYJ720939 VIE720938:VIF720939 VSA720938:VSB720939 WBW720938:WBX720939 WLS720938:WLT720939 WVO720938:WVP720939 G786474:H786475 JC786474:JD786475 SY786474:SZ786475 ACU786474:ACV786475 AMQ786474:AMR786475 AWM786474:AWN786475 BGI786474:BGJ786475 BQE786474:BQF786475 CAA786474:CAB786475 CJW786474:CJX786475 CTS786474:CTT786475 DDO786474:DDP786475 DNK786474:DNL786475 DXG786474:DXH786475 EHC786474:EHD786475 EQY786474:EQZ786475 FAU786474:FAV786475 FKQ786474:FKR786475 FUM786474:FUN786475 GEI786474:GEJ786475 GOE786474:GOF786475 GYA786474:GYB786475 HHW786474:HHX786475 HRS786474:HRT786475 IBO786474:IBP786475 ILK786474:ILL786475 IVG786474:IVH786475 JFC786474:JFD786475 JOY786474:JOZ786475 JYU786474:JYV786475 KIQ786474:KIR786475 KSM786474:KSN786475 LCI786474:LCJ786475 LME786474:LMF786475 LWA786474:LWB786475 MFW786474:MFX786475 MPS786474:MPT786475 MZO786474:MZP786475 NJK786474:NJL786475 NTG786474:NTH786475 ODC786474:ODD786475 OMY786474:OMZ786475 OWU786474:OWV786475 PGQ786474:PGR786475 PQM786474:PQN786475 QAI786474:QAJ786475 QKE786474:QKF786475 QUA786474:QUB786475 RDW786474:RDX786475 RNS786474:RNT786475 RXO786474:RXP786475 SHK786474:SHL786475 SRG786474:SRH786475 TBC786474:TBD786475 TKY786474:TKZ786475 TUU786474:TUV786475 UEQ786474:UER786475 UOM786474:UON786475 UYI786474:UYJ786475 VIE786474:VIF786475 VSA786474:VSB786475 WBW786474:WBX786475 WLS786474:WLT786475 WVO786474:WVP786475 G852010:H852011 JC852010:JD852011 SY852010:SZ852011 ACU852010:ACV852011 AMQ852010:AMR852011 AWM852010:AWN852011 BGI852010:BGJ852011 BQE852010:BQF852011 CAA852010:CAB852011 CJW852010:CJX852011 CTS852010:CTT852011 DDO852010:DDP852011 DNK852010:DNL852011 DXG852010:DXH852011 EHC852010:EHD852011 EQY852010:EQZ852011 FAU852010:FAV852011 FKQ852010:FKR852011 FUM852010:FUN852011 GEI852010:GEJ852011 GOE852010:GOF852011 GYA852010:GYB852011 HHW852010:HHX852011 HRS852010:HRT852011 IBO852010:IBP852011 ILK852010:ILL852011 IVG852010:IVH852011 JFC852010:JFD852011 JOY852010:JOZ852011 JYU852010:JYV852011 KIQ852010:KIR852011 KSM852010:KSN852011 LCI852010:LCJ852011 LME852010:LMF852011 LWA852010:LWB852011 MFW852010:MFX852011 MPS852010:MPT852011 MZO852010:MZP852011 NJK852010:NJL852011 NTG852010:NTH852011 ODC852010:ODD852011 OMY852010:OMZ852011 OWU852010:OWV852011 PGQ852010:PGR852011 PQM852010:PQN852011 QAI852010:QAJ852011 QKE852010:QKF852011 QUA852010:QUB852011 RDW852010:RDX852011 RNS852010:RNT852011 RXO852010:RXP852011 SHK852010:SHL852011 SRG852010:SRH852011 TBC852010:TBD852011 TKY852010:TKZ852011 TUU852010:TUV852011 UEQ852010:UER852011 UOM852010:UON852011 UYI852010:UYJ852011 VIE852010:VIF852011 VSA852010:VSB852011 WBW852010:WBX852011 WLS852010:WLT852011 WVO852010:WVP852011 G917546:H917547 JC917546:JD917547 SY917546:SZ917547 ACU917546:ACV917547 AMQ917546:AMR917547 AWM917546:AWN917547 BGI917546:BGJ917547 BQE917546:BQF917547 CAA917546:CAB917547 CJW917546:CJX917547 CTS917546:CTT917547 DDO917546:DDP917547 DNK917546:DNL917547 DXG917546:DXH917547 EHC917546:EHD917547 EQY917546:EQZ917547 FAU917546:FAV917547 FKQ917546:FKR917547 FUM917546:FUN917547 GEI917546:GEJ917547 GOE917546:GOF917547 GYA917546:GYB917547 HHW917546:HHX917547 HRS917546:HRT917547 IBO917546:IBP917547 ILK917546:ILL917547 IVG917546:IVH917547 JFC917546:JFD917547 JOY917546:JOZ917547 JYU917546:JYV917547 KIQ917546:KIR917547 KSM917546:KSN917547 LCI917546:LCJ917547 LME917546:LMF917547 LWA917546:LWB917547 MFW917546:MFX917547 MPS917546:MPT917547 MZO917546:MZP917547 NJK917546:NJL917547 NTG917546:NTH917547 ODC917546:ODD917547 OMY917546:OMZ917547 OWU917546:OWV917547 PGQ917546:PGR917547 PQM917546:PQN917547 QAI917546:QAJ917547 QKE917546:QKF917547 QUA917546:QUB917547 RDW917546:RDX917547 RNS917546:RNT917547 RXO917546:RXP917547 SHK917546:SHL917547 SRG917546:SRH917547 TBC917546:TBD917547 TKY917546:TKZ917547 TUU917546:TUV917547 UEQ917546:UER917547 UOM917546:UON917547 UYI917546:UYJ917547 VIE917546:VIF917547 VSA917546:VSB917547 WBW917546:WBX917547 WLS917546:WLT917547 WVO917546:WVP917547 G983082:H983083 JC983082:JD983083 SY983082:SZ983083 ACU983082:ACV983083 AMQ983082:AMR983083 AWM983082:AWN983083 BGI983082:BGJ983083 BQE983082:BQF983083 CAA983082:CAB983083 CJW983082:CJX983083 CTS983082:CTT983083 DDO983082:DDP983083 DNK983082:DNL983083 DXG983082:DXH983083 EHC983082:EHD983083 EQY983082:EQZ983083 FAU983082:FAV983083 FKQ983082:FKR983083 FUM983082:FUN983083 GEI983082:GEJ983083 GOE983082:GOF983083 GYA983082:GYB983083 HHW983082:HHX983083 HRS983082:HRT983083 IBO983082:IBP983083 ILK983082:ILL983083 IVG983082:IVH983083 JFC983082:JFD983083 JOY983082:JOZ983083 JYU983082:JYV983083 KIQ983082:KIR983083 KSM983082:KSN983083 LCI983082:LCJ983083 LME983082:LMF983083 LWA983082:LWB983083 MFW983082:MFX983083 MPS983082:MPT983083 MZO983082:MZP983083 NJK983082:NJL983083 NTG983082:NTH983083 ODC983082:ODD983083 OMY983082:OMZ983083 OWU983082:OWV983083 PGQ983082:PGR983083 PQM983082:PQN983083 QAI983082:QAJ983083 QKE983082:QKF983083 QUA983082:QUB983083 RDW983082:RDX983083 RNS983082:RNT983083 RXO983082:RXP983083 SHK983082:SHL983083 SRG983082:SRH983083 TBC983082:TBD983083 TKY983082:TKZ983083 TUU983082:TUV983083 UEQ983082:UER983083 UOM983082:UON983083 UYI983082:UYJ983083 VIE983082:VIF983083 VSA983082:VSB983083 WBW983082:WBX983083 WLS983082:WLT983083 WVO983082:WVP983083 G45:H46 JC45:JD46 SY45:SZ46 ACU45:ACV46 AMQ45:AMR46 AWM45:AWN46 BGI45:BGJ46 BQE45:BQF46 CAA45:CAB46 CJW45:CJX46 CTS45:CTT46 DDO45:DDP46 DNK45:DNL46 DXG45:DXH46 EHC45:EHD46 EQY45:EQZ46 FAU45:FAV46 FKQ45:FKR46 FUM45:FUN46 GEI45:GEJ46 GOE45:GOF46 GYA45:GYB46 HHW45:HHX46 HRS45:HRT46 IBO45:IBP46 ILK45:ILL46 IVG45:IVH46 JFC45:JFD46 JOY45:JOZ46 JYU45:JYV46 KIQ45:KIR46 KSM45:KSN46 LCI45:LCJ46 LME45:LMF46 LWA45:LWB46 MFW45:MFX46 MPS45:MPT46 MZO45:MZP46 NJK45:NJL46 NTG45:NTH46 ODC45:ODD46 OMY45:OMZ46 OWU45:OWV46 PGQ45:PGR46 PQM45:PQN46 QAI45:QAJ46 QKE45:QKF46 QUA45:QUB46 RDW45:RDX46 RNS45:RNT46 RXO45:RXP46 SHK45:SHL46 SRG45:SRH46 TBC45:TBD46 TKY45:TKZ46 TUU45:TUV46 UEQ45:UER46 UOM45:UON46 UYI45:UYJ46 VIE45:VIF46 VSA45:VSB46 WBW45:WBX46 WLS45:WLT46 WVO45:WVP46 G65581:H65582 JC65581:JD65582 SY65581:SZ65582 ACU65581:ACV65582 AMQ65581:AMR65582 AWM65581:AWN65582 BGI65581:BGJ65582 BQE65581:BQF65582 CAA65581:CAB65582 CJW65581:CJX65582 CTS65581:CTT65582 DDO65581:DDP65582 DNK65581:DNL65582 DXG65581:DXH65582 EHC65581:EHD65582 EQY65581:EQZ65582 FAU65581:FAV65582 FKQ65581:FKR65582 FUM65581:FUN65582 GEI65581:GEJ65582 GOE65581:GOF65582 GYA65581:GYB65582 HHW65581:HHX65582 HRS65581:HRT65582 IBO65581:IBP65582 ILK65581:ILL65582 IVG65581:IVH65582 JFC65581:JFD65582 JOY65581:JOZ65582 JYU65581:JYV65582 KIQ65581:KIR65582 KSM65581:KSN65582 LCI65581:LCJ65582 LME65581:LMF65582 LWA65581:LWB65582 MFW65581:MFX65582 MPS65581:MPT65582 MZO65581:MZP65582 NJK65581:NJL65582 NTG65581:NTH65582 ODC65581:ODD65582 OMY65581:OMZ65582 OWU65581:OWV65582 PGQ65581:PGR65582 PQM65581:PQN65582 QAI65581:QAJ65582 QKE65581:QKF65582 QUA65581:QUB65582 RDW65581:RDX65582 RNS65581:RNT65582 RXO65581:RXP65582 SHK65581:SHL65582 SRG65581:SRH65582 TBC65581:TBD65582 TKY65581:TKZ65582 TUU65581:TUV65582 UEQ65581:UER65582 UOM65581:UON65582 UYI65581:UYJ65582 VIE65581:VIF65582 VSA65581:VSB65582 WBW65581:WBX65582 WLS65581:WLT65582 WVO65581:WVP65582 G131117:H131118 JC131117:JD131118 SY131117:SZ131118 ACU131117:ACV131118 AMQ131117:AMR131118 AWM131117:AWN131118 BGI131117:BGJ131118 BQE131117:BQF131118 CAA131117:CAB131118 CJW131117:CJX131118 CTS131117:CTT131118 DDO131117:DDP131118 DNK131117:DNL131118 DXG131117:DXH131118 EHC131117:EHD131118 EQY131117:EQZ131118 FAU131117:FAV131118 FKQ131117:FKR131118 FUM131117:FUN131118 GEI131117:GEJ131118 GOE131117:GOF131118 GYA131117:GYB131118 HHW131117:HHX131118 HRS131117:HRT131118 IBO131117:IBP131118 ILK131117:ILL131118 IVG131117:IVH131118 JFC131117:JFD131118 JOY131117:JOZ131118 JYU131117:JYV131118 KIQ131117:KIR131118 KSM131117:KSN131118 LCI131117:LCJ131118 LME131117:LMF131118 LWA131117:LWB131118 MFW131117:MFX131118 MPS131117:MPT131118 MZO131117:MZP131118 NJK131117:NJL131118 NTG131117:NTH131118 ODC131117:ODD131118 OMY131117:OMZ131118 OWU131117:OWV131118 PGQ131117:PGR131118 PQM131117:PQN131118 QAI131117:QAJ131118 QKE131117:QKF131118 QUA131117:QUB131118 RDW131117:RDX131118 RNS131117:RNT131118 RXO131117:RXP131118 SHK131117:SHL131118 SRG131117:SRH131118 TBC131117:TBD131118 TKY131117:TKZ131118 TUU131117:TUV131118 UEQ131117:UER131118 UOM131117:UON131118 UYI131117:UYJ131118 VIE131117:VIF131118 VSA131117:VSB131118 WBW131117:WBX131118 WLS131117:WLT131118 WVO131117:WVP131118 G196653:H196654 JC196653:JD196654 SY196653:SZ196654 ACU196653:ACV196654 AMQ196653:AMR196654 AWM196653:AWN196654 BGI196653:BGJ196654 BQE196653:BQF196654 CAA196653:CAB196654 CJW196653:CJX196654 CTS196653:CTT196654 DDO196653:DDP196654 DNK196653:DNL196654 DXG196653:DXH196654 EHC196653:EHD196654 EQY196653:EQZ196654 FAU196653:FAV196654 FKQ196653:FKR196654 FUM196653:FUN196654 GEI196653:GEJ196654 GOE196653:GOF196654 GYA196653:GYB196654 HHW196653:HHX196654 HRS196653:HRT196654 IBO196653:IBP196654 ILK196653:ILL196654 IVG196653:IVH196654 JFC196653:JFD196654 JOY196653:JOZ196654 JYU196653:JYV196654 KIQ196653:KIR196654 KSM196653:KSN196654 LCI196653:LCJ196654 LME196653:LMF196654 LWA196653:LWB196654 MFW196653:MFX196654 MPS196653:MPT196654 MZO196653:MZP196654 NJK196653:NJL196654 NTG196653:NTH196654 ODC196653:ODD196654 OMY196653:OMZ196654 OWU196653:OWV196654 PGQ196653:PGR196654 PQM196653:PQN196654 QAI196653:QAJ196654 QKE196653:QKF196654 QUA196653:QUB196654 RDW196653:RDX196654 RNS196653:RNT196654 RXO196653:RXP196654 SHK196653:SHL196654 SRG196653:SRH196654 TBC196653:TBD196654 TKY196653:TKZ196654 TUU196653:TUV196654 UEQ196653:UER196654 UOM196653:UON196654 UYI196653:UYJ196654 VIE196653:VIF196654 VSA196653:VSB196654 WBW196653:WBX196654 WLS196653:WLT196654 WVO196653:WVP196654 G262189:H262190 JC262189:JD262190 SY262189:SZ262190 ACU262189:ACV262190 AMQ262189:AMR262190 AWM262189:AWN262190 BGI262189:BGJ262190 BQE262189:BQF262190 CAA262189:CAB262190 CJW262189:CJX262190 CTS262189:CTT262190 DDO262189:DDP262190 DNK262189:DNL262190 DXG262189:DXH262190 EHC262189:EHD262190 EQY262189:EQZ262190 FAU262189:FAV262190 FKQ262189:FKR262190 FUM262189:FUN262190 GEI262189:GEJ262190 GOE262189:GOF262190 GYA262189:GYB262190 HHW262189:HHX262190 HRS262189:HRT262190 IBO262189:IBP262190 ILK262189:ILL262190 IVG262189:IVH262190 JFC262189:JFD262190 JOY262189:JOZ262190 JYU262189:JYV262190 KIQ262189:KIR262190 KSM262189:KSN262190 LCI262189:LCJ262190 LME262189:LMF262190 LWA262189:LWB262190 MFW262189:MFX262190 MPS262189:MPT262190 MZO262189:MZP262190 NJK262189:NJL262190 NTG262189:NTH262190 ODC262189:ODD262190 OMY262189:OMZ262190 OWU262189:OWV262190 PGQ262189:PGR262190 PQM262189:PQN262190 QAI262189:QAJ262190 QKE262189:QKF262190 QUA262189:QUB262190 RDW262189:RDX262190 RNS262189:RNT262190 RXO262189:RXP262190 SHK262189:SHL262190 SRG262189:SRH262190 TBC262189:TBD262190 TKY262189:TKZ262190 TUU262189:TUV262190 UEQ262189:UER262190 UOM262189:UON262190 UYI262189:UYJ262190 VIE262189:VIF262190 VSA262189:VSB262190 WBW262189:WBX262190 WLS262189:WLT262190 WVO262189:WVP262190 G327725:H327726 JC327725:JD327726 SY327725:SZ327726 ACU327725:ACV327726 AMQ327725:AMR327726 AWM327725:AWN327726 BGI327725:BGJ327726 BQE327725:BQF327726 CAA327725:CAB327726 CJW327725:CJX327726 CTS327725:CTT327726 DDO327725:DDP327726 DNK327725:DNL327726 DXG327725:DXH327726 EHC327725:EHD327726 EQY327725:EQZ327726 FAU327725:FAV327726 FKQ327725:FKR327726 FUM327725:FUN327726 GEI327725:GEJ327726 GOE327725:GOF327726 GYA327725:GYB327726 HHW327725:HHX327726 HRS327725:HRT327726 IBO327725:IBP327726 ILK327725:ILL327726 IVG327725:IVH327726 JFC327725:JFD327726 JOY327725:JOZ327726 JYU327725:JYV327726 KIQ327725:KIR327726 KSM327725:KSN327726 LCI327725:LCJ327726 LME327725:LMF327726 LWA327725:LWB327726 MFW327725:MFX327726 MPS327725:MPT327726 MZO327725:MZP327726 NJK327725:NJL327726 NTG327725:NTH327726 ODC327725:ODD327726 OMY327725:OMZ327726 OWU327725:OWV327726 PGQ327725:PGR327726 PQM327725:PQN327726 QAI327725:QAJ327726 QKE327725:QKF327726 QUA327725:QUB327726 RDW327725:RDX327726 RNS327725:RNT327726 RXO327725:RXP327726 SHK327725:SHL327726 SRG327725:SRH327726 TBC327725:TBD327726 TKY327725:TKZ327726 TUU327725:TUV327726 UEQ327725:UER327726 UOM327725:UON327726 UYI327725:UYJ327726 VIE327725:VIF327726 VSA327725:VSB327726 WBW327725:WBX327726 WLS327725:WLT327726 WVO327725:WVP327726 G393261:H393262 JC393261:JD393262 SY393261:SZ393262 ACU393261:ACV393262 AMQ393261:AMR393262 AWM393261:AWN393262 BGI393261:BGJ393262 BQE393261:BQF393262 CAA393261:CAB393262 CJW393261:CJX393262 CTS393261:CTT393262 DDO393261:DDP393262 DNK393261:DNL393262 DXG393261:DXH393262 EHC393261:EHD393262 EQY393261:EQZ393262 FAU393261:FAV393262 FKQ393261:FKR393262 FUM393261:FUN393262 GEI393261:GEJ393262 GOE393261:GOF393262 GYA393261:GYB393262 HHW393261:HHX393262 HRS393261:HRT393262 IBO393261:IBP393262 ILK393261:ILL393262 IVG393261:IVH393262 JFC393261:JFD393262 JOY393261:JOZ393262 JYU393261:JYV393262 KIQ393261:KIR393262 KSM393261:KSN393262 LCI393261:LCJ393262 LME393261:LMF393262 LWA393261:LWB393262 MFW393261:MFX393262 MPS393261:MPT393262 MZO393261:MZP393262 NJK393261:NJL393262 NTG393261:NTH393262 ODC393261:ODD393262 OMY393261:OMZ393262 OWU393261:OWV393262 PGQ393261:PGR393262 PQM393261:PQN393262 QAI393261:QAJ393262 QKE393261:QKF393262 QUA393261:QUB393262 RDW393261:RDX393262 RNS393261:RNT393262 RXO393261:RXP393262 SHK393261:SHL393262 SRG393261:SRH393262 TBC393261:TBD393262 TKY393261:TKZ393262 TUU393261:TUV393262 UEQ393261:UER393262 UOM393261:UON393262 UYI393261:UYJ393262 VIE393261:VIF393262 VSA393261:VSB393262 WBW393261:WBX393262 WLS393261:WLT393262 WVO393261:WVP393262 G458797:H458798 JC458797:JD458798 SY458797:SZ458798 ACU458797:ACV458798 AMQ458797:AMR458798 AWM458797:AWN458798 BGI458797:BGJ458798 BQE458797:BQF458798 CAA458797:CAB458798 CJW458797:CJX458798 CTS458797:CTT458798 DDO458797:DDP458798 DNK458797:DNL458798 DXG458797:DXH458798 EHC458797:EHD458798 EQY458797:EQZ458798 FAU458797:FAV458798 FKQ458797:FKR458798 FUM458797:FUN458798 GEI458797:GEJ458798 GOE458797:GOF458798 GYA458797:GYB458798 HHW458797:HHX458798 HRS458797:HRT458798 IBO458797:IBP458798 ILK458797:ILL458798 IVG458797:IVH458798 JFC458797:JFD458798 JOY458797:JOZ458798 JYU458797:JYV458798 KIQ458797:KIR458798 KSM458797:KSN458798 LCI458797:LCJ458798 LME458797:LMF458798 LWA458797:LWB458798 MFW458797:MFX458798 MPS458797:MPT458798 MZO458797:MZP458798 NJK458797:NJL458798 NTG458797:NTH458798 ODC458797:ODD458798 OMY458797:OMZ458798 OWU458797:OWV458798 PGQ458797:PGR458798 PQM458797:PQN458798 QAI458797:QAJ458798 QKE458797:QKF458798 QUA458797:QUB458798 RDW458797:RDX458798 RNS458797:RNT458798 RXO458797:RXP458798 SHK458797:SHL458798 SRG458797:SRH458798 TBC458797:TBD458798 TKY458797:TKZ458798 TUU458797:TUV458798 UEQ458797:UER458798 UOM458797:UON458798 UYI458797:UYJ458798 VIE458797:VIF458798 VSA458797:VSB458798 WBW458797:WBX458798 WLS458797:WLT458798 WVO458797:WVP458798 G524333:H524334 JC524333:JD524334 SY524333:SZ524334 ACU524333:ACV524334 AMQ524333:AMR524334 AWM524333:AWN524334 BGI524333:BGJ524334 BQE524333:BQF524334 CAA524333:CAB524334 CJW524333:CJX524334 CTS524333:CTT524334 DDO524333:DDP524334 DNK524333:DNL524334 DXG524333:DXH524334 EHC524333:EHD524334 EQY524333:EQZ524334 FAU524333:FAV524334 FKQ524333:FKR524334 FUM524333:FUN524334 GEI524333:GEJ524334 GOE524333:GOF524334 GYA524333:GYB524334 HHW524333:HHX524334 HRS524333:HRT524334 IBO524333:IBP524334 ILK524333:ILL524334 IVG524333:IVH524334 JFC524333:JFD524334 JOY524333:JOZ524334 JYU524333:JYV524334 KIQ524333:KIR524334 KSM524333:KSN524334 LCI524333:LCJ524334 LME524333:LMF524334 LWA524333:LWB524334 MFW524333:MFX524334 MPS524333:MPT524334 MZO524333:MZP524334 NJK524333:NJL524334 NTG524333:NTH524334 ODC524333:ODD524334 OMY524333:OMZ524334 OWU524333:OWV524334 PGQ524333:PGR524334 PQM524333:PQN524334 QAI524333:QAJ524334 QKE524333:QKF524334 QUA524333:QUB524334 RDW524333:RDX524334 RNS524333:RNT524334 RXO524333:RXP524334 SHK524333:SHL524334 SRG524333:SRH524334 TBC524333:TBD524334 TKY524333:TKZ524334 TUU524333:TUV524334 UEQ524333:UER524334 UOM524333:UON524334 UYI524333:UYJ524334 VIE524333:VIF524334 VSA524333:VSB524334 WBW524333:WBX524334 WLS524333:WLT524334 WVO524333:WVP524334 G589869:H589870 JC589869:JD589870 SY589869:SZ589870 ACU589869:ACV589870 AMQ589869:AMR589870 AWM589869:AWN589870 BGI589869:BGJ589870 BQE589869:BQF589870 CAA589869:CAB589870 CJW589869:CJX589870 CTS589869:CTT589870 DDO589869:DDP589870 DNK589869:DNL589870 DXG589869:DXH589870 EHC589869:EHD589870 EQY589869:EQZ589870 FAU589869:FAV589870 FKQ589869:FKR589870 FUM589869:FUN589870 GEI589869:GEJ589870 GOE589869:GOF589870 GYA589869:GYB589870 HHW589869:HHX589870 HRS589869:HRT589870 IBO589869:IBP589870 ILK589869:ILL589870 IVG589869:IVH589870 JFC589869:JFD589870 JOY589869:JOZ589870 JYU589869:JYV589870 KIQ589869:KIR589870 KSM589869:KSN589870 LCI589869:LCJ589870 LME589869:LMF589870 LWA589869:LWB589870 MFW589869:MFX589870 MPS589869:MPT589870 MZO589869:MZP589870 NJK589869:NJL589870 NTG589869:NTH589870 ODC589869:ODD589870 OMY589869:OMZ589870 OWU589869:OWV589870 PGQ589869:PGR589870 PQM589869:PQN589870 QAI589869:QAJ589870 QKE589869:QKF589870 QUA589869:QUB589870 RDW589869:RDX589870 RNS589869:RNT589870 RXO589869:RXP589870 SHK589869:SHL589870 SRG589869:SRH589870 TBC589869:TBD589870 TKY589869:TKZ589870 TUU589869:TUV589870 UEQ589869:UER589870 UOM589869:UON589870 UYI589869:UYJ589870 VIE589869:VIF589870 VSA589869:VSB589870 WBW589869:WBX589870 WLS589869:WLT589870 WVO589869:WVP589870 G655405:H655406 JC655405:JD655406 SY655405:SZ655406 ACU655405:ACV655406 AMQ655405:AMR655406 AWM655405:AWN655406 BGI655405:BGJ655406 BQE655405:BQF655406 CAA655405:CAB655406 CJW655405:CJX655406 CTS655405:CTT655406 DDO655405:DDP655406 DNK655405:DNL655406 DXG655405:DXH655406 EHC655405:EHD655406 EQY655405:EQZ655406 FAU655405:FAV655406 FKQ655405:FKR655406 FUM655405:FUN655406 GEI655405:GEJ655406 GOE655405:GOF655406 GYA655405:GYB655406 HHW655405:HHX655406 HRS655405:HRT655406 IBO655405:IBP655406 ILK655405:ILL655406 IVG655405:IVH655406 JFC655405:JFD655406 JOY655405:JOZ655406 JYU655405:JYV655406 KIQ655405:KIR655406 KSM655405:KSN655406 LCI655405:LCJ655406 LME655405:LMF655406 LWA655405:LWB655406 MFW655405:MFX655406 MPS655405:MPT655406 MZO655405:MZP655406 NJK655405:NJL655406 NTG655405:NTH655406 ODC655405:ODD655406 OMY655405:OMZ655406 OWU655405:OWV655406 PGQ655405:PGR655406 PQM655405:PQN655406 QAI655405:QAJ655406 QKE655405:QKF655406 QUA655405:QUB655406 RDW655405:RDX655406 RNS655405:RNT655406 RXO655405:RXP655406 SHK655405:SHL655406 SRG655405:SRH655406 TBC655405:TBD655406 TKY655405:TKZ655406 TUU655405:TUV655406 UEQ655405:UER655406 UOM655405:UON655406 UYI655405:UYJ655406 VIE655405:VIF655406 VSA655405:VSB655406 WBW655405:WBX655406 WLS655405:WLT655406 WVO655405:WVP655406 G720941:H720942 JC720941:JD720942 SY720941:SZ720942 ACU720941:ACV720942 AMQ720941:AMR720942 AWM720941:AWN720942 BGI720941:BGJ720942 BQE720941:BQF720942 CAA720941:CAB720942 CJW720941:CJX720942 CTS720941:CTT720942 DDO720941:DDP720942 DNK720941:DNL720942 DXG720941:DXH720942 EHC720941:EHD720942 EQY720941:EQZ720942 FAU720941:FAV720942 FKQ720941:FKR720942 FUM720941:FUN720942 GEI720941:GEJ720942 GOE720941:GOF720942 GYA720941:GYB720942 HHW720941:HHX720942 HRS720941:HRT720942 IBO720941:IBP720942 ILK720941:ILL720942 IVG720941:IVH720942 JFC720941:JFD720942 JOY720941:JOZ720942 JYU720941:JYV720942 KIQ720941:KIR720942 KSM720941:KSN720942 LCI720941:LCJ720942 LME720941:LMF720942 LWA720941:LWB720942 MFW720941:MFX720942 MPS720941:MPT720942 MZO720941:MZP720942 NJK720941:NJL720942 NTG720941:NTH720942 ODC720941:ODD720942 OMY720941:OMZ720942 OWU720941:OWV720942 PGQ720941:PGR720942 PQM720941:PQN720942 QAI720941:QAJ720942 QKE720941:QKF720942 QUA720941:QUB720942 RDW720941:RDX720942 RNS720941:RNT720942 RXO720941:RXP720942 SHK720941:SHL720942 SRG720941:SRH720942 TBC720941:TBD720942 TKY720941:TKZ720942 TUU720941:TUV720942 UEQ720941:UER720942 UOM720941:UON720942 UYI720941:UYJ720942 VIE720941:VIF720942 VSA720941:VSB720942 WBW720941:WBX720942 WLS720941:WLT720942 WVO720941:WVP720942 G786477:H786478 JC786477:JD786478 SY786477:SZ786478 ACU786477:ACV786478 AMQ786477:AMR786478 AWM786477:AWN786478 BGI786477:BGJ786478 BQE786477:BQF786478 CAA786477:CAB786478 CJW786477:CJX786478 CTS786477:CTT786478 DDO786477:DDP786478 DNK786477:DNL786478 DXG786477:DXH786478 EHC786477:EHD786478 EQY786477:EQZ786478 FAU786477:FAV786478 FKQ786477:FKR786478 FUM786477:FUN786478 GEI786477:GEJ786478 GOE786477:GOF786478 GYA786477:GYB786478 HHW786477:HHX786478 HRS786477:HRT786478 IBO786477:IBP786478 ILK786477:ILL786478 IVG786477:IVH786478 JFC786477:JFD786478 JOY786477:JOZ786478 JYU786477:JYV786478 KIQ786477:KIR786478 KSM786477:KSN786478 LCI786477:LCJ786478 LME786477:LMF786478 LWA786477:LWB786478 MFW786477:MFX786478 MPS786477:MPT786478 MZO786477:MZP786478 NJK786477:NJL786478 NTG786477:NTH786478 ODC786477:ODD786478 OMY786477:OMZ786478 OWU786477:OWV786478 PGQ786477:PGR786478 PQM786477:PQN786478 QAI786477:QAJ786478 QKE786477:QKF786478 QUA786477:QUB786478 RDW786477:RDX786478 RNS786477:RNT786478 RXO786477:RXP786478 SHK786477:SHL786478 SRG786477:SRH786478 TBC786477:TBD786478 TKY786477:TKZ786478 TUU786477:TUV786478 UEQ786477:UER786478 UOM786477:UON786478 UYI786477:UYJ786478 VIE786477:VIF786478 VSA786477:VSB786478 WBW786477:WBX786478 WLS786477:WLT786478 WVO786477:WVP786478 G852013:H852014 JC852013:JD852014 SY852013:SZ852014 ACU852013:ACV852014 AMQ852013:AMR852014 AWM852013:AWN852014 BGI852013:BGJ852014 BQE852013:BQF852014 CAA852013:CAB852014 CJW852013:CJX852014 CTS852013:CTT852014 DDO852013:DDP852014 DNK852013:DNL852014 DXG852013:DXH852014 EHC852013:EHD852014 EQY852013:EQZ852014 FAU852013:FAV852014 FKQ852013:FKR852014 FUM852013:FUN852014 GEI852013:GEJ852014 GOE852013:GOF852014 GYA852013:GYB852014 HHW852013:HHX852014 HRS852013:HRT852014 IBO852013:IBP852014 ILK852013:ILL852014 IVG852013:IVH852014 JFC852013:JFD852014 JOY852013:JOZ852014 JYU852013:JYV852014 KIQ852013:KIR852014 KSM852013:KSN852014 LCI852013:LCJ852014 LME852013:LMF852014 LWA852013:LWB852014 MFW852013:MFX852014 MPS852013:MPT852014 MZO852013:MZP852014 NJK852013:NJL852014 NTG852013:NTH852014 ODC852013:ODD852014 OMY852013:OMZ852014 OWU852013:OWV852014 PGQ852013:PGR852014 PQM852013:PQN852014 QAI852013:QAJ852014 QKE852013:QKF852014 QUA852013:QUB852014 RDW852013:RDX852014 RNS852013:RNT852014 RXO852013:RXP852014 SHK852013:SHL852014 SRG852013:SRH852014 TBC852013:TBD852014 TKY852013:TKZ852014 TUU852013:TUV852014 UEQ852013:UER852014 UOM852013:UON852014 UYI852013:UYJ852014 VIE852013:VIF852014 VSA852013:VSB852014 WBW852013:WBX852014 WLS852013:WLT852014 WVO852013:WVP852014 G917549:H917550 JC917549:JD917550 SY917549:SZ917550 ACU917549:ACV917550 AMQ917549:AMR917550 AWM917549:AWN917550 BGI917549:BGJ917550 BQE917549:BQF917550 CAA917549:CAB917550 CJW917549:CJX917550 CTS917549:CTT917550 DDO917549:DDP917550 DNK917549:DNL917550 DXG917549:DXH917550 EHC917549:EHD917550 EQY917549:EQZ917550 FAU917549:FAV917550 FKQ917549:FKR917550 FUM917549:FUN917550 GEI917549:GEJ917550 GOE917549:GOF917550 GYA917549:GYB917550 HHW917549:HHX917550 HRS917549:HRT917550 IBO917549:IBP917550 ILK917549:ILL917550 IVG917549:IVH917550 JFC917549:JFD917550 JOY917549:JOZ917550 JYU917549:JYV917550 KIQ917549:KIR917550 KSM917549:KSN917550 LCI917549:LCJ917550 LME917549:LMF917550 LWA917549:LWB917550 MFW917549:MFX917550 MPS917549:MPT917550 MZO917549:MZP917550 NJK917549:NJL917550 NTG917549:NTH917550 ODC917549:ODD917550 OMY917549:OMZ917550 OWU917549:OWV917550 PGQ917549:PGR917550 PQM917549:PQN917550 QAI917549:QAJ917550 QKE917549:QKF917550 QUA917549:QUB917550 RDW917549:RDX917550 RNS917549:RNT917550 RXO917549:RXP917550 SHK917549:SHL917550 SRG917549:SRH917550 TBC917549:TBD917550 TKY917549:TKZ917550 TUU917549:TUV917550 UEQ917549:UER917550 UOM917549:UON917550 UYI917549:UYJ917550 VIE917549:VIF917550 VSA917549:VSB917550 WBW917549:WBX917550 WLS917549:WLT917550 WVO917549:WVP917550 G983085:H983086 JC983085:JD983086 SY983085:SZ983086 ACU983085:ACV983086 AMQ983085:AMR983086 AWM983085:AWN983086 BGI983085:BGJ983086 BQE983085:BQF983086 CAA983085:CAB983086 CJW983085:CJX983086 CTS983085:CTT983086 DDO983085:DDP983086 DNK983085:DNL983086 DXG983085:DXH983086 EHC983085:EHD983086 EQY983085:EQZ983086 FAU983085:FAV983086 FKQ983085:FKR983086 FUM983085:FUN983086 GEI983085:GEJ983086 GOE983085:GOF983086 GYA983085:GYB983086 HHW983085:HHX983086 HRS983085:HRT983086 IBO983085:IBP983086 ILK983085:ILL983086 IVG983085:IVH983086 JFC983085:JFD983086 JOY983085:JOZ983086 JYU983085:JYV983086 KIQ983085:KIR983086 KSM983085:KSN983086 LCI983085:LCJ983086 LME983085:LMF983086 LWA983085:LWB983086 MFW983085:MFX983086 MPS983085:MPT983086 MZO983085:MZP983086 NJK983085:NJL983086 NTG983085:NTH983086 ODC983085:ODD983086 OMY983085:OMZ983086 OWU983085:OWV983086 PGQ983085:PGR983086 PQM983085:PQN983086 QAI983085:QAJ983086 QKE983085:QKF983086 QUA983085:QUB983086 RDW983085:RDX983086 RNS983085:RNT983086 RXO983085:RXP983086 SHK983085:SHL983086 SRG983085:SRH983086 TBC983085:TBD983086 TKY983085:TKZ983086 TUU983085:TUV983086 UEQ983085:UER983086 UOM983085:UON983086 UYI983085:UYJ983086 VIE983085:VIF983086 VSA983085:VSB983086 WBW983085:WBX983086 WLS983085:WLT983086 WVO983085:WVP983086 G68:H69 JC68:JD69 SY68:SZ69 ACU68:ACV69 AMQ68:AMR69 AWM68:AWN69 BGI68:BGJ69 BQE68:BQF69 CAA68:CAB69 CJW68:CJX69 CTS68:CTT69 DDO68:DDP69 DNK68:DNL69 DXG68:DXH69 EHC68:EHD69 EQY68:EQZ69 FAU68:FAV69 FKQ68:FKR69 FUM68:FUN69 GEI68:GEJ69 GOE68:GOF69 GYA68:GYB69 HHW68:HHX69 HRS68:HRT69 IBO68:IBP69 ILK68:ILL69 IVG68:IVH69 JFC68:JFD69 JOY68:JOZ69 JYU68:JYV69 KIQ68:KIR69 KSM68:KSN69 LCI68:LCJ69 LME68:LMF69 LWA68:LWB69 MFW68:MFX69 MPS68:MPT69 MZO68:MZP69 NJK68:NJL69 NTG68:NTH69 ODC68:ODD69 OMY68:OMZ69 OWU68:OWV69 PGQ68:PGR69 PQM68:PQN69 QAI68:QAJ69 QKE68:QKF69 QUA68:QUB69 RDW68:RDX69 RNS68:RNT69 RXO68:RXP69 SHK68:SHL69 SRG68:SRH69 TBC68:TBD69 TKY68:TKZ69 TUU68:TUV69 UEQ68:UER69 UOM68:UON69 UYI68:UYJ69 VIE68:VIF69 VSA68:VSB69 WBW68:WBX69 WLS68:WLT69 WVO68:WVP69 G65604:H65605 JC65604:JD65605 SY65604:SZ65605 ACU65604:ACV65605 AMQ65604:AMR65605 AWM65604:AWN65605 BGI65604:BGJ65605 BQE65604:BQF65605 CAA65604:CAB65605 CJW65604:CJX65605 CTS65604:CTT65605 DDO65604:DDP65605 DNK65604:DNL65605 DXG65604:DXH65605 EHC65604:EHD65605 EQY65604:EQZ65605 FAU65604:FAV65605 FKQ65604:FKR65605 FUM65604:FUN65605 GEI65604:GEJ65605 GOE65604:GOF65605 GYA65604:GYB65605 HHW65604:HHX65605 HRS65604:HRT65605 IBO65604:IBP65605 ILK65604:ILL65605 IVG65604:IVH65605 JFC65604:JFD65605 JOY65604:JOZ65605 JYU65604:JYV65605 KIQ65604:KIR65605 KSM65604:KSN65605 LCI65604:LCJ65605 LME65604:LMF65605 LWA65604:LWB65605 MFW65604:MFX65605 MPS65604:MPT65605 MZO65604:MZP65605 NJK65604:NJL65605 NTG65604:NTH65605 ODC65604:ODD65605 OMY65604:OMZ65605 OWU65604:OWV65605 PGQ65604:PGR65605 PQM65604:PQN65605 QAI65604:QAJ65605 QKE65604:QKF65605 QUA65604:QUB65605 RDW65604:RDX65605 RNS65604:RNT65605 RXO65604:RXP65605 SHK65604:SHL65605 SRG65604:SRH65605 TBC65604:TBD65605 TKY65604:TKZ65605 TUU65604:TUV65605 UEQ65604:UER65605 UOM65604:UON65605 UYI65604:UYJ65605 VIE65604:VIF65605 VSA65604:VSB65605 WBW65604:WBX65605 WLS65604:WLT65605 WVO65604:WVP65605 G131140:H131141 JC131140:JD131141 SY131140:SZ131141 ACU131140:ACV131141 AMQ131140:AMR131141 AWM131140:AWN131141 BGI131140:BGJ131141 BQE131140:BQF131141 CAA131140:CAB131141 CJW131140:CJX131141 CTS131140:CTT131141 DDO131140:DDP131141 DNK131140:DNL131141 DXG131140:DXH131141 EHC131140:EHD131141 EQY131140:EQZ131141 FAU131140:FAV131141 FKQ131140:FKR131141 FUM131140:FUN131141 GEI131140:GEJ131141 GOE131140:GOF131141 GYA131140:GYB131141 HHW131140:HHX131141 HRS131140:HRT131141 IBO131140:IBP131141 ILK131140:ILL131141 IVG131140:IVH131141 JFC131140:JFD131141 JOY131140:JOZ131141 JYU131140:JYV131141 KIQ131140:KIR131141 KSM131140:KSN131141 LCI131140:LCJ131141 LME131140:LMF131141 LWA131140:LWB131141 MFW131140:MFX131141 MPS131140:MPT131141 MZO131140:MZP131141 NJK131140:NJL131141 NTG131140:NTH131141 ODC131140:ODD131141 OMY131140:OMZ131141 OWU131140:OWV131141 PGQ131140:PGR131141 PQM131140:PQN131141 QAI131140:QAJ131141 QKE131140:QKF131141 QUA131140:QUB131141 RDW131140:RDX131141 RNS131140:RNT131141 RXO131140:RXP131141 SHK131140:SHL131141 SRG131140:SRH131141 TBC131140:TBD131141 TKY131140:TKZ131141 TUU131140:TUV131141 UEQ131140:UER131141 UOM131140:UON131141 UYI131140:UYJ131141 VIE131140:VIF131141 VSA131140:VSB131141 WBW131140:WBX131141 WLS131140:WLT131141 WVO131140:WVP131141 G196676:H196677 JC196676:JD196677 SY196676:SZ196677 ACU196676:ACV196677 AMQ196676:AMR196677 AWM196676:AWN196677 BGI196676:BGJ196677 BQE196676:BQF196677 CAA196676:CAB196677 CJW196676:CJX196677 CTS196676:CTT196677 DDO196676:DDP196677 DNK196676:DNL196677 DXG196676:DXH196677 EHC196676:EHD196677 EQY196676:EQZ196677 FAU196676:FAV196677 FKQ196676:FKR196677 FUM196676:FUN196677 GEI196676:GEJ196677 GOE196676:GOF196677 GYA196676:GYB196677 HHW196676:HHX196677 HRS196676:HRT196677 IBO196676:IBP196677 ILK196676:ILL196677 IVG196676:IVH196677 JFC196676:JFD196677 JOY196676:JOZ196677 JYU196676:JYV196677 KIQ196676:KIR196677 KSM196676:KSN196677 LCI196676:LCJ196677 LME196676:LMF196677 LWA196676:LWB196677 MFW196676:MFX196677 MPS196676:MPT196677 MZO196676:MZP196677 NJK196676:NJL196677 NTG196676:NTH196677 ODC196676:ODD196677 OMY196676:OMZ196677 OWU196676:OWV196677 PGQ196676:PGR196677 PQM196676:PQN196677 QAI196676:QAJ196677 QKE196676:QKF196677 QUA196676:QUB196677 RDW196676:RDX196677 RNS196676:RNT196677 RXO196676:RXP196677 SHK196676:SHL196677 SRG196676:SRH196677 TBC196676:TBD196677 TKY196676:TKZ196677 TUU196676:TUV196677 UEQ196676:UER196677 UOM196676:UON196677 UYI196676:UYJ196677 VIE196676:VIF196677 VSA196676:VSB196677 WBW196676:WBX196677 WLS196676:WLT196677 WVO196676:WVP196677 G262212:H262213 JC262212:JD262213 SY262212:SZ262213 ACU262212:ACV262213 AMQ262212:AMR262213 AWM262212:AWN262213 BGI262212:BGJ262213 BQE262212:BQF262213 CAA262212:CAB262213 CJW262212:CJX262213 CTS262212:CTT262213 DDO262212:DDP262213 DNK262212:DNL262213 DXG262212:DXH262213 EHC262212:EHD262213 EQY262212:EQZ262213 FAU262212:FAV262213 FKQ262212:FKR262213 FUM262212:FUN262213 GEI262212:GEJ262213 GOE262212:GOF262213 GYA262212:GYB262213 HHW262212:HHX262213 HRS262212:HRT262213 IBO262212:IBP262213 ILK262212:ILL262213 IVG262212:IVH262213 JFC262212:JFD262213 JOY262212:JOZ262213 JYU262212:JYV262213 KIQ262212:KIR262213 KSM262212:KSN262213 LCI262212:LCJ262213 LME262212:LMF262213 LWA262212:LWB262213 MFW262212:MFX262213 MPS262212:MPT262213 MZO262212:MZP262213 NJK262212:NJL262213 NTG262212:NTH262213 ODC262212:ODD262213 OMY262212:OMZ262213 OWU262212:OWV262213 PGQ262212:PGR262213 PQM262212:PQN262213 QAI262212:QAJ262213 QKE262212:QKF262213 QUA262212:QUB262213 RDW262212:RDX262213 RNS262212:RNT262213 RXO262212:RXP262213 SHK262212:SHL262213 SRG262212:SRH262213 TBC262212:TBD262213 TKY262212:TKZ262213 TUU262212:TUV262213 UEQ262212:UER262213 UOM262212:UON262213 UYI262212:UYJ262213 VIE262212:VIF262213 VSA262212:VSB262213 WBW262212:WBX262213 WLS262212:WLT262213 WVO262212:WVP262213 G327748:H327749 JC327748:JD327749 SY327748:SZ327749 ACU327748:ACV327749 AMQ327748:AMR327749 AWM327748:AWN327749 BGI327748:BGJ327749 BQE327748:BQF327749 CAA327748:CAB327749 CJW327748:CJX327749 CTS327748:CTT327749 DDO327748:DDP327749 DNK327748:DNL327749 DXG327748:DXH327749 EHC327748:EHD327749 EQY327748:EQZ327749 FAU327748:FAV327749 FKQ327748:FKR327749 FUM327748:FUN327749 GEI327748:GEJ327749 GOE327748:GOF327749 GYA327748:GYB327749 HHW327748:HHX327749 HRS327748:HRT327749 IBO327748:IBP327749 ILK327748:ILL327749 IVG327748:IVH327749 JFC327748:JFD327749 JOY327748:JOZ327749 JYU327748:JYV327749 KIQ327748:KIR327749 KSM327748:KSN327749 LCI327748:LCJ327749 LME327748:LMF327749 LWA327748:LWB327749 MFW327748:MFX327749 MPS327748:MPT327749 MZO327748:MZP327749 NJK327748:NJL327749 NTG327748:NTH327749 ODC327748:ODD327749 OMY327748:OMZ327749 OWU327748:OWV327749 PGQ327748:PGR327749 PQM327748:PQN327749 QAI327748:QAJ327749 QKE327748:QKF327749 QUA327748:QUB327749 RDW327748:RDX327749 RNS327748:RNT327749 RXO327748:RXP327749 SHK327748:SHL327749 SRG327748:SRH327749 TBC327748:TBD327749 TKY327748:TKZ327749 TUU327748:TUV327749 UEQ327748:UER327749 UOM327748:UON327749 UYI327748:UYJ327749 VIE327748:VIF327749 VSA327748:VSB327749 WBW327748:WBX327749 WLS327748:WLT327749 WVO327748:WVP327749 G393284:H393285 JC393284:JD393285 SY393284:SZ393285 ACU393284:ACV393285 AMQ393284:AMR393285 AWM393284:AWN393285 BGI393284:BGJ393285 BQE393284:BQF393285 CAA393284:CAB393285 CJW393284:CJX393285 CTS393284:CTT393285 DDO393284:DDP393285 DNK393284:DNL393285 DXG393284:DXH393285 EHC393284:EHD393285 EQY393284:EQZ393285 FAU393284:FAV393285 FKQ393284:FKR393285 FUM393284:FUN393285 GEI393284:GEJ393285 GOE393284:GOF393285 GYA393284:GYB393285 HHW393284:HHX393285 HRS393284:HRT393285 IBO393284:IBP393285 ILK393284:ILL393285 IVG393284:IVH393285 JFC393284:JFD393285 JOY393284:JOZ393285 JYU393284:JYV393285 KIQ393284:KIR393285 KSM393284:KSN393285 LCI393284:LCJ393285 LME393284:LMF393285 LWA393284:LWB393285 MFW393284:MFX393285 MPS393284:MPT393285 MZO393284:MZP393285 NJK393284:NJL393285 NTG393284:NTH393285 ODC393284:ODD393285 OMY393284:OMZ393285 OWU393284:OWV393285 PGQ393284:PGR393285 PQM393284:PQN393285 QAI393284:QAJ393285 QKE393284:QKF393285 QUA393284:QUB393285 RDW393284:RDX393285 RNS393284:RNT393285 RXO393284:RXP393285 SHK393284:SHL393285 SRG393284:SRH393285 TBC393284:TBD393285 TKY393284:TKZ393285 TUU393284:TUV393285 UEQ393284:UER393285 UOM393284:UON393285 UYI393284:UYJ393285 VIE393284:VIF393285 VSA393284:VSB393285 WBW393284:WBX393285 WLS393284:WLT393285 WVO393284:WVP393285 G458820:H458821 JC458820:JD458821 SY458820:SZ458821 ACU458820:ACV458821 AMQ458820:AMR458821 AWM458820:AWN458821 BGI458820:BGJ458821 BQE458820:BQF458821 CAA458820:CAB458821 CJW458820:CJX458821 CTS458820:CTT458821 DDO458820:DDP458821 DNK458820:DNL458821 DXG458820:DXH458821 EHC458820:EHD458821 EQY458820:EQZ458821 FAU458820:FAV458821 FKQ458820:FKR458821 FUM458820:FUN458821 GEI458820:GEJ458821 GOE458820:GOF458821 GYA458820:GYB458821 HHW458820:HHX458821 HRS458820:HRT458821 IBO458820:IBP458821 ILK458820:ILL458821 IVG458820:IVH458821 JFC458820:JFD458821 JOY458820:JOZ458821 JYU458820:JYV458821 KIQ458820:KIR458821 KSM458820:KSN458821 LCI458820:LCJ458821 LME458820:LMF458821 LWA458820:LWB458821 MFW458820:MFX458821 MPS458820:MPT458821 MZO458820:MZP458821 NJK458820:NJL458821 NTG458820:NTH458821 ODC458820:ODD458821 OMY458820:OMZ458821 OWU458820:OWV458821 PGQ458820:PGR458821 PQM458820:PQN458821 QAI458820:QAJ458821 QKE458820:QKF458821 QUA458820:QUB458821 RDW458820:RDX458821 RNS458820:RNT458821 RXO458820:RXP458821 SHK458820:SHL458821 SRG458820:SRH458821 TBC458820:TBD458821 TKY458820:TKZ458821 TUU458820:TUV458821 UEQ458820:UER458821 UOM458820:UON458821 UYI458820:UYJ458821 VIE458820:VIF458821 VSA458820:VSB458821 WBW458820:WBX458821 WLS458820:WLT458821 WVO458820:WVP458821 G524356:H524357 JC524356:JD524357 SY524356:SZ524357 ACU524356:ACV524357 AMQ524356:AMR524357 AWM524356:AWN524357 BGI524356:BGJ524357 BQE524356:BQF524357 CAA524356:CAB524357 CJW524356:CJX524357 CTS524356:CTT524357 DDO524356:DDP524357 DNK524356:DNL524357 DXG524356:DXH524357 EHC524356:EHD524357 EQY524356:EQZ524357 FAU524356:FAV524357 FKQ524356:FKR524357 FUM524356:FUN524357 GEI524356:GEJ524357 GOE524356:GOF524357 GYA524356:GYB524357 HHW524356:HHX524357 HRS524356:HRT524357 IBO524356:IBP524357 ILK524356:ILL524357 IVG524356:IVH524357 JFC524356:JFD524357 JOY524356:JOZ524357 JYU524356:JYV524357 KIQ524356:KIR524357 KSM524356:KSN524357 LCI524356:LCJ524357 LME524356:LMF524357 LWA524356:LWB524357 MFW524356:MFX524357 MPS524356:MPT524357 MZO524356:MZP524357 NJK524356:NJL524357 NTG524356:NTH524357 ODC524356:ODD524357 OMY524356:OMZ524357 OWU524356:OWV524357 PGQ524356:PGR524357 PQM524356:PQN524357 QAI524356:QAJ524357 QKE524356:QKF524357 QUA524356:QUB524357 RDW524356:RDX524357 RNS524356:RNT524357 RXO524356:RXP524357 SHK524356:SHL524357 SRG524356:SRH524357 TBC524356:TBD524357 TKY524356:TKZ524357 TUU524356:TUV524357 UEQ524356:UER524357 UOM524356:UON524357 UYI524356:UYJ524357 VIE524356:VIF524357 VSA524356:VSB524357 WBW524356:WBX524357 WLS524356:WLT524357 WVO524356:WVP524357 G589892:H589893 JC589892:JD589893 SY589892:SZ589893 ACU589892:ACV589893 AMQ589892:AMR589893 AWM589892:AWN589893 BGI589892:BGJ589893 BQE589892:BQF589893 CAA589892:CAB589893 CJW589892:CJX589893 CTS589892:CTT589893 DDO589892:DDP589893 DNK589892:DNL589893 DXG589892:DXH589893 EHC589892:EHD589893 EQY589892:EQZ589893 FAU589892:FAV589893 FKQ589892:FKR589893 FUM589892:FUN589893 GEI589892:GEJ589893 GOE589892:GOF589893 GYA589892:GYB589893 HHW589892:HHX589893 HRS589892:HRT589893 IBO589892:IBP589893 ILK589892:ILL589893 IVG589892:IVH589893 JFC589892:JFD589893 JOY589892:JOZ589893 JYU589892:JYV589893 KIQ589892:KIR589893 KSM589892:KSN589893 LCI589892:LCJ589893 LME589892:LMF589893 LWA589892:LWB589893 MFW589892:MFX589893 MPS589892:MPT589893 MZO589892:MZP589893 NJK589892:NJL589893 NTG589892:NTH589893 ODC589892:ODD589893 OMY589892:OMZ589893 OWU589892:OWV589893 PGQ589892:PGR589893 PQM589892:PQN589893 QAI589892:QAJ589893 QKE589892:QKF589893 QUA589892:QUB589893 RDW589892:RDX589893 RNS589892:RNT589893 RXO589892:RXP589893 SHK589892:SHL589893 SRG589892:SRH589893 TBC589892:TBD589893 TKY589892:TKZ589893 TUU589892:TUV589893 UEQ589892:UER589893 UOM589892:UON589893 UYI589892:UYJ589893 VIE589892:VIF589893 VSA589892:VSB589893 WBW589892:WBX589893 WLS589892:WLT589893 WVO589892:WVP589893 G655428:H655429 JC655428:JD655429 SY655428:SZ655429 ACU655428:ACV655429 AMQ655428:AMR655429 AWM655428:AWN655429 BGI655428:BGJ655429 BQE655428:BQF655429 CAA655428:CAB655429 CJW655428:CJX655429 CTS655428:CTT655429 DDO655428:DDP655429 DNK655428:DNL655429 DXG655428:DXH655429 EHC655428:EHD655429 EQY655428:EQZ655429 FAU655428:FAV655429 FKQ655428:FKR655429 FUM655428:FUN655429 GEI655428:GEJ655429 GOE655428:GOF655429 GYA655428:GYB655429 HHW655428:HHX655429 HRS655428:HRT655429 IBO655428:IBP655429 ILK655428:ILL655429 IVG655428:IVH655429 JFC655428:JFD655429 JOY655428:JOZ655429 JYU655428:JYV655429 KIQ655428:KIR655429 KSM655428:KSN655429 LCI655428:LCJ655429 LME655428:LMF655429 LWA655428:LWB655429 MFW655428:MFX655429 MPS655428:MPT655429 MZO655428:MZP655429 NJK655428:NJL655429 NTG655428:NTH655429 ODC655428:ODD655429 OMY655428:OMZ655429 OWU655428:OWV655429 PGQ655428:PGR655429 PQM655428:PQN655429 QAI655428:QAJ655429 QKE655428:QKF655429 QUA655428:QUB655429 RDW655428:RDX655429 RNS655428:RNT655429 RXO655428:RXP655429 SHK655428:SHL655429 SRG655428:SRH655429 TBC655428:TBD655429 TKY655428:TKZ655429 TUU655428:TUV655429 UEQ655428:UER655429 UOM655428:UON655429 UYI655428:UYJ655429 VIE655428:VIF655429 VSA655428:VSB655429 WBW655428:WBX655429 WLS655428:WLT655429 WVO655428:WVP655429 G720964:H720965 JC720964:JD720965 SY720964:SZ720965 ACU720964:ACV720965 AMQ720964:AMR720965 AWM720964:AWN720965 BGI720964:BGJ720965 BQE720964:BQF720965 CAA720964:CAB720965 CJW720964:CJX720965 CTS720964:CTT720965 DDO720964:DDP720965 DNK720964:DNL720965 DXG720964:DXH720965 EHC720964:EHD720965 EQY720964:EQZ720965 FAU720964:FAV720965 FKQ720964:FKR720965 FUM720964:FUN720965 GEI720964:GEJ720965 GOE720964:GOF720965 GYA720964:GYB720965 HHW720964:HHX720965 HRS720964:HRT720965 IBO720964:IBP720965 ILK720964:ILL720965 IVG720964:IVH720965 JFC720964:JFD720965 JOY720964:JOZ720965 JYU720964:JYV720965 KIQ720964:KIR720965 KSM720964:KSN720965 LCI720964:LCJ720965 LME720964:LMF720965 LWA720964:LWB720965 MFW720964:MFX720965 MPS720964:MPT720965 MZO720964:MZP720965 NJK720964:NJL720965 NTG720964:NTH720965 ODC720964:ODD720965 OMY720964:OMZ720965 OWU720964:OWV720965 PGQ720964:PGR720965 PQM720964:PQN720965 QAI720964:QAJ720965 QKE720964:QKF720965 QUA720964:QUB720965 RDW720964:RDX720965 RNS720964:RNT720965 RXO720964:RXP720965 SHK720964:SHL720965 SRG720964:SRH720965 TBC720964:TBD720965 TKY720964:TKZ720965 TUU720964:TUV720965 UEQ720964:UER720965 UOM720964:UON720965 UYI720964:UYJ720965 VIE720964:VIF720965 VSA720964:VSB720965 WBW720964:WBX720965 WLS720964:WLT720965 WVO720964:WVP720965 G786500:H786501 JC786500:JD786501 SY786500:SZ786501 ACU786500:ACV786501 AMQ786500:AMR786501 AWM786500:AWN786501 BGI786500:BGJ786501 BQE786500:BQF786501 CAA786500:CAB786501 CJW786500:CJX786501 CTS786500:CTT786501 DDO786500:DDP786501 DNK786500:DNL786501 DXG786500:DXH786501 EHC786500:EHD786501 EQY786500:EQZ786501 FAU786500:FAV786501 FKQ786500:FKR786501 FUM786500:FUN786501 GEI786500:GEJ786501 GOE786500:GOF786501 GYA786500:GYB786501 HHW786500:HHX786501 HRS786500:HRT786501 IBO786500:IBP786501 ILK786500:ILL786501 IVG786500:IVH786501 JFC786500:JFD786501 JOY786500:JOZ786501 JYU786500:JYV786501 KIQ786500:KIR786501 KSM786500:KSN786501 LCI786500:LCJ786501 LME786500:LMF786501 LWA786500:LWB786501 MFW786500:MFX786501 MPS786500:MPT786501 MZO786500:MZP786501 NJK786500:NJL786501 NTG786500:NTH786501 ODC786500:ODD786501 OMY786500:OMZ786501 OWU786500:OWV786501 PGQ786500:PGR786501 PQM786500:PQN786501 QAI786500:QAJ786501 QKE786500:QKF786501 QUA786500:QUB786501 RDW786500:RDX786501 RNS786500:RNT786501 RXO786500:RXP786501 SHK786500:SHL786501 SRG786500:SRH786501 TBC786500:TBD786501 TKY786500:TKZ786501 TUU786500:TUV786501 UEQ786500:UER786501 UOM786500:UON786501 UYI786500:UYJ786501 VIE786500:VIF786501 VSA786500:VSB786501 WBW786500:WBX786501 WLS786500:WLT786501 WVO786500:WVP786501 G852036:H852037 JC852036:JD852037 SY852036:SZ852037 ACU852036:ACV852037 AMQ852036:AMR852037 AWM852036:AWN852037 BGI852036:BGJ852037 BQE852036:BQF852037 CAA852036:CAB852037 CJW852036:CJX852037 CTS852036:CTT852037 DDO852036:DDP852037 DNK852036:DNL852037 DXG852036:DXH852037 EHC852036:EHD852037 EQY852036:EQZ852037 FAU852036:FAV852037 FKQ852036:FKR852037 FUM852036:FUN852037 GEI852036:GEJ852037 GOE852036:GOF852037 GYA852036:GYB852037 HHW852036:HHX852037 HRS852036:HRT852037 IBO852036:IBP852037 ILK852036:ILL852037 IVG852036:IVH852037 JFC852036:JFD852037 JOY852036:JOZ852037 JYU852036:JYV852037 KIQ852036:KIR852037 KSM852036:KSN852037 LCI852036:LCJ852037 LME852036:LMF852037 LWA852036:LWB852037 MFW852036:MFX852037 MPS852036:MPT852037 MZO852036:MZP852037 NJK852036:NJL852037 NTG852036:NTH852037 ODC852036:ODD852037 OMY852036:OMZ852037 OWU852036:OWV852037 PGQ852036:PGR852037 PQM852036:PQN852037 QAI852036:QAJ852037 QKE852036:QKF852037 QUA852036:QUB852037 RDW852036:RDX852037 RNS852036:RNT852037 RXO852036:RXP852037 SHK852036:SHL852037 SRG852036:SRH852037 TBC852036:TBD852037 TKY852036:TKZ852037 TUU852036:TUV852037 UEQ852036:UER852037 UOM852036:UON852037 UYI852036:UYJ852037 VIE852036:VIF852037 VSA852036:VSB852037 WBW852036:WBX852037 WLS852036:WLT852037 WVO852036:WVP852037 G917572:H917573 JC917572:JD917573 SY917572:SZ917573 ACU917572:ACV917573 AMQ917572:AMR917573 AWM917572:AWN917573 BGI917572:BGJ917573 BQE917572:BQF917573 CAA917572:CAB917573 CJW917572:CJX917573 CTS917572:CTT917573 DDO917572:DDP917573 DNK917572:DNL917573 DXG917572:DXH917573 EHC917572:EHD917573 EQY917572:EQZ917573 FAU917572:FAV917573 FKQ917572:FKR917573 FUM917572:FUN917573 GEI917572:GEJ917573 GOE917572:GOF917573 GYA917572:GYB917573 HHW917572:HHX917573 HRS917572:HRT917573 IBO917572:IBP917573 ILK917572:ILL917573 IVG917572:IVH917573 JFC917572:JFD917573 JOY917572:JOZ917573 JYU917572:JYV917573 KIQ917572:KIR917573 KSM917572:KSN917573 LCI917572:LCJ917573 LME917572:LMF917573 LWA917572:LWB917573 MFW917572:MFX917573 MPS917572:MPT917573 MZO917572:MZP917573 NJK917572:NJL917573 NTG917572:NTH917573 ODC917572:ODD917573 OMY917572:OMZ917573 OWU917572:OWV917573 PGQ917572:PGR917573 PQM917572:PQN917573 QAI917572:QAJ917573 QKE917572:QKF917573 QUA917572:QUB917573 RDW917572:RDX917573 RNS917572:RNT917573 RXO917572:RXP917573 SHK917572:SHL917573 SRG917572:SRH917573 TBC917572:TBD917573 TKY917572:TKZ917573 TUU917572:TUV917573 UEQ917572:UER917573 UOM917572:UON917573 UYI917572:UYJ917573 VIE917572:VIF917573 VSA917572:VSB917573 WBW917572:WBX917573 WLS917572:WLT917573 WVO917572:WVP917573 G983108:H983109 JC983108:JD983109 SY983108:SZ983109 ACU983108:ACV983109 AMQ983108:AMR983109 AWM983108:AWN983109 BGI983108:BGJ983109 BQE983108:BQF983109 CAA983108:CAB983109 CJW983108:CJX983109 CTS983108:CTT983109 DDO983108:DDP983109 DNK983108:DNL983109 DXG983108:DXH983109 EHC983108:EHD983109 EQY983108:EQZ983109 FAU983108:FAV983109 FKQ983108:FKR983109 FUM983108:FUN983109 GEI983108:GEJ983109 GOE983108:GOF983109 GYA983108:GYB983109 HHW983108:HHX983109 HRS983108:HRT983109 IBO983108:IBP983109 ILK983108:ILL983109 IVG983108:IVH983109 JFC983108:JFD983109 JOY983108:JOZ983109 JYU983108:JYV983109 KIQ983108:KIR983109 KSM983108:KSN983109 LCI983108:LCJ983109 LME983108:LMF983109 LWA983108:LWB983109 MFW983108:MFX983109 MPS983108:MPT983109 MZO983108:MZP983109 NJK983108:NJL983109 NTG983108:NTH983109 ODC983108:ODD983109 OMY983108:OMZ983109 OWU983108:OWV983109 PGQ983108:PGR983109 PQM983108:PQN983109 QAI983108:QAJ983109 QKE983108:QKF983109 QUA983108:QUB983109 RDW983108:RDX983109 RNS983108:RNT983109 RXO983108:RXP983109 SHK983108:SHL983109 SRG983108:SRH983109 TBC983108:TBD983109 TKY983108:TKZ983109 TUU983108:TUV983109 UEQ983108:UER983109 UOM983108:UON983109 UYI983108:UYJ983109 VIE983108:VIF983109 VSA983108:VSB983109 WBW983108:WBX983109 WLS983108:WLT983109 WVO983108:WVP983109 G10:H13 JC10:JD13 SY10:SZ13 ACU10:ACV13 AMQ10:AMR13 AWM10:AWN13 BGI10:BGJ13 BQE10:BQF13 CAA10:CAB13 CJW10:CJX13 CTS10:CTT13 DDO10:DDP13 DNK10:DNL13 DXG10:DXH13 EHC10:EHD13 EQY10:EQZ13 FAU10:FAV13 FKQ10:FKR13 FUM10:FUN13 GEI10:GEJ13 GOE10:GOF13 GYA10:GYB13 HHW10:HHX13 HRS10:HRT13 IBO10:IBP13 ILK10:ILL13 IVG10:IVH13 JFC10:JFD13 JOY10:JOZ13 JYU10:JYV13 KIQ10:KIR13 KSM10:KSN13 LCI10:LCJ13 LME10:LMF13 LWA10:LWB13 MFW10:MFX13 MPS10:MPT13 MZO10:MZP13 NJK10:NJL13 NTG10:NTH13 ODC10:ODD13 OMY10:OMZ13 OWU10:OWV13 PGQ10:PGR13 PQM10:PQN13 QAI10:QAJ13 QKE10:QKF13 QUA10:QUB13 RDW10:RDX13 RNS10:RNT13 RXO10:RXP13 SHK10:SHL13 SRG10:SRH13 TBC10:TBD13 TKY10:TKZ13 TUU10:TUV13 UEQ10:UER13 UOM10:UON13 UYI10:UYJ13 VIE10:VIF13 VSA10:VSB13 WBW10:WBX13 WLS10:WLT13 WVO10:WVP13 G65546:H65549 JC65546:JD65549 SY65546:SZ65549 ACU65546:ACV65549 AMQ65546:AMR65549 AWM65546:AWN65549 BGI65546:BGJ65549 BQE65546:BQF65549 CAA65546:CAB65549 CJW65546:CJX65549 CTS65546:CTT65549 DDO65546:DDP65549 DNK65546:DNL65549 DXG65546:DXH65549 EHC65546:EHD65549 EQY65546:EQZ65549 FAU65546:FAV65549 FKQ65546:FKR65549 FUM65546:FUN65549 GEI65546:GEJ65549 GOE65546:GOF65549 GYA65546:GYB65549 HHW65546:HHX65549 HRS65546:HRT65549 IBO65546:IBP65549 ILK65546:ILL65549 IVG65546:IVH65549 JFC65546:JFD65549 JOY65546:JOZ65549 JYU65546:JYV65549 KIQ65546:KIR65549 KSM65546:KSN65549 LCI65546:LCJ65549 LME65546:LMF65549 LWA65546:LWB65549 MFW65546:MFX65549 MPS65546:MPT65549 MZO65546:MZP65549 NJK65546:NJL65549 NTG65546:NTH65549 ODC65546:ODD65549 OMY65546:OMZ65549 OWU65546:OWV65549 PGQ65546:PGR65549 PQM65546:PQN65549 QAI65546:QAJ65549 QKE65546:QKF65549 QUA65546:QUB65549 RDW65546:RDX65549 RNS65546:RNT65549 RXO65546:RXP65549 SHK65546:SHL65549 SRG65546:SRH65549 TBC65546:TBD65549 TKY65546:TKZ65549 TUU65546:TUV65549 UEQ65546:UER65549 UOM65546:UON65549 UYI65546:UYJ65549 VIE65546:VIF65549 VSA65546:VSB65549 WBW65546:WBX65549 WLS65546:WLT65549 WVO65546:WVP65549 G131082:H131085 JC131082:JD131085 SY131082:SZ131085 ACU131082:ACV131085 AMQ131082:AMR131085 AWM131082:AWN131085 BGI131082:BGJ131085 BQE131082:BQF131085 CAA131082:CAB131085 CJW131082:CJX131085 CTS131082:CTT131085 DDO131082:DDP131085 DNK131082:DNL131085 DXG131082:DXH131085 EHC131082:EHD131085 EQY131082:EQZ131085 FAU131082:FAV131085 FKQ131082:FKR131085 FUM131082:FUN131085 GEI131082:GEJ131085 GOE131082:GOF131085 GYA131082:GYB131085 HHW131082:HHX131085 HRS131082:HRT131085 IBO131082:IBP131085 ILK131082:ILL131085 IVG131082:IVH131085 JFC131082:JFD131085 JOY131082:JOZ131085 JYU131082:JYV131085 KIQ131082:KIR131085 KSM131082:KSN131085 LCI131082:LCJ131085 LME131082:LMF131085 LWA131082:LWB131085 MFW131082:MFX131085 MPS131082:MPT131085 MZO131082:MZP131085 NJK131082:NJL131085 NTG131082:NTH131085 ODC131082:ODD131085 OMY131082:OMZ131085 OWU131082:OWV131085 PGQ131082:PGR131085 PQM131082:PQN131085 QAI131082:QAJ131085 QKE131082:QKF131085 QUA131082:QUB131085 RDW131082:RDX131085 RNS131082:RNT131085 RXO131082:RXP131085 SHK131082:SHL131085 SRG131082:SRH131085 TBC131082:TBD131085 TKY131082:TKZ131085 TUU131082:TUV131085 UEQ131082:UER131085 UOM131082:UON131085 UYI131082:UYJ131085 VIE131082:VIF131085 VSA131082:VSB131085 WBW131082:WBX131085 WLS131082:WLT131085 WVO131082:WVP131085 G196618:H196621 JC196618:JD196621 SY196618:SZ196621 ACU196618:ACV196621 AMQ196618:AMR196621 AWM196618:AWN196621 BGI196618:BGJ196621 BQE196618:BQF196621 CAA196618:CAB196621 CJW196618:CJX196621 CTS196618:CTT196621 DDO196618:DDP196621 DNK196618:DNL196621 DXG196618:DXH196621 EHC196618:EHD196621 EQY196618:EQZ196621 FAU196618:FAV196621 FKQ196618:FKR196621 FUM196618:FUN196621 GEI196618:GEJ196621 GOE196618:GOF196621 GYA196618:GYB196621 HHW196618:HHX196621 HRS196618:HRT196621 IBO196618:IBP196621 ILK196618:ILL196621 IVG196618:IVH196621 JFC196618:JFD196621 JOY196618:JOZ196621 JYU196618:JYV196621 KIQ196618:KIR196621 KSM196618:KSN196621 LCI196618:LCJ196621 LME196618:LMF196621 LWA196618:LWB196621 MFW196618:MFX196621 MPS196618:MPT196621 MZO196618:MZP196621 NJK196618:NJL196621 NTG196618:NTH196621 ODC196618:ODD196621 OMY196618:OMZ196621 OWU196618:OWV196621 PGQ196618:PGR196621 PQM196618:PQN196621 QAI196618:QAJ196621 QKE196618:QKF196621 QUA196618:QUB196621 RDW196618:RDX196621 RNS196618:RNT196621 RXO196618:RXP196621 SHK196618:SHL196621 SRG196618:SRH196621 TBC196618:TBD196621 TKY196618:TKZ196621 TUU196618:TUV196621 UEQ196618:UER196621 UOM196618:UON196621 UYI196618:UYJ196621 VIE196618:VIF196621 VSA196618:VSB196621 WBW196618:WBX196621 WLS196618:WLT196621 WVO196618:WVP196621 G262154:H262157 JC262154:JD262157 SY262154:SZ262157 ACU262154:ACV262157 AMQ262154:AMR262157 AWM262154:AWN262157 BGI262154:BGJ262157 BQE262154:BQF262157 CAA262154:CAB262157 CJW262154:CJX262157 CTS262154:CTT262157 DDO262154:DDP262157 DNK262154:DNL262157 DXG262154:DXH262157 EHC262154:EHD262157 EQY262154:EQZ262157 FAU262154:FAV262157 FKQ262154:FKR262157 FUM262154:FUN262157 GEI262154:GEJ262157 GOE262154:GOF262157 GYA262154:GYB262157 HHW262154:HHX262157 HRS262154:HRT262157 IBO262154:IBP262157 ILK262154:ILL262157 IVG262154:IVH262157 JFC262154:JFD262157 JOY262154:JOZ262157 JYU262154:JYV262157 KIQ262154:KIR262157 KSM262154:KSN262157 LCI262154:LCJ262157 LME262154:LMF262157 LWA262154:LWB262157 MFW262154:MFX262157 MPS262154:MPT262157 MZO262154:MZP262157 NJK262154:NJL262157 NTG262154:NTH262157 ODC262154:ODD262157 OMY262154:OMZ262157 OWU262154:OWV262157 PGQ262154:PGR262157 PQM262154:PQN262157 QAI262154:QAJ262157 QKE262154:QKF262157 QUA262154:QUB262157 RDW262154:RDX262157 RNS262154:RNT262157 RXO262154:RXP262157 SHK262154:SHL262157 SRG262154:SRH262157 TBC262154:TBD262157 TKY262154:TKZ262157 TUU262154:TUV262157 UEQ262154:UER262157 UOM262154:UON262157 UYI262154:UYJ262157 VIE262154:VIF262157 VSA262154:VSB262157 WBW262154:WBX262157 WLS262154:WLT262157 WVO262154:WVP262157 G327690:H327693 JC327690:JD327693 SY327690:SZ327693 ACU327690:ACV327693 AMQ327690:AMR327693 AWM327690:AWN327693 BGI327690:BGJ327693 BQE327690:BQF327693 CAA327690:CAB327693 CJW327690:CJX327693 CTS327690:CTT327693 DDO327690:DDP327693 DNK327690:DNL327693 DXG327690:DXH327693 EHC327690:EHD327693 EQY327690:EQZ327693 FAU327690:FAV327693 FKQ327690:FKR327693 FUM327690:FUN327693 GEI327690:GEJ327693 GOE327690:GOF327693 GYA327690:GYB327693 HHW327690:HHX327693 HRS327690:HRT327693 IBO327690:IBP327693 ILK327690:ILL327693 IVG327690:IVH327693 JFC327690:JFD327693 JOY327690:JOZ327693 JYU327690:JYV327693 KIQ327690:KIR327693 KSM327690:KSN327693 LCI327690:LCJ327693 LME327690:LMF327693 LWA327690:LWB327693 MFW327690:MFX327693 MPS327690:MPT327693 MZO327690:MZP327693 NJK327690:NJL327693 NTG327690:NTH327693 ODC327690:ODD327693 OMY327690:OMZ327693 OWU327690:OWV327693 PGQ327690:PGR327693 PQM327690:PQN327693 QAI327690:QAJ327693 QKE327690:QKF327693 QUA327690:QUB327693 RDW327690:RDX327693 RNS327690:RNT327693 RXO327690:RXP327693 SHK327690:SHL327693 SRG327690:SRH327693 TBC327690:TBD327693 TKY327690:TKZ327693 TUU327690:TUV327693 UEQ327690:UER327693 UOM327690:UON327693 UYI327690:UYJ327693 VIE327690:VIF327693 VSA327690:VSB327693 WBW327690:WBX327693 WLS327690:WLT327693 WVO327690:WVP327693 G393226:H393229 JC393226:JD393229 SY393226:SZ393229 ACU393226:ACV393229 AMQ393226:AMR393229 AWM393226:AWN393229 BGI393226:BGJ393229 BQE393226:BQF393229 CAA393226:CAB393229 CJW393226:CJX393229 CTS393226:CTT393229 DDO393226:DDP393229 DNK393226:DNL393229 DXG393226:DXH393229 EHC393226:EHD393229 EQY393226:EQZ393229 FAU393226:FAV393229 FKQ393226:FKR393229 FUM393226:FUN393229 GEI393226:GEJ393229 GOE393226:GOF393229 GYA393226:GYB393229 HHW393226:HHX393229 HRS393226:HRT393229 IBO393226:IBP393229 ILK393226:ILL393229 IVG393226:IVH393229 JFC393226:JFD393229 JOY393226:JOZ393229 JYU393226:JYV393229 KIQ393226:KIR393229 KSM393226:KSN393229 LCI393226:LCJ393229 LME393226:LMF393229 LWA393226:LWB393229 MFW393226:MFX393229 MPS393226:MPT393229 MZO393226:MZP393229 NJK393226:NJL393229 NTG393226:NTH393229 ODC393226:ODD393229 OMY393226:OMZ393229 OWU393226:OWV393229 PGQ393226:PGR393229 PQM393226:PQN393229 QAI393226:QAJ393229 QKE393226:QKF393229 QUA393226:QUB393229 RDW393226:RDX393229 RNS393226:RNT393229 RXO393226:RXP393229 SHK393226:SHL393229 SRG393226:SRH393229 TBC393226:TBD393229 TKY393226:TKZ393229 TUU393226:TUV393229 UEQ393226:UER393229 UOM393226:UON393229 UYI393226:UYJ393229 VIE393226:VIF393229 VSA393226:VSB393229 WBW393226:WBX393229 WLS393226:WLT393229 WVO393226:WVP393229 G458762:H458765 JC458762:JD458765 SY458762:SZ458765 ACU458762:ACV458765 AMQ458762:AMR458765 AWM458762:AWN458765 BGI458762:BGJ458765 BQE458762:BQF458765 CAA458762:CAB458765 CJW458762:CJX458765 CTS458762:CTT458765 DDO458762:DDP458765 DNK458762:DNL458765 DXG458762:DXH458765 EHC458762:EHD458765 EQY458762:EQZ458765 FAU458762:FAV458765 FKQ458762:FKR458765 FUM458762:FUN458765 GEI458762:GEJ458765 GOE458762:GOF458765 GYA458762:GYB458765 HHW458762:HHX458765 HRS458762:HRT458765 IBO458762:IBP458765 ILK458762:ILL458765 IVG458762:IVH458765 JFC458762:JFD458765 JOY458762:JOZ458765 JYU458762:JYV458765 KIQ458762:KIR458765 KSM458762:KSN458765 LCI458762:LCJ458765 LME458762:LMF458765 LWA458762:LWB458765 MFW458762:MFX458765 MPS458762:MPT458765 MZO458762:MZP458765 NJK458762:NJL458765 NTG458762:NTH458765 ODC458762:ODD458765 OMY458762:OMZ458765 OWU458762:OWV458765 PGQ458762:PGR458765 PQM458762:PQN458765 QAI458762:QAJ458765 QKE458762:QKF458765 QUA458762:QUB458765 RDW458762:RDX458765 RNS458762:RNT458765 RXO458762:RXP458765 SHK458762:SHL458765 SRG458762:SRH458765 TBC458762:TBD458765 TKY458762:TKZ458765 TUU458762:TUV458765 UEQ458762:UER458765 UOM458762:UON458765 UYI458762:UYJ458765 VIE458762:VIF458765 VSA458762:VSB458765 WBW458762:WBX458765 WLS458762:WLT458765 WVO458762:WVP458765 G524298:H524301 JC524298:JD524301 SY524298:SZ524301 ACU524298:ACV524301 AMQ524298:AMR524301 AWM524298:AWN524301 BGI524298:BGJ524301 BQE524298:BQF524301 CAA524298:CAB524301 CJW524298:CJX524301 CTS524298:CTT524301 DDO524298:DDP524301 DNK524298:DNL524301 DXG524298:DXH524301 EHC524298:EHD524301 EQY524298:EQZ524301 FAU524298:FAV524301 FKQ524298:FKR524301 FUM524298:FUN524301 GEI524298:GEJ524301 GOE524298:GOF524301 GYA524298:GYB524301 HHW524298:HHX524301 HRS524298:HRT524301 IBO524298:IBP524301 ILK524298:ILL524301 IVG524298:IVH524301 JFC524298:JFD524301 JOY524298:JOZ524301 JYU524298:JYV524301 KIQ524298:KIR524301 KSM524298:KSN524301 LCI524298:LCJ524301 LME524298:LMF524301 LWA524298:LWB524301 MFW524298:MFX524301 MPS524298:MPT524301 MZO524298:MZP524301 NJK524298:NJL524301 NTG524298:NTH524301 ODC524298:ODD524301 OMY524298:OMZ524301 OWU524298:OWV524301 PGQ524298:PGR524301 PQM524298:PQN524301 QAI524298:QAJ524301 QKE524298:QKF524301 QUA524298:QUB524301 RDW524298:RDX524301 RNS524298:RNT524301 RXO524298:RXP524301 SHK524298:SHL524301 SRG524298:SRH524301 TBC524298:TBD524301 TKY524298:TKZ524301 TUU524298:TUV524301 UEQ524298:UER524301 UOM524298:UON524301 UYI524298:UYJ524301 VIE524298:VIF524301 VSA524298:VSB524301 WBW524298:WBX524301 WLS524298:WLT524301 WVO524298:WVP524301 G589834:H589837 JC589834:JD589837 SY589834:SZ589837 ACU589834:ACV589837 AMQ589834:AMR589837 AWM589834:AWN589837 BGI589834:BGJ589837 BQE589834:BQF589837 CAA589834:CAB589837 CJW589834:CJX589837 CTS589834:CTT589837 DDO589834:DDP589837 DNK589834:DNL589837 DXG589834:DXH589837 EHC589834:EHD589837 EQY589834:EQZ589837 FAU589834:FAV589837 FKQ589834:FKR589837 FUM589834:FUN589837 GEI589834:GEJ589837 GOE589834:GOF589837 GYA589834:GYB589837 HHW589834:HHX589837 HRS589834:HRT589837 IBO589834:IBP589837 ILK589834:ILL589837 IVG589834:IVH589837 JFC589834:JFD589837 JOY589834:JOZ589837 JYU589834:JYV589837 KIQ589834:KIR589837 KSM589834:KSN589837 LCI589834:LCJ589837 LME589834:LMF589837 LWA589834:LWB589837 MFW589834:MFX589837 MPS589834:MPT589837 MZO589834:MZP589837 NJK589834:NJL589837 NTG589834:NTH589837 ODC589834:ODD589837 OMY589834:OMZ589837 OWU589834:OWV589837 PGQ589834:PGR589837 PQM589834:PQN589837 QAI589834:QAJ589837 QKE589834:QKF589837 QUA589834:QUB589837 RDW589834:RDX589837 RNS589834:RNT589837 RXO589834:RXP589837 SHK589834:SHL589837 SRG589834:SRH589837 TBC589834:TBD589837 TKY589834:TKZ589837 TUU589834:TUV589837 UEQ589834:UER589837 UOM589834:UON589837 UYI589834:UYJ589837 VIE589834:VIF589837 VSA589834:VSB589837 WBW589834:WBX589837 WLS589834:WLT589837 WVO589834:WVP589837 G655370:H655373 JC655370:JD655373 SY655370:SZ655373 ACU655370:ACV655373 AMQ655370:AMR655373 AWM655370:AWN655373 BGI655370:BGJ655373 BQE655370:BQF655373 CAA655370:CAB655373 CJW655370:CJX655373 CTS655370:CTT655373 DDO655370:DDP655373 DNK655370:DNL655373 DXG655370:DXH655373 EHC655370:EHD655373 EQY655370:EQZ655373 FAU655370:FAV655373 FKQ655370:FKR655373 FUM655370:FUN655373 GEI655370:GEJ655373 GOE655370:GOF655373 GYA655370:GYB655373 HHW655370:HHX655373 HRS655370:HRT655373 IBO655370:IBP655373 ILK655370:ILL655373 IVG655370:IVH655373 JFC655370:JFD655373 JOY655370:JOZ655373 JYU655370:JYV655373 KIQ655370:KIR655373 KSM655370:KSN655373 LCI655370:LCJ655373 LME655370:LMF655373 LWA655370:LWB655373 MFW655370:MFX655373 MPS655370:MPT655373 MZO655370:MZP655373 NJK655370:NJL655373 NTG655370:NTH655373 ODC655370:ODD655373 OMY655370:OMZ655373 OWU655370:OWV655373 PGQ655370:PGR655373 PQM655370:PQN655373 QAI655370:QAJ655373 QKE655370:QKF655373 QUA655370:QUB655373 RDW655370:RDX655373 RNS655370:RNT655373 RXO655370:RXP655373 SHK655370:SHL655373 SRG655370:SRH655373 TBC655370:TBD655373 TKY655370:TKZ655373 TUU655370:TUV655373 UEQ655370:UER655373 UOM655370:UON655373 UYI655370:UYJ655373 VIE655370:VIF655373 VSA655370:VSB655373 WBW655370:WBX655373 WLS655370:WLT655373 WVO655370:WVP655373 G720906:H720909 JC720906:JD720909 SY720906:SZ720909 ACU720906:ACV720909 AMQ720906:AMR720909 AWM720906:AWN720909 BGI720906:BGJ720909 BQE720906:BQF720909 CAA720906:CAB720909 CJW720906:CJX720909 CTS720906:CTT720909 DDO720906:DDP720909 DNK720906:DNL720909 DXG720906:DXH720909 EHC720906:EHD720909 EQY720906:EQZ720909 FAU720906:FAV720909 FKQ720906:FKR720909 FUM720906:FUN720909 GEI720906:GEJ720909 GOE720906:GOF720909 GYA720906:GYB720909 HHW720906:HHX720909 HRS720906:HRT720909 IBO720906:IBP720909 ILK720906:ILL720909 IVG720906:IVH720909 JFC720906:JFD720909 JOY720906:JOZ720909 JYU720906:JYV720909 KIQ720906:KIR720909 KSM720906:KSN720909 LCI720906:LCJ720909 LME720906:LMF720909 LWA720906:LWB720909 MFW720906:MFX720909 MPS720906:MPT720909 MZO720906:MZP720909 NJK720906:NJL720909 NTG720906:NTH720909 ODC720906:ODD720909 OMY720906:OMZ720909 OWU720906:OWV720909 PGQ720906:PGR720909 PQM720906:PQN720909 QAI720906:QAJ720909 QKE720906:QKF720909 QUA720906:QUB720909 RDW720906:RDX720909 RNS720906:RNT720909 RXO720906:RXP720909 SHK720906:SHL720909 SRG720906:SRH720909 TBC720906:TBD720909 TKY720906:TKZ720909 TUU720906:TUV720909 UEQ720906:UER720909 UOM720906:UON720909 UYI720906:UYJ720909 VIE720906:VIF720909 VSA720906:VSB720909 WBW720906:WBX720909 WLS720906:WLT720909 WVO720906:WVP720909 G786442:H786445 JC786442:JD786445 SY786442:SZ786445 ACU786442:ACV786445 AMQ786442:AMR786445 AWM786442:AWN786445 BGI786442:BGJ786445 BQE786442:BQF786445 CAA786442:CAB786445 CJW786442:CJX786445 CTS786442:CTT786445 DDO786442:DDP786445 DNK786442:DNL786445 DXG786442:DXH786445 EHC786442:EHD786445 EQY786442:EQZ786445 FAU786442:FAV786445 FKQ786442:FKR786445 FUM786442:FUN786445 GEI786442:GEJ786445 GOE786442:GOF786445 GYA786442:GYB786445 HHW786442:HHX786445 HRS786442:HRT786445 IBO786442:IBP786445 ILK786442:ILL786445 IVG786442:IVH786445 JFC786442:JFD786445 JOY786442:JOZ786445 JYU786442:JYV786445 KIQ786442:KIR786445 KSM786442:KSN786445 LCI786442:LCJ786445 LME786442:LMF786445 LWA786442:LWB786445 MFW786442:MFX786445 MPS786442:MPT786445 MZO786442:MZP786445 NJK786442:NJL786445 NTG786442:NTH786445 ODC786442:ODD786445 OMY786442:OMZ786445 OWU786442:OWV786445 PGQ786442:PGR786445 PQM786442:PQN786445 QAI786442:QAJ786445 QKE786442:QKF786445 QUA786442:QUB786445 RDW786442:RDX786445 RNS786442:RNT786445 RXO786442:RXP786445 SHK786442:SHL786445 SRG786442:SRH786445 TBC786442:TBD786445 TKY786442:TKZ786445 TUU786442:TUV786445 UEQ786442:UER786445 UOM786442:UON786445 UYI786442:UYJ786445 VIE786442:VIF786445 VSA786442:VSB786445 WBW786442:WBX786445 WLS786442:WLT786445 WVO786442:WVP786445 G851978:H851981 JC851978:JD851981 SY851978:SZ851981 ACU851978:ACV851981 AMQ851978:AMR851981 AWM851978:AWN851981 BGI851978:BGJ851981 BQE851978:BQF851981 CAA851978:CAB851981 CJW851978:CJX851981 CTS851978:CTT851981 DDO851978:DDP851981 DNK851978:DNL851981 DXG851978:DXH851981 EHC851978:EHD851981 EQY851978:EQZ851981 FAU851978:FAV851981 FKQ851978:FKR851981 FUM851978:FUN851981 GEI851978:GEJ851981 GOE851978:GOF851981 GYA851978:GYB851981 HHW851978:HHX851981 HRS851978:HRT851981 IBO851978:IBP851981 ILK851978:ILL851981 IVG851978:IVH851981 JFC851978:JFD851981 JOY851978:JOZ851981 JYU851978:JYV851981 KIQ851978:KIR851981 KSM851978:KSN851981 LCI851978:LCJ851981 LME851978:LMF851981 LWA851978:LWB851981 MFW851978:MFX851981 MPS851978:MPT851981 MZO851978:MZP851981 NJK851978:NJL851981 NTG851978:NTH851981 ODC851978:ODD851981 OMY851978:OMZ851981 OWU851978:OWV851981 PGQ851978:PGR851981 PQM851978:PQN851981 QAI851978:QAJ851981 QKE851978:QKF851981 QUA851978:QUB851981 RDW851978:RDX851981 RNS851978:RNT851981 RXO851978:RXP851981 SHK851978:SHL851981 SRG851978:SRH851981 TBC851978:TBD851981 TKY851978:TKZ851981 TUU851978:TUV851981 UEQ851978:UER851981 UOM851978:UON851981 UYI851978:UYJ851981 VIE851978:VIF851981 VSA851978:VSB851981 WBW851978:WBX851981 WLS851978:WLT851981 WVO851978:WVP851981 G917514:H917517 JC917514:JD917517 SY917514:SZ917517 ACU917514:ACV917517 AMQ917514:AMR917517 AWM917514:AWN917517 BGI917514:BGJ917517 BQE917514:BQF917517 CAA917514:CAB917517 CJW917514:CJX917517 CTS917514:CTT917517 DDO917514:DDP917517 DNK917514:DNL917517 DXG917514:DXH917517 EHC917514:EHD917517 EQY917514:EQZ917517 FAU917514:FAV917517 FKQ917514:FKR917517 FUM917514:FUN917517 GEI917514:GEJ917517 GOE917514:GOF917517 GYA917514:GYB917517 HHW917514:HHX917517 HRS917514:HRT917517 IBO917514:IBP917517 ILK917514:ILL917517 IVG917514:IVH917517 JFC917514:JFD917517 JOY917514:JOZ917517 JYU917514:JYV917517 KIQ917514:KIR917517 KSM917514:KSN917517 LCI917514:LCJ917517 LME917514:LMF917517 LWA917514:LWB917517 MFW917514:MFX917517 MPS917514:MPT917517 MZO917514:MZP917517 NJK917514:NJL917517 NTG917514:NTH917517 ODC917514:ODD917517 OMY917514:OMZ917517 OWU917514:OWV917517 PGQ917514:PGR917517 PQM917514:PQN917517 QAI917514:QAJ917517 QKE917514:QKF917517 QUA917514:QUB917517 RDW917514:RDX917517 RNS917514:RNT917517 RXO917514:RXP917517 SHK917514:SHL917517 SRG917514:SRH917517 TBC917514:TBD917517 TKY917514:TKZ917517 TUU917514:TUV917517 UEQ917514:UER917517 UOM917514:UON917517 UYI917514:UYJ917517 VIE917514:VIF917517 VSA917514:VSB917517 WBW917514:WBX917517 WLS917514:WLT917517 WVO917514:WVP917517 G983050:H983053 JC983050:JD983053 SY983050:SZ983053 ACU983050:ACV983053 AMQ983050:AMR983053 AWM983050:AWN983053 BGI983050:BGJ983053 BQE983050:BQF983053 CAA983050:CAB983053 CJW983050:CJX983053 CTS983050:CTT983053 DDO983050:DDP983053 DNK983050:DNL983053 DXG983050:DXH983053 EHC983050:EHD983053 EQY983050:EQZ983053 FAU983050:FAV983053 FKQ983050:FKR983053 FUM983050:FUN983053 GEI983050:GEJ983053 GOE983050:GOF983053 GYA983050:GYB983053 HHW983050:HHX983053 HRS983050:HRT983053 IBO983050:IBP983053 ILK983050:ILL983053 IVG983050:IVH983053 JFC983050:JFD983053 JOY983050:JOZ983053 JYU983050:JYV983053 KIQ983050:KIR983053 KSM983050:KSN983053 LCI983050:LCJ983053 LME983050:LMF983053 LWA983050:LWB983053 MFW983050:MFX983053 MPS983050:MPT983053 MZO983050:MZP983053 NJK983050:NJL983053 NTG983050:NTH983053 ODC983050:ODD983053 OMY983050:OMZ983053 OWU983050:OWV983053 PGQ983050:PGR983053 PQM983050:PQN983053 QAI983050:QAJ983053 QKE983050:QKF983053 QUA983050:QUB983053 RDW983050:RDX983053 RNS983050:RNT983053 RXO983050:RXP983053 SHK983050:SHL983053 SRG983050:SRH983053 TBC983050:TBD983053 TKY983050:TKZ983053 TUU983050:TUV983053 UEQ983050:UER983053 UOM983050:UON983053 UYI983050:UYJ983053 VIE983050:VIF983053 VSA983050:VSB983053 WBW983050:WBX983053 WLS983050:WLT983053 WVO983050:WVP983053 G56:H65 JC56:JD65 SY56:SZ65 ACU56:ACV65 AMQ56:AMR65 AWM56:AWN65 BGI56:BGJ65 BQE56:BQF65 CAA56:CAB65 CJW56:CJX65 CTS56:CTT65 DDO56:DDP65 DNK56:DNL65 DXG56:DXH65 EHC56:EHD65 EQY56:EQZ65 FAU56:FAV65 FKQ56:FKR65 FUM56:FUN65 GEI56:GEJ65 GOE56:GOF65 GYA56:GYB65 HHW56:HHX65 HRS56:HRT65 IBO56:IBP65 ILK56:ILL65 IVG56:IVH65 JFC56:JFD65 JOY56:JOZ65 JYU56:JYV65 KIQ56:KIR65 KSM56:KSN65 LCI56:LCJ65 LME56:LMF65 LWA56:LWB65 MFW56:MFX65 MPS56:MPT65 MZO56:MZP65 NJK56:NJL65 NTG56:NTH65 ODC56:ODD65 OMY56:OMZ65 OWU56:OWV65 PGQ56:PGR65 PQM56:PQN65 QAI56:QAJ65 QKE56:QKF65 QUA56:QUB65 RDW56:RDX65 RNS56:RNT65 RXO56:RXP65 SHK56:SHL65 SRG56:SRH65 TBC56:TBD65 TKY56:TKZ65 TUU56:TUV65 UEQ56:UER65 UOM56:UON65 UYI56:UYJ65 VIE56:VIF65 VSA56:VSB65 WBW56:WBX65 WLS56:WLT65 WVO56:WVP65 G65592:H65601 JC65592:JD65601 SY65592:SZ65601 ACU65592:ACV65601 AMQ65592:AMR65601 AWM65592:AWN65601 BGI65592:BGJ65601 BQE65592:BQF65601 CAA65592:CAB65601 CJW65592:CJX65601 CTS65592:CTT65601 DDO65592:DDP65601 DNK65592:DNL65601 DXG65592:DXH65601 EHC65592:EHD65601 EQY65592:EQZ65601 FAU65592:FAV65601 FKQ65592:FKR65601 FUM65592:FUN65601 GEI65592:GEJ65601 GOE65592:GOF65601 GYA65592:GYB65601 HHW65592:HHX65601 HRS65592:HRT65601 IBO65592:IBP65601 ILK65592:ILL65601 IVG65592:IVH65601 JFC65592:JFD65601 JOY65592:JOZ65601 JYU65592:JYV65601 KIQ65592:KIR65601 KSM65592:KSN65601 LCI65592:LCJ65601 LME65592:LMF65601 LWA65592:LWB65601 MFW65592:MFX65601 MPS65592:MPT65601 MZO65592:MZP65601 NJK65592:NJL65601 NTG65592:NTH65601 ODC65592:ODD65601 OMY65592:OMZ65601 OWU65592:OWV65601 PGQ65592:PGR65601 PQM65592:PQN65601 QAI65592:QAJ65601 QKE65592:QKF65601 QUA65592:QUB65601 RDW65592:RDX65601 RNS65592:RNT65601 RXO65592:RXP65601 SHK65592:SHL65601 SRG65592:SRH65601 TBC65592:TBD65601 TKY65592:TKZ65601 TUU65592:TUV65601 UEQ65592:UER65601 UOM65592:UON65601 UYI65592:UYJ65601 VIE65592:VIF65601 VSA65592:VSB65601 WBW65592:WBX65601 WLS65592:WLT65601 WVO65592:WVP65601 G131128:H131137 JC131128:JD131137 SY131128:SZ131137 ACU131128:ACV131137 AMQ131128:AMR131137 AWM131128:AWN131137 BGI131128:BGJ131137 BQE131128:BQF131137 CAA131128:CAB131137 CJW131128:CJX131137 CTS131128:CTT131137 DDO131128:DDP131137 DNK131128:DNL131137 DXG131128:DXH131137 EHC131128:EHD131137 EQY131128:EQZ131137 FAU131128:FAV131137 FKQ131128:FKR131137 FUM131128:FUN131137 GEI131128:GEJ131137 GOE131128:GOF131137 GYA131128:GYB131137 HHW131128:HHX131137 HRS131128:HRT131137 IBO131128:IBP131137 ILK131128:ILL131137 IVG131128:IVH131137 JFC131128:JFD131137 JOY131128:JOZ131137 JYU131128:JYV131137 KIQ131128:KIR131137 KSM131128:KSN131137 LCI131128:LCJ131137 LME131128:LMF131137 LWA131128:LWB131137 MFW131128:MFX131137 MPS131128:MPT131137 MZO131128:MZP131137 NJK131128:NJL131137 NTG131128:NTH131137 ODC131128:ODD131137 OMY131128:OMZ131137 OWU131128:OWV131137 PGQ131128:PGR131137 PQM131128:PQN131137 QAI131128:QAJ131137 QKE131128:QKF131137 QUA131128:QUB131137 RDW131128:RDX131137 RNS131128:RNT131137 RXO131128:RXP131137 SHK131128:SHL131137 SRG131128:SRH131137 TBC131128:TBD131137 TKY131128:TKZ131137 TUU131128:TUV131137 UEQ131128:UER131137 UOM131128:UON131137 UYI131128:UYJ131137 VIE131128:VIF131137 VSA131128:VSB131137 WBW131128:WBX131137 WLS131128:WLT131137 WVO131128:WVP131137 G196664:H196673 JC196664:JD196673 SY196664:SZ196673 ACU196664:ACV196673 AMQ196664:AMR196673 AWM196664:AWN196673 BGI196664:BGJ196673 BQE196664:BQF196673 CAA196664:CAB196673 CJW196664:CJX196673 CTS196664:CTT196673 DDO196664:DDP196673 DNK196664:DNL196673 DXG196664:DXH196673 EHC196664:EHD196673 EQY196664:EQZ196673 FAU196664:FAV196673 FKQ196664:FKR196673 FUM196664:FUN196673 GEI196664:GEJ196673 GOE196664:GOF196673 GYA196664:GYB196673 HHW196664:HHX196673 HRS196664:HRT196673 IBO196664:IBP196673 ILK196664:ILL196673 IVG196664:IVH196673 JFC196664:JFD196673 JOY196664:JOZ196673 JYU196664:JYV196673 KIQ196664:KIR196673 KSM196664:KSN196673 LCI196664:LCJ196673 LME196664:LMF196673 LWA196664:LWB196673 MFW196664:MFX196673 MPS196664:MPT196673 MZO196664:MZP196673 NJK196664:NJL196673 NTG196664:NTH196673 ODC196664:ODD196673 OMY196664:OMZ196673 OWU196664:OWV196673 PGQ196664:PGR196673 PQM196664:PQN196673 QAI196664:QAJ196673 QKE196664:QKF196673 QUA196664:QUB196673 RDW196664:RDX196673 RNS196664:RNT196673 RXO196664:RXP196673 SHK196664:SHL196673 SRG196664:SRH196673 TBC196664:TBD196673 TKY196664:TKZ196673 TUU196664:TUV196673 UEQ196664:UER196673 UOM196664:UON196673 UYI196664:UYJ196673 VIE196664:VIF196673 VSA196664:VSB196673 WBW196664:WBX196673 WLS196664:WLT196673 WVO196664:WVP196673 G262200:H262209 JC262200:JD262209 SY262200:SZ262209 ACU262200:ACV262209 AMQ262200:AMR262209 AWM262200:AWN262209 BGI262200:BGJ262209 BQE262200:BQF262209 CAA262200:CAB262209 CJW262200:CJX262209 CTS262200:CTT262209 DDO262200:DDP262209 DNK262200:DNL262209 DXG262200:DXH262209 EHC262200:EHD262209 EQY262200:EQZ262209 FAU262200:FAV262209 FKQ262200:FKR262209 FUM262200:FUN262209 GEI262200:GEJ262209 GOE262200:GOF262209 GYA262200:GYB262209 HHW262200:HHX262209 HRS262200:HRT262209 IBO262200:IBP262209 ILK262200:ILL262209 IVG262200:IVH262209 JFC262200:JFD262209 JOY262200:JOZ262209 JYU262200:JYV262209 KIQ262200:KIR262209 KSM262200:KSN262209 LCI262200:LCJ262209 LME262200:LMF262209 LWA262200:LWB262209 MFW262200:MFX262209 MPS262200:MPT262209 MZO262200:MZP262209 NJK262200:NJL262209 NTG262200:NTH262209 ODC262200:ODD262209 OMY262200:OMZ262209 OWU262200:OWV262209 PGQ262200:PGR262209 PQM262200:PQN262209 QAI262200:QAJ262209 QKE262200:QKF262209 QUA262200:QUB262209 RDW262200:RDX262209 RNS262200:RNT262209 RXO262200:RXP262209 SHK262200:SHL262209 SRG262200:SRH262209 TBC262200:TBD262209 TKY262200:TKZ262209 TUU262200:TUV262209 UEQ262200:UER262209 UOM262200:UON262209 UYI262200:UYJ262209 VIE262200:VIF262209 VSA262200:VSB262209 WBW262200:WBX262209 WLS262200:WLT262209 WVO262200:WVP262209 G327736:H327745 JC327736:JD327745 SY327736:SZ327745 ACU327736:ACV327745 AMQ327736:AMR327745 AWM327736:AWN327745 BGI327736:BGJ327745 BQE327736:BQF327745 CAA327736:CAB327745 CJW327736:CJX327745 CTS327736:CTT327745 DDO327736:DDP327745 DNK327736:DNL327745 DXG327736:DXH327745 EHC327736:EHD327745 EQY327736:EQZ327745 FAU327736:FAV327745 FKQ327736:FKR327745 FUM327736:FUN327745 GEI327736:GEJ327745 GOE327736:GOF327745 GYA327736:GYB327745 HHW327736:HHX327745 HRS327736:HRT327745 IBO327736:IBP327745 ILK327736:ILL327745 IVG327736:IVH327745 JFC327736:JFD327745 JOY327736:JOZ327745 JYU327736:JYV327745 KIQ327736:KIR327745 KSM327736:KSN327745 LCI327736:LCJ327745 LME327736:LMF327745 LWA327736:LWB327745 MFW327736:MFX327745 MPS327736:MPT327745 MZO327736:MZP327745 NJK327736:NJL327745 NTG327736:NTH327745 ODC327736:ODD327745 OMY327736:OMZ327745 OWU327736:OWV327745 PGQ327736:PGR327745 PQM327736:PQN327745 QAI327736:QAJ327745 QKE327736:QKF327745 QUA327736:QUB327745 RDW327736:RDX327745 RNS327736:RNT327745 RXO327736:RXP327745 SHK327736:SHL327745 SRG327736:SRH327745 TBC327736:TBD327745 TKY327736:TKZ327745 TUU327736:TUV327745 UEQ327736:UER327745 UOM327736:UON327745 UYI327736:UYJ327745 VIE327736:VIF327745 VSA327736:VSB327745 WBW327736:WBX327745 WLS327736:WLT327745 WVO327736:WVP327745 G393272:H393281 JC393272:JD393281 SY393272:SZ393281 ACU393272:ACV393281 AMQ393272:AMR393281 AWM393272:AWN393281 BGI393272:BGJ393281 BQE393272:BQF393281 CAA393272:CAB393281 CJW393272:CJX393281 CTS393272:CTT393281 DDO393272:DDP393281 DNK393272:DNL393281 DXG393272:DXH393281 EHC393272:EHD393281 EQY393272:EQZ393281 FAU393272:FAV393281 FKQ393272:FKR393281 FUM393272:FUN393281 GEI393272:GEJ393281 GOE393272:GOF393281 GYA393272:GYB393281 HHW393272:HHX393281 HRS393272:HRT393281 IBO393272:IBP393281 ILK393272:ILL393281 IVG393272:IVH393281 JFC393272:JFD393281 JOY393272:JOZ393281 JYU393272:JYV393281 KIQ393272:KIR393281 KSM393272:KSN393281 LCI393272:LCJ393281 LME393272:LMF393281 LWA393272:LWB393281 MFW393272:MFX393281 MPS393272:MPT393281 MZO393272:MZP393281 NJK393272:NJL393281 NTG393272:NTH393281 ODC393272:ODD393281 OMY393272:OMZ393281 OWU393272:OWV393281 PGQ393272:PGR393281 PQM393272:PQN393281 QAI393272:QAJ393281 QKE393272:QKF393281 QUA393272:QUB393281 RDW393272:RDX393281 RNS393272:RNT393281 RXO393272:RXP393281 SHK393272:SHL393281 SRG393272:SRH393281 TBC393272:TBD393281 TKY393272:TKZ393281 TUU393272:TUV393281 UEQ393272:UER393281 UOM393272:UON393281 UYI393272:UYJ393281 VIE393272:VIF393281 VSA393272:VSB393281 WBW393272:WBX393281 WLS393272:WLT393281 WVO393272:WVP393281 G458808:H458817 JC458808:JD458817 SY458808:SZ458817 ACU458808:ACV458817 AMQ458808:AMR458817 AWM458808:AWN458817 BGI458808:BGJ458817 BQE458808:BQF458817 CAA458808:CAB458817 CJW458808:CJX458817 CTS458808:CTT458817 DDO458808:DDP458817 DNK458808:DNL458817 DXG458808:DXH458817 EHC458808:EHD458817 EQY458808:EQZ458817 FAU458808:FAV458817 FKQ458808:FKR458817 FUM458808:FUN458817 GEI458808:GEJ458817 GOE458808:GOF458817 GYA458808:GYB458817 HHW458808:HHX458817 HRS458808:HRT458817 IBO458808:IBP458817 ILK458808:ILL458817 IVG458808:IVH458817 JFC458808:JFD458817 JOY458808:JOZ458817 JYU458808:JYV458817 KIQ458808:KIR458817 KSM458808:KSN458817 LCI458808:LCJ458817 LME458808:LMF458817 LWA458808:LWB458817 MFW458808:MFX458817 MPS458808:MPT458817 MZO458808:MZP458817 NJK458808:NJL458817 NTG458808:NTH458817 ODC458808:ODD458817 OMY458808:OMZ458817 OWU458808:OWV458817 PGQ458808:PGR458817 PQM458808:PQN458817 QAI458808:QAJ458817 QKE458808:QKF458817 QUA458808:QUB458817 RDW458808:RDX458817 RNS458808:RNT458817 RXO458808:RXP458817 SHK458808:SHL458817 SRG458808:SRH458817 TBC458808:TBD458817 TKY458808:TKZ458817 TUU458808:TUV458817 UEQ458808:UER458817 UOM458808:UON458817 UYI458808:UYJ458817 VIE458808:VIF458817 VSA458808:VSB458817 WBW458808:WBX458817 WLS458808:WLT458817 WVO458808:WVP458817 G524344:H524353 JC524344:JD524353 SY524344:SZ524353 ACU524344:ACV524353 AMQ524344:AMR524353 AWM524344:AWN524353 BGI524344:BGJ524353 BQE524344:BQF524353 CAA524344:CAB524353 CJW524344:CJX524353 CTS524344:CTT524353 DDO524344:DDP524353 DNK524344:DNL524353 DXG524344:DXH524353 EHC524344:EHD524353 EQY524344:EQZ524353 FAU524344:FAV524353 FKQ524344:FKR524353 FUM524344:FUN524353 GEI524344:GEJ524353 GOE524344:GOF524353 GYA524344:GYB524353 HHW524344:HHX524353 HRS524344:HRT524353 IBO524344:IBP524353 ILK524344:ILL524353 IVG524344:IVH524353 JFC524344:JFD524353 JOY524344:JOZ524353 JYU524344:JYV524353 KIQ524344:KIR524353 KSM524344:KSN524353 LCI524344:LCJ524353 LME524344:LMF524353 LWA524344:LWB524353 MFW524344:MFX524353 MPS524344:MPT524353 MZO524344:MZP524353 NJK524344:NJL524353 NTG524344:NTH524353 ODC524344:ODD524353 OMY524344:OMZ524353 OWU524344:OWV524353 PGQ524344:PGR524353 PQM524344:PQN524353 QAI524344:QAJ524353 QKE524344:QKF524353 QUA524344:QUB524353 RDW524344:RDX524353 RNS524344:RNT524353 RXO524344:RXP524353 SHK524344:SHL524353 SRG524344:SRH524353 TBC524344:TBD524353 TKY524344:TKZ524353 TUU524344:TUV524353 UEQ524344:UER524353 UOM524344:UON524353 UYI524344:UYJ524353 VIE524344:VIF524353 VSA524344:VSB524353 WBW524344:WBX524353 WLS524344:WLT524353 WVO524344:WVP524353 G589880:H589889 JC589880:JD589889 SY589880:SZ589889 ACU589880:ACV589889 AMQ589880:AMR589889 AWM589880:AWN589889 BGI589880:BGJ589889 BQE589880:BQF589889 CAA589880:CAB589889 CJW589880:CJX589889 CTS589880:CTT589889 DDO589880:DDP589889 DNK589880:DNL589889 DXG589880:DXH589889 EHC589880:EHD589889 EQY589880:EQZ589889 FAU589880:FAV589889 FKQ589880:FKR589889 FUM589880:FUN589889 GEI589880:GEJ589889 GOE589880:GOF589889 GYA589880:GYB589889 HHW589880:HHX589889 HRS589880:HRT589889 IBO589880:IBP589889 ILK589880:ILL589889 IVG589880:IVH589889 JFC589880:JFD589889 JOY589880:JOZ589889 JYU589880:JYV589889 KIQ589880:KIR589889 KSM589880:KSN589889 LCI589880:LCJ589889 LME589880:LMF589889 LWA589880:LWB589889 MFW589880:MFX589889 MPS589880:MPT589889 MZO589880:MZP589889 NJK589880:NJL589889 NTG589880:NTH589889 ODC589880:ODD589889 OMY589880:OMZ589889 OWU589880:OWV589889 PGQ589880:PGR589889 PQM589880:PQN589889 QAI589880:QAJ589889 QKE589880:QKF589889 QUA589880:QUB589889 RDW589880:RDX589889 RNS589880:RNT589889 RXO589880:RXP589889 SHK589880:SHL589889 SRG589880:SRH589889 TBC589880:TBD589889 TKY589880:TKZ589889 TUU589880:TUV589889 UEQ589880:UER589889 UOM589880:UON589889 UYI589880:UYJ589889 VIE589880:VIF589889 VSA589880:VSB589889 WBW589880:WBX589889 WLS589880:WLT589889 WVO589880:WVP589889 G655416:H655425 JC655416:JD655425 SY655416:SZ655425 ACU655416:ACV655425 AMQ655416:AMR655425 AWM655416:AWN655425 BGI655416:BGJ655425 BQE655416:BQF655425 CAA655416:CAB655425 CJW655416:CJX655425 CTS655416:CTT655425 DDO655416:DDP655425 DNK655416:DNL655425 DXG655416:DXH655425 EHC655416:EHD655425 EQY655416:EQZ655425 FAU655416:FAV655425 FKQ655416:FKR655425 FUM655416:FUN655425 GEI655416:GEJ655425 GOE655416:GOF655425 GYA655416:GYB655425 HHW655416:HHX655425 HRS655416:HRT655425 IBO655416:IBP655425 ILK655416:ILL655425 IVG655416:IVH655425 JFC655416:JFD655425 JOY655416:JOZ655425 JYU655416:JYV655425 KIQ655416:KIR655425 KSM655416:KSN655425 LCI655416:LCJ655425 LME655416:LMF655425 LWA655416:LWB655425 MFW655416:MFX655425 MPS655416:MPT655425 MZO655416:MZP655425 NJK655416:NJL655425 NTG655416:NTH655425 ODC655416:ODD655425 OMY655416:OMZ655425 OWU655416:OWV655425 PGQ655416:PGR655425 PQM655416:PQN655425 QAI655416:QAJ655425 QKE655416:QKF655425 QUA655416:QUB655425 RDW655416:RDX655425 RNS655416:RNT655425 RXO655416:RXP655425 SHK655416:SHL655425 SRG655416:SRH655425 TBC655416:TBD655425 TKY655416:TKZ655425 TUU655416:TUV655425 UEQ655416:UER655425 UOM655416:UON655425 UYI655416:UYJ655425 VIE655416:VIF655425 VSA655416:VSB655425 WBW655416:WBX655425 WLS655416:WLT655425 WVO655416:WVP655425 G720952:H720961 JC720952:JD720961 SY720952:SZ720961 ACU720952:ACV720961 AMQ720952:AMR720961 AWM720952:AWN720961 BGI720952:BGJ720961 BQE720952:BQF720961 CAA720952:CAB720961 CJW720952:CJX720961 CTS720952:CTT720961 DDO720952:DDP720961 DNK720952:DNL720961 DXG720952:DXH720961 EHC720952:EHD720961 EQY720952:EQZ720961 FAU720952:FAV720961 FKQ720952:FKR720961 FUM720952:FUN720961 GEI720952:GEJ720961 GOE720952:GOF720961 GYA720952:GYB720961 HHW720952:HHX720961 HRS720952:HRT720961 IBO720952:IBP720961 ILK720952:ILL720961 IVG720952:IVH720961 JFC720952:JFD720961 JOY720952:JOZ720961 JYU720952:JYV720961 KIQ720952:KIR720961 KSM720952:KSN720961 LCI720952:LCJ720961 LME720952:LMF720961 LWA720952:LWB720961 MFW720952:MFX720961 MPS720952:MPT720961 MZO720952:MZP720961 NJK720952:NJL720961 NTG720952:NTH720961 ODC720952:ODD720961 OMY720952:OMZ720961 OWU720952:OWV720961 PGQ720952:PGR720961 PQM720952:PQN720961 QAI720952:QAJ720961 QKE720952:QKF720961 QUA720952:QUB720961 RDW720952:RDX720961 RNS720952:RNT720961 RXO720952:RXP720961 SHK720952:SHL720961 SRG720952:SRH720961 TBC720952:TBD720961 TKY720952:TKZ720961 TUU720952:TUV720961 UEQ720952:UER720961 UOM720952:UON720961 UYI720952:UYJ720961 VIE720952:VIF720961 VSA720952:VSB720961 WBW720952:WBX720961 WLS720952:WLT720961 WVO720952:WVP720961 G786488:H786497 JC786488:JD786497 SY786488:SZ786497 ACU786488:ACV786497 AMQ786488:AMR786497 AWM786488:AWN786497 BGI786488:BGJ786497 BQE786488:BQF786497 CAA786488:CAB786497 CJW786488:CJX786497 CTS786488:CTT786497 DDO786488:DDP786497 DNK786488:DNL786497 DXG786488:DXH786497 EHC786488:EHD786497 EQY786488:EQZ786497 FAU786488:FAV786497 FKQ786488:FKR786497 FUM786488:FUN786497 GEI786488:GEJ786497 GOE786488:GOF786497 GYA786488:GYB786497 HHW786488:HHX786497 HRS786488:HRT786497 IBO786488:IBP786497 ILK786488:ILL786497 IVG786488:IVH786497 JFC786488:JFD786497 JOY786488:JOZ786497 JYU786488:JYV786497 KIQ786488:KIR786497 KSM786488:KSN786497 LCI786488:LCJ786497 LME786488:LMF786497 LWA786488:LWB786497 MFW786488:MFX786497 MPS786488:MPT786497 MZO786488:MZP786497 NJK786488:NJL786497 NTG786488:NTH786497 ODC786488:ODD786497 OMY786488:OMZ786497 OWU786488:OWV786497 PGQ786488:PGR786497 PQM786488:PQN786497 QAI786488:QAJ786497 QKE786488:QKF786497 QUA786488:QUB786497 RDW786488:RDX786497 RNS786488:RNT786497 RXO786488:RXP786497 SHK786488:SHL786497 SRG786488:SRH786497 TBC786488:TBD786497 TKY786488:TKZ786497 TUU786488:TUV786497 UEQ786488:UER786497 UOM786488:UON786497 UYI786488:UYJ786497 VIE786488:VIF786497 VSA786488:VSB786497 WBW786488:WBX786497 WLS786488:WLT786497 WVO786488:WVP786497 G852024:H852033 JC852024:JD852033 SY852024:SZ852033 ACU852024:ACV852033 AMQ852024:AMR852033 AWM852024:AWN852033 BGI852024:BGJ852033 BQE852024:BQF852033 CAA852024:CAB852033 CJW852024:CJX852033 CTS852024:CTT852033 DDO852024:DDP852033 DNK852024:DNL852033 DXG852024:DXH852033 EHC852024:EHD852033 EQY852024:EQZ852033 FAU852024:FAV852033 FKQ852024:FKR852033 FUM852024:FUN852033 GEI852024:GEJ852033 GOE852024:GOF852033 GYA852024:GYB852033 HHW852024:HHX852033 HRS852024:HRT852033 IBO852024:IBP852033 ILK852024:ILL852033 IVG852024:IVH852033 JFC852024:JFD852033 JOY852024:JOZ852033 JYU852024:JYV852033 KIQ852024:KIR852033 KSM852024:KSN852033 LCI852024:LCJ852033 LME852024:LMF852033 LWA852024:LWB852033 MFW852024:MFX852033 MPS852024:MPT852033 MZO852024:MZP852033 NJK852024:NJL852033 NTG852024:NTH852033 ODC852024:ODD852033 OMY852024:OMZ852033 OWU852024:OWV852033 PGQ852024:PGR852033 PQM852024:PQN852033 QAI852024:QAJ852033 QKE852024:QKF852033 QUA852024:QUB852033 RDW852024:RDX852033 RNS852024:RNT852033 RXO852024:RXP852033 SHK852024:SHL852033 SRG852024:SRH852033 TBC852024:TBD852033 TKY852024:TKZ852033 TUU852024:TUV852033 UEQ852024:UER852033 UOM852024:UON852033 UYI852024:UYJ852033 VIE852024:VIF852033 VSA852024:VSB852033 WBW852024:WBX852033 WLS852024:WLT852033 WVO852024:WVP852033 G917560:H917569 JC917560:JD917569 SY917560:SZ917569 ACU917560:ACV917569 AMQ917560:AMR917569 AWM917560:AWN917569 BGI917560:BGJ917569 BQE917560:BQF917569 CAA917560:CAB917569 CJW917560:CJX917569 CTS917560:CTT917569 DDO917560:DDP917569 DNK917560:DNL917569 DXG917560:DXH917569 EHC917560:EHD917569 EQY917560:EQZ917569 FAU917560:FAV917569 FKQ917560:FKR917569 FUM917560:FUN917569 GEI917560:GEJ917569 GOE917560:GOF917569 GYA917560:GYB917569 HHW917560:HHX917569 HRS917560:HRT917569 IBO917560:IBP917569 ILK917560:ILL917569 IVG917560:IVH917569 JFC917560:JFD917569 JOY917560:JOZ917569 JYU917560:JYV917569 KIQ917560:KIR917569 KSM917560:KSN917569 LCI917560:LCJ917569 LME917560:LMF917569 LWA917560:LWB917569 MFW917560:MFX917569 MPS917560:MPT917569 MZO917560:MZP917569 NJK917560:NJL917569 NTG917560:NTH917569 ODC917560:ODD917569 OMY917560:OMZ917569 OWU917560:OWV917569 PGQ917560:PGR917569 PQM917560:PQN917569 QAI917560:QAJ917569 QKE917560:QKF917569 QUA917560:QUB917569 RDW917560:RDX917569 RNS917560:RNT917569 RXO917560:RXP917569 SHK917560:SHL917569 SRG917560:SRH917569 TBC917560:TBD917569 TKY917560:TKZ917569 TUU917560:TUV917569 UEQ917560:UER917569 UOM917560:UON917569 UYI917560:UYJ917569 VIE917560:VIF917569 VSA917560:VSB917569 WBW917560:WBX917569 WLS917560:WLT917569 WVO917560:WVP917569 G983096:H983105 JC983096:JD983105 SY983096:SZ983105 ACU983096:ACV983105 AMQ983096:AMR983105 AWM983096:AWN983105 BGI983096:BGJ983105 BQE983096:BQF983105 CAA983096:CAB983105 CJW983096:CJX983105 CTS983096:CTT983105 DDO983096:DDP983105 DNK983096:DNL983105 DXG983096:DXH983105 EHC983096:EHD983105 EQY983096:EQZ983105 FAU983096:FAV983105 FKQ983096:FKR983105 FUM983096:FUN983105 GEI983096:GEJ983105 GOE983096:GOF983105 GYA983096:GYB983105 HHW983096:HHX983105 HRS983096:HRT983105 IBO983096:IBP983105 ILK983096:ILL983105 IVG983096:IVH983105 JFC983096:JFD983105 JOY983096:JOZ983105 JYU983096:JYV983105 KIQ983096:KIR983105 KSM983096:KSN983105 LCI983096:LCJ983105 LME983096:LMF983105 LWA983096:LWB983105 MFW983096:MFX983105 MPS983096:MPT983105 MZO983096:MZP983105 NJK983096:NJL983105 NTG983096:NTH983105 ODC983096:ODD983105 OMY983096:OMZ983105 OWU983096:OWV983105 PGQ983096:PGR983105 PQM983096:PQN983105 QAI983096:QAJ983105 QKE983096:QKF983105 QUA983096:QUB983105 RDW983096:RDX983105 RNS983096:RNT983105 RXO983096:RXP983105 SHK983096:SHL983105 SRG983096:SRH983105 TBC983096:TBD983105 TKY983096:TKZ983105 TUU983096:TUV983105 UEQ983096:UER983105 UOM983096:UON983105 UYI983096:UYJ983105 VIE983096:VIF983105 VSA983096:VSB983105 WBW983096:WBX983105 WLS983096:WLT983105 WVO983096:WVP983105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A21" sqref="A21:D21"/>
    </sheetView>
  </sheetViews>
  <sheetFormatPr defaultColWidth="9.140625" defaultRowHeight="15.75" x14ac:dyDescent="0.2"/>
  <cols>
    <col min="1" max="1" width="60.85546875" style="3" customWidth="1"/>
    <col min="2" max="3" width="11" style="3" customWidth="1"/>
    <col min="4" max="4" width="15.5703125" style="3" customWidth="1"/>
    <col min="5" max="7" width="9.140625" style="3"/>
    <col min="8" max="8" width="11.85546875" style="3" bestFit="1" customWidth="1"/>
    <col min="9" max="9" width="10.7109375" style="3" bestFit="1" customWidth="1"/>
    <col min="10" max="16384" width="9.140625" style="3"/>
  </cols>
  <sheetData>
    <row r="1" spans="1:4" x14ac:dyDescent="0.2">
      <c r="D1" s="9" t="s">
        <v>60</v>
      </c>
    </row>
    <row r="2" spans="1:4" x14ac:dyDescent="0.2">
      <c r="D2" s="4" t="s">
        <v>38</v>
      </c>
    </row>
    <row r="3" spans="1:4" x14ac:dyDescent="0.2">
      <c r="D3" s="4"/>
    </row>
    <row r="4" spans="1:4" x14ac:dyDescent="0.2">
      <c r="A4" s="186" t="s">
        <v>39</v>
      </c>
      <c r="B4" s="186"/>
      <c r="C4" s="186"/>
      <c r="D4" s="186"/>
    </row>
    <row r="5" spans="1:4" x14ac:dyDescent="0.2">
      <c r="A5" s="186" t="s">
        <v>40</v>
      </c>
      <c r="B5" s="186"/>
      <c r="C5" s="186"/>
      <c r="D5" s="186"/>
    </row>
    <row r="6" spans="1:4" x14ac:dyDescent="0.2">
      <c r="A6" s="6"/>
      <c r="B6" s="6"/>
      <c r="C6" s="6"/>
      <c r="D6" s="6"/>
    </row>
    <row r="7" spans="1:4" x14ac:dyDescent="0.2">
      <c r="A7" s="6"/>
    </row>
    <row r="8" spans="1:4" x14ac:dyDescent="0.2">
      <c r="A8" s="187" t="s">
        <v>61</v>
      </c>
      <c r="B8" s="188"/>
      <c r="C8" s="188"/>
      <c r="D8" s="189"/>
    </row>
    <row r="9" spans="1:4" ht="45" customHeight="1" x14ac:dyDescent="0.2">
      <c r="A9" s="192" t="s">
        <v>188</v>
      </c>
      <c r="B9" s="193"/>
      <c r="C9" s="193"/>
      <c r="D9" s="194"/>
    </row>
    <row r="10" spans="1:4" ht="45" customHeight="1" x14ac:dyDescent="0.2">
      <c r="A10" s="192" t="s">
        <v>196</v>
      </c>
      <c r="B10" s="193"/>
      <c r="C10" s="193"/>
      <c r="D10" s="194"/>
    </row>
    <row r="11" spans="1:4" x14ac:dyDescent="0.2">
      <c r="A11" s="183" t="s">
        <v>62</v>
      </c>
      <c r="B11" s="183"/>
      <c r="C11" s="190" t="s">
        <v>189</v>
      </c>
      <c r="D11" s="191"/>
    </row>
    <row r="12" spans="1:4" x14ac:dyDescent="0.2">
      <c r="A12" s="183" t="s">
        <v>63</v>
      </c>
      <c r="B12" s="183"/>
      <c r="C12" s="190" t="s">
        <v>190</v>
      </c>
      <c r="D12" s="191"/>
    </row>
    <row r="13" spans="1:4" ht="60.75" customHeight="1" x14ac:dyDescent="0.2">
      <c r="A13" s="183" t="s">
        <v>41</v>
      </c>
      <c r="B13" s="183"/>
      <c r="C13" s="190" t="s">
        <v>191</v>
      </c>
      <c r="D13" s="191"/>
    </row>
    <row r="14" spans="1:4" x14ac:dyDescent="0.2">
      <c r="A14" s="183" t="s">
        <v>42</v>
      </c>
      <c r="B14" s="183"/>
      <c r="C14" s="184">
        <f>'deviz general'!E$71</f>
        <v>144751077.56606376</v>
      </c>
      <c r="D14" s="185"/>
    </row>
    <row r="15" spans="1:4" x14ac:dyDescent="0.2">
      <c r="A15" s="183" t="s">
        <v>43</v>
      </c>
      <c r="B15" s="183"/>
      <c r="C15" s="184">
        <f>'deviz general'!E$72</f>
        <v>114787849.69659372</v>
      </c>
      <c r="D15" s="185"/>
    </row>
    <row r="16" spans="1:4" x14ac:dyDescent="0.2">
      <c r="A16" s="183" t="s">
        <v>44</v>
      </c>
      <c r="B16" s="183"/>
      <c r="C16" s="202">
        <f>'deviz general'!C$87</f>
        <v>4.9485999999999999</v>
      </c>
      <c r="D16" s="185"/>
    </row>
    <row r="17" spans="1:8" ht="31.5" x14ac:dyDescent="0.2">
      <c r="A17" s="183" t="s">
        <v>45</v>
      </c>
      <c r="B17" s="183"/>
      <c r="C17" s="203">
        <f>'deviz general'!C$77*1.19</f>
        <v>166629395.46332198</v>
      </c>
      <c r="D17" s="204"/>
      <c r="E17" s="3" t="s">
        <v>46</v>
      </c>
    </row>
    <row r="18" spans="1:8" x14ac:dyDescent="0.2">
      <c r="A18" s="183" t="s">
        <v>47</v>
      </c>
      <c r="B18" s="183"/>
      <c r="C18" s="203">
        <f>'deviz general'!C$78*1.19</f>
        <v>5624386.8402938861</v>
      </c>
      <c r="D18" s="204"/>
    </row>
    <row r="19" spans="1:8" x14ac:dyDescent="0.2">
      <c r="A19" s="11"/>
      <c r="B19" s="11"/>
      <c r="C19" s="6"/>
      <c r="D19" s="6"/>
    </row>
    <row r="20" spans="1:8" x14ac:dyDescent="0.2">
      <c r="B20" s="6"/>
      <c r="C20" s="6"/>
      <c r="D20" s="7"/>
    </row>
    <row r="21" spans="1:8" ht="47.25" x14ac:dyDescent="0.2">
      <c r="A21" s="186" t="s">
        <v>193</v>
      </c>
      <c r="B21" s="186"/>
      <c r="C21" s="186"/>
      <c r="D21" s="186"/>
      <c r="E21" s="3" t="s">
        <v>48</v>
      </c>
    </row>
    <row r="22" spans="1:8" x14ac:dyDescent="0.2">
      <c r="A22" s="14"/>
      <c r="B22" s="14"/>
      <c r="C22" s="14"/>
      <c r="D22" s="14"/>
    </row>
    <row r="23" spans="1:8" ht="47.25" x14ac:dyDescent="0.2">
      <c r="A23" s="10" t="s">
        <v>64</v>
      </c>
      <c r="B23" s="5" t="s">
        <v>49</v>
      </c>
      <c r="C23" s="5" t="s">
        <v>50</v>
      </c>
      <c r="D23" s="5" t="s">
        <v>51</v>
      </c>
    </row>
    <row r="24" spans="1:8" ht="16.5" thickBot="1" x14ac:dyDescent="0.25">
      <c r="B24" s="6"/>
      <c r="C24" s="6"/>
      <c r="D24" s="7"/>
    </row>
    <row r="25" spans="1:8" s="13" customFormat="1" ht="47.25" x14ac:dyDescent="0.25">
      <c r="A25" s="141" t="s">
        <v>67</v>
      </c>
      <c r="B25" s="142" t="s">
        <v>49</v>
      </c>
      <c r="C25" s="142" t="s">
        <v>50</v>
      </c>
      <c r="D25" s="143" t="s">
        <v>51</v>
      </c>
      <c r="H25" s="13">
        <f>D26+D27+D28+D29</f>
        <v>1988918.4000000001</v>
      </c>
    </row>
    <row r="26" spans="1:8" s="13" customFormat="1" x14ac:dyDescent="0.25">
      <c r="A26" s="109" t="s">
        <v>68</v>
      </c>
      <c r="B26" s="5" t="s">
        <v>52</v>
      </c>
      <c r="C26" s="5">
        <v>124</v>
      </c>
      <c r="D26" s="154">
        <f>C26*960*1.19</f>
        <v>141657.60000000001</v>
      </c>
    </row>
    <row r="27" spans="1:8" s="13" customFormat="1" x14ac:dyDescent="0.25">
      <c r="A27" s="111" t="s">
        <v>69</v>
      </c>
      <c r="B27" s="5" t="s">
        <v>53</v>
      </c>
      <c r="C27" s="137">
        <v>1560</v>
      </c>
      <c r="D27" s="154">
        <f>C27*200*4.9*1.19</f>
        <v>1819272</v>
      </c>
    </row>
    <row r="28" spans="1:8" s="13" customFormat="1" x14ac:dyDescent="0.25">
      <c r="A28" s="111" t="s">
        <v>70</v>
      </c>
      <c r="B28" s="5" t="s">
        <v>52</v>
      </c>
      <c r="C28" s="5">
        <v>0</v>
      </c>
      <c r="D28" s="110">
        <f>C28*32000*4.9*1.19</f>
        <v>0</v>
      </c>
      <c r="E28" s="8"/>
      <c r="F28" s="8"/>
    </row>
    <row r="29" spans="1:8" s="13" customFormat="1" x14ac:dyDescent="0.25">
      <c r="A29" s="111" t="s">
        <v>65</v>
      </c>
      <c r="B29" s="5" t="s">
        <v>52</v>
      </c>
      <c r="C29" s="5">
        <v>2</v>
      </c>
      <c r="D29" s="110">
        <f>C29*2400*4.9*1.19</f>
        <v>27988.799999999999</v>
      </c>
      <c r="E29" s="8"/>
      <c r="F29" s="8"/>
    </row>
    <row r="30" spans="1:8" s="13" customFormat="1" ht="16.5" thickBot="1" x14ac:dyDescent="0.3">
      <c r="A30" s="112" t="s">
        <v>66</v>
      </c>
      <c r="B30" s="113"/>
      <c r="C30" s="114"/>
      <c r="D30" s="115"/>
      <c r="E30" s="8"/>
      <c r="F30" s="8"/>
    </row>
    <row r="31" spans="1:8" x14ac:dyDescent="0.2">
      <c r="B31" s="6"/>
      <c r="C31" s="6"/>
      <c r="D31" s="7"/>
    </row>
    <row r="33" spans="1:6" ht="15.75" customHeight="1" x14ac:dyDescent="0.2">
      <c r="A33" s="196" t="s">
        <v>183</v>
      </c>
      <c r="B33" s="197"/>
      <c r="C33" s="124">
        <f>C27/1000</f>
        <v>1.56</v>
      </c>
      <c r="D33" s="124">
        <f>4050000*C33</f>
        <v>6318000</v>
      </c>
    </row>
    <row r="34" spans="1:6" x14ac:dyDescent="0.2">
      <c r="A34" s="198" t="s">
        <v>55</v>
      </c>
      <c r="B34" s="199"/>
      <c r="C34" s="199"/>
      <c r="D34" s="200"/>
    </row>
    <row r="35" spans="1:6" ht="39.75" customHeight="1" x14ac:dyDescent="0.2">
      <c r="A35" s="183" t="s">
        <v>56</v>
      </c>
      <c r="B35" s="183"/>
      <c r="C35" s="133">
        <v>0.94699999999999995</v>
      </c>
      <c r="D35" s="134">
        <v>1292954.3755397757</v>
      </c>
    </row>
    <row r="36" spans="1:6" x14ac:dyDescent="0.2">
      <c r="A36" s="11"/>
      <c r="B36" s="11"/>
      <c r="C36" s="11"/>
      <c r="D36" s="7"/>
    </row>
    <row r="37" spans="1:6" x14ac:dyDescent="0.2">
      <c r="A37" s="12"/>
      <c r="B37" s="8"/>
      <c r="C37" s="8"/>
      <c r="D37" s="8"/>
      <c r="E37" s="8"/>
      <c r="F37" s="8"/>
    </row>
    <row r="38" spans="1:6" x14ac:dyDescent="0.2">
      <c r="A38" s="201" t="s">
        <v>57</v>
      </c>
      <c r="B38" s="201"/>
      <c r="C38" s="201"/>
      <c r="D38" s="201"/>
      <c r="E38" s="8"/>
      <c r="F38" s="8"/>
    </row>
    <row r="39" spans="1:6" x14ac:dyDescent="0.2">
      <c r="A39" s="201" t="s">
        <v>58</v>
      </c>
      <c r="B39" s="201"/>
      <c r="C39" s="201"/>
      <c r="D39" s="201"/>
      <c r="E39" s="8"/>
      <c r="F39" s="8"/>
    </row>
    <row r="40" spans="1:6" x14ac:dyDescent="0.2">
      <c r="A40" s="195" t="s">
        <v>59</v>
      </c>
      <c r="B40" s="195"/>
      <c r="C40" s="195"/>
      <c r="D40" s="195"/>
      <c r="E40" s="8"/>
      <c r="F40" s="8"/>
    </row>
    <row r="41" spans="1:6" x14ac:dyDescent="0.2">
      <c r="A41" s="8"/>
      <c r="B41" s="8"/>
      <c r="C41" s="8"/>
      <c r="D41" s="8"/>
      <c r="E41" s="8"/>
      <c r="F41" s="8"/>
    </row>
    <row r="42" spans="1:6" x14ac:dyDescent="0.2">
      <c r="A42" s="8"/>
      <c r="B42" s="8"/>
      <c r="C42" s="8"/>
      <c r="D42" s="8"/>
      <c r="E42" s="8"/>
      <c r="F42" s="8"/>
    </row>
  </sheetData>
  <mergeCells count="28">
    <mergeCell ref="A40:D40"/>
    <mergeCell ref="A9:D9"/>
    <mergeCell ref="A21:D21"/>
    <mergeCell ref="A33:B33"/>
    <mergeCell ref="A34:D34"/>
    <mergeCell ref="A35:B35"/>
    <mergeCell ref="A38:D38"/>
    <mergeCell ref="A39:D39"/>
    <mergeCell ref="A16:B16"/>
    <mergeCell ref="C16:D16"/>
    <mergeCell ref="A17:B17"/>
    <mergeCell ref="C17:D17"/>
    <mergeCell ref="A18:B18"/>
    <mergeCell ref="C18:D18"/>
    <mergeCell ref="A13:B13"/>
    <mergeCell ref="C13:D13"/>
    <mergeCell ref="A14:B14"/>
    <mergeCell ref="C14:D14"/>
    <mergeCell ref="A15:B15"/>
    <mergeCell ref="C15:D15"/>
    <mergeCell ref="A4:D4"/>
    <mergeCell ref="A5:D5"/>
    <mergeCell ref="A8:D8"/>
    <mergeCell ref="A11:B11"/>
    <mergeCell ref="C11:D11"/>
    <mergeCell ref="A12:B12"/>
    <mergeCell ref="C12:D12"/>
    <mergeCell ref="A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16" workbookViewId="0">
      <selection activeCell="D37" sqref="D37"/>
    </sheetView>
  </sheetViews>
  <sheetFormatPr defaultColWidth="9.140625" defaultRowHeight="15" x14ac:dyDescent="0.2"/>
  <cols>
    <col min="1" max="1" width="60.85546875" style="118" customWidth="1"/>
    <col min="2" max="3" width="11" style="118" customWidth="1"/>
    <col min="4" max="4" width="24.42578125" style="118" bestFit="1" customWidth="1"/>
    <col min="5" max="5" width="9.140625" style="118"/>
    <col min="6" max="6" width="11.5703125" style="118" bestFit="1" customWidth="1"/>
    <col min="7" max="9" width="9.140625" style="118"/>
    <col min="10" max="10" width="10" style="118" bestFit="1" customWidth="1"/>
    <col min="11" max="16384" width="9.140625" style="118"/>
  </cols>
  <sheetData>
    <row r="1" spans="1:4" x14ac:dyDescent="0.2">
      <c r="D1" s="119" t="s">
        <v>71</v>
      </c>
    </row>
    <row r="2" spans="1:4" x14ac:dyDescent="0.2">
      <c r="D2" s="120" t="s">
        <v>38</v>
      </c>
    </row>
    <row r="3" spans="1:4" x14ac:dyDescent="0.2">
      <c r="D3" s="120"/>
    </row>
    <row r="4" spans="1:4" x14ac:dyDescent="0.2">
      <c r="A4" s="209" t="s">
        <v>39</v>
      </c>
      <c r="B4" s="209"/>
      <c r="C4" s="209"/>
      <c r="D4" s="209"/>
    </row>
    <row r="5" spans="1:4" x14ac:dyDescent="0.2">
      <c r="A5" s="209" t="s">
        <v>40</v>
      </c>
      <c r="B5" s="209"/>
      <c r="C5" s="209"/>
      <c r="D5" s="209"/>
    </row>
    <row r="6" spans="1:4" x14ac:dyDescent="0.2">
      <c r="A6" s="121"/>
      <c r="B6" s="121"/>
      <c r="C6" s="121"/>
      <c r="D6" s="121"/>
    </row>
    <row r="7" spans="1:4" x14ac:dyDescent="0.2">
      <c r="A7" s="121"/>
    </row>
    <row r="8" spans="1:4" ht="15.75" customHeight="1" x14ac:dyDescent="0.2">
      <c r="A8" s="198" t="s">
        <v>175</v>
      </c>
      <c r="B8" s="199"/>
      <c r="C8" s="199"/>
      <c r="D8" s="200"/>
    </row>
    <row r="9" spans="1:4" ht="15.75" customHeight="1" x14ac:dyDescent="0.2">
      <c r="A9" s="192" t="s">
        <v>188</v>
      </c>
      <c r="B9" s="193"/>
      <c r="C9" s="193"/>
      <c r="D9" s="194"/>
    </row>
    <row r="10" spans="1:4" ht="15.75" customHeight="1" x14ac:dyDescent="0.2">
      <c r="A10" s="192" t="s">
        <v>196</v>
      </c>
      <c r="B10" s="193"/>
      <c r="C10" s="193"/>
      <c r="D10" s="194"/>
    </row>
    <row r="11" spans="1:4" ht="15.75" x14ac:dyDescent="0.2">
      <c r="A11" s="183" t="s">
        <v>62</v>
      </c>
      <c r="B11" s="183"/>
      <c r="C11" s="190" t="s">
        <v>189</v>
      </c>
      <c r="D11" s="191"/>
    </row>
    <row r="12" spans="1:4" ht="15.75" customHeight="1" x14ac:dyDescent="0.2">
      <c r="A12" s="183" t="s">
        <v>63</v>
      </c>
      <c r="B12" s="183"/>
      <c r="C12" s="190" t="s">
        <v>190</v>
      </c>
      <c r="D12" s="191"/>
    </row>
    <row r="13" spans="1:4" ht="57" customHeight="1" x14ac:dyDescent="0.2">
      <c r="A13" s="183" t="s">
        <v>41</v>
      </c>
      <c r="B13" s="183"/>
      <c r="C13" s="190" t="s">
        <v>191</v>
      </c>
      <c r="D13" s="191"/>
    </row>
    <row r="14" spans="1:4" x14ac:dyDescent="0.2">
      <c r="A14" s="197" t="s">
        <v>42</v>
      </c>
      <c r="B14" s="197"/>
      <c r="C14" s="184">
        <f>'deviz general'!E$71</f>
        <v>144751077.56606376</v>
      </c>
      <c r="D14" s="185"/>
    </row>
    <row r="15" spans="1:4" x14ac:dyDescent="0.2">
      <c r="A15" s="197" t="s">
        <v>43</v>
      </c>
      <c r="B15" s="197"/>
      <c r="C15" s="184">
        <f>'deviz general'!E$72</f>
        <v>114787849.69659372</v>
      </c>
      <c r="D15" s="185"/>
    </row>
    <row r="16" spans="1:4" x14ac:dyDescent="0.2">
      <c r="A16" s="212" t="s">
        <v>181</v>
      </c>
      <c r="B16" s="197"/>
      <c r="C16" s="202">
        <f>'deviz general'!C$87</f>
        <v>4.9485999999999999</v>
      </c>
      <c r="D16" s="185"/>
    </row>
    <row r="17" spans="1:14" ht="30" x14ac:dyDescent="0.2">
      <c r="A17" s="197" t="s">
        <v>45</v>
      </c>
      <c r="B17" s="197"/>
      <c r="C17" s="203">
        <f>'deviz general'!C$77*1.19</f>
        <v>166629395.46332198</v>
      </c>
      <c r="D17" s="204"/>
      <c r="E17" s="118" t="s">
        <v>46</v>
      </c>
      <c r="F17" s="118">
        <f>C17/C14</f>
        <v>1.1511444216176772</v>
      </c>
    </row>
    <row r="18" spans="1:14" x14ac:dyDescent="0.2">
      <c r="A18" s="197" t="s">
        <v>47</v>
      </c>
      <c r="B18" s="197"/>
      <c r="C18" s="203">
        <f>'deviz general'!C$78*1.19</f>
        <v>5624386.8402938861</v>
      </c>
      <c r="D18" s="204"/>
      <c r="F18" s="118">
        <f>C18/C14</f>
        <v>3.8855578382322856E-2</v>
      </c>
    </row>
    <row r="19" spans="1:14" x14ac:dyDescent="0.2">
      <c r="B19" s="121"/>
      <c r="C19" s="121"/>
      <c r="D19" s="122"/>
    </row>
    <row r="20" spans="1:14" x14ac:dyDescent="0.2">
      <c r="B20" s="121"/>
      <c r="C20" s="121"/>
      <c r="D20" s="122"/>
    </row>
    <row r="21" spans="1:14" ht="75" x14ac:dyDescent="0.2">
      <c r="A21" s="209" t="s">
        <v>72</v>
      </c>
      <c r="B21" s="209"/>
      <c r="C21" s="209"/>
      <c r="D21" s="209"/>
      <c r="E21" s="118" t="s">
        <v>73</v>
      </c>
    </row>
    <row r="22" spans="1:14" ht="30" x14ac:dyDescent="0.2">
      <c r="A22" s="144" t="s">
        <v>74</v>
      </c>
      <c r="B22" s="145" t="s">
        <v>49</v>
      </c>
      <c r="C22" s="145" t="s">
        <v>50</v>
      </c>
      <c r="D22" s="145" t="s">
        <v>177</v>
      </c>
      <c r="J22" s="135">
        <f>D23+D24+D25+D26</f>
        <v>5299933.8090524003</v>
      </c>
      <c r="K22" s="205" t="s">
        <v>21</v>
      </c>
      <c r="L22" s="206"/>
      <c r="M22" s="206"/>
      <c r="N22" s="206"/>
    </row>
    <row r="23" spans="1:14" x14ac:dyDescent="0.2">
      <c r="A23" s="123" t="s">
        <v>75</v>
      </c>
      <c r="B23" s="124" t="s">
        <v>53</v>
      </c>
      <c r="C23" s="125">
        <v>947</v>
      </c>
      <c r="D23" s="126">
        <f>[1]Sheet1!$E$3</f>
        <v>1042624.8283724001</v>
      </c>
      <c r="J23" s="135">
        <f>D28+D29+D30+D31+D32+D34+D35</f>
        <v>2181048.29</v>
      </c>
      <c r="K23" s="207" t="s">
        <v>22</v>
      </c>
      <c r="L23" s="208"/>
      <c r="M23" s="208"/>
      <c r="N23" s="208"/>
    </row>
    <row r="24" spans="1:14" x14ac:dyDescent="0.2">
      <c r="A24" s="123" t="s">
        <v>76</v>
      </c>
      <c r="B24" s="124" t="s">
        <v>53</v>
      </c>
      <c r="C24" s="125">
        <v>947</v>
      </c>
      <c r="D24" s="126">
        <f>[1]Sheet1!$E$4</f>
        <v>2243153.9507999998</v>
      </c>
      <c r="J24" s="135">
        <f>J22+J23</f>
        <v>7480982.0990524003</v>
      </c>
    </row>
    <row r="25" spans="1:14" x14ac:dyDescent="0.2">
      <c r="A25" s="123" t="s">
        <v>77</v>
      </c>
      <c r="B25" s="124" t="s">
        <v>53</v>
      </c>
      <c r="C25" s="125">
        <v>947</v>
      </c>
      <c r="D25" s="126">
        <f>[1]Sheet1!$E$5</f>
        <v>1773184.7898799998</v>
      </c>
    </row>
    <row r="26" spans="1:14" x14ac:dyDescent="0.2">
      <c r="A26" s="123" t="s">
        <v>78</v>
      </c>
      <c r="B26" s="124" t="s">
        <v>53</v>
      </c>
      <c r="C26" s="125">
        <v>947</v>
      </c>
      <c r="D26" s="126">
        <f>[1]Sheet1!$E$6</f>
        <v>240970.23999999999</v>
      </c>
    </row>
    <row r="27" spans="1:14" x14ac:dyDescent="0.2">
      <c r="A27" s="123" t="s">
        <v>79</v>
      </c>
      <c r="B27" s="124" t="s">
        <v>53</v>
      </c>
      <c r="C27" s="125">
        <v>16</v>
      </c>
      <c r="D27" s="127"/>
    </row>
    <row r="28" spans="1:14" x14ac:dyDescent="0.2">
      <c r="A28" s="123" t="s">
        <v>80</v>
      </c>
      <c r="B28" s="124" t="s">
        <v>53</v>
      </c>
      <c r="C28" s="125">
        <v>0</v>
      </c>
      <c r="D28" s="126">
        <f>[1]Sheet1!$E$8</f>
        <v>0</v>
      </c>
    </row>
    <row r="29" spans="1:14" x14ac:dyDescent="0.2">
      <c r="A29" s="123" t="s">
        <v>81</v>
      </c>
      <c r="B29" s="124" t="s">
        <v>53</v>
      </c>
      <c r="C29" s="125">
        <f>947*2</f>
        <v>1894</v>
      </c>
      <c r="D29" s="126">
        <f>[1]Sheet1!$E$9</f>
        <v>1056471.29</v>
      </c>
    </row>
    <row r="30" spans="1:14" x14ac:dyDescent="0.2">
      <c r="A30" s="123" t="s">
        <v>82</v>
      </c>
      <c r="B30" s="124" t="s">
        <v>53</v>
      </c>
      <c r="C30" s="125">
        <v>0</v>
      </c>
      <c r="D30" s="126">
        <f>[1]Sheet1!$E$10</f>
        <v>0</v>
      </c>
    </row>
    <row r="31" spans="1:14" x14ac:dyDescent="0.2">
      <c r="A31" s="123" t="s">
        <v>83</v>
      </c>
      <c r="B31" s="124" t="s">
        <v>84</v>
      </c>
      <c r="C31" s="125">
        <v>0</v>
      </c>
      <c r="D31" s="126">
        <f>[1]Sheet1!$E$11</f>
        <v>0</v>
      </c>
    </row>
    <row r="32" spans="1:14" x14ac:dyDescent="0.2">
      <c r="A32" s="123" t="s">
        <v>85</v>
      </c>
      <c r="B32" s="124" t="s">
        <v>84</v>
      </c>
      <c r="C32" s="125">
        <v>0</v>
      </c>
      <c r="D32" s="126"/>
    </row>
    <row r="33" spans="1:6" x14ac:dyDescent="0.2">
      <c r="A33" s="123" t="s">
        <v>86</v>
      </c>
      <c r="B33" s="124"/>
      <c r="C33" s="125"/>
      <c r="D33" s="127"/>
    </row>
    <row r="34" spans="1:6" x14ac:dyDescent="0.25">
      <c r="A34" s="128" t="s">
        <v>176</v>
      </c>
      <c r="B34" s="124" t="s">
        <v>84</v>
      </c>
      <c r="C34" s="124">
        <v>947</v>
      </c>
      <c r="D34" s="127">
        <f>[1]Sheet1!$E$13</f>
        <v>164577</v>
      </c>
    </row>
    <row r="35" spans="1:6" x14ac:dyDescent="0.25">
      <c r="A35" s="128" t="s">
        <v>186</v>
      </c>
      <c r="B35" s="151" t="s">
        <v>53</v>
      </c>
      <c r="C35" s="124">
        <v>947</v>
      </c>
      <c r="D35" s="127">
        <v>960000</v>
      </c>
    </row>
    <row r="37" spans="1:6" ht="14.25" customHeight="1" x14ac:dyDescent="0.2">
      <c r="A37" s="196" t="s">
        <v>183</v>
      </c>
      <c r="B37" s="197"/>
      <c r="C37" s="124">
        <f>C23/1000</f>
        <v>0.94699999999999995</v>
      </c>
      <c r="D37" s="124">
        <f>4050000*C37</f>
        <v>3835350</v>
      </c>
    </row>
    <row r="38" spans="1:6" ht="14.25" customHeight="1" x14ac:dyDescent="0.2">
      <c r="A38" s="198" t="s">
        <v>55</v>
      </c>
      <c r="B38" s="199"/>
      <c r="C38" s="199"/>
      <c r="D38" s="200"/>
    </row>
    <row r="39" spans="1:6" ht="30" customHeight="1" x14ac:dyDescent="0.2">
      <c r="A39" s="197" t="s">
        <v>56</v>
      </c>
      <c r="B39" s="197"/>
      <c r="C39" s="133">
        <f>C37</f>
        <v>0.94699999999999995</v>
      </c>
      <c r="D39" s="134">
        <f>'deviz general'!C84/Anexa2.2c!C39</f>
        <v>1279452.3964409991</v>
      </c>
    </row>
    <row r="40" spans="1:6" ht="19.5" customHeight="1" x14ac:dyDescent="0.2">
      <c r="A40" s="129"/>
      <c r="B40" s="129"/>
      <c r="C40" s="129"/>
      <c r="D40" s="130"/>
    </row>
    <row r="41" spans="1:6" ht="15" customHeight="1" x14ac:dyDescent="0.2">
      <c r="A41" s="131"/>
      <c r="B41" s="132"/>
      <c r="C41" s="132"/>
      <c r="D41" s="132"/>
      <c r="E41" s="132"/>
      <c r="F41" s="132"/>
    </row>
    <row r="42" spans="1:6" ht="15" customHeight="1" x14ac:dyDescent="0.2">
      <c r="A42" s="211" t="s">
        <v>87</v>
      </c>
      <c r="B42" s="211"/>
      <c r="C42" s="211"/>
      <c r="D42" s="211"/>
      <c r="E42" s="132"/>
      <c r="F42" s="132"/>
    </row>
    <row r="43" spans="1:6" x14ac:dyDescent="0.2">
      <c r="A43" s="211"/>
      <c r="B43" s="211"/>
      <c r="C43" s="211"/>
      <c r="D43" s="211"/>
      <c r="E43" s="132"/>
      <c r="F43" s="132"/>
    </row>
    <row r="44" spans="1:6" x14ac:dyDescent="0.2">
      <c r="A44" s="210" t="s">
        <v>59</v>
      </c>
      <c r="B44" s="210"/>
      <c r="C44" s="210"/>
      <c r="D44" s="210"/>
      <c r="E44" s="132"/>
      <c r="F44" s="132"/>
    </row>
    <row r="45" spans="1:6" x14ac:dyDescent="0.2">
      <c r="A45" s="132"/>
      <c r="B45" s="132"/>
      <c r="C45" s="132"/>
      <c r="D45" s="132"/>
      <c r="E45" s="132"/>
      <c r="F45" s="132"/>
    </row>
    <row r="46" spans="1:6" x14ac:dyDescent="0.2">
      <c r="A46" s="132"/>
      <c r="B46" s="132"/>
      <c r="C46" s="132"/>
      <c r="D46" s="132"/>
      <c r="E46" s="132"/>
      <c r="F46" s="132"/>
    </row>
    <row r="54" spans="1:4" x14ac:dyDescent="0.2">
      <c r="A54" s="132"/>
      <c r="B54" s="132"/>
      <c r="C54" s="132"/>
      <c r="D54" s="132"/>
    </row>
    <row r="55" spans="1:4" x14ac:dyDescent="0.2">
      <c r="A55" s="132"/>
      <c r="B55" s="132"/>
      <c r="C55" s="132"/>
      <c r="D55" s="132"/>
    </row>
  </sheetData>
  <mergeCells count="30">
    <mergeCell ref="A44:D44"/>
    <mergeCell ref="A9:D9"/>
    <mergeCell ref="A43:D43"/>
    <mergeCell ref="A16:B16"/>
    <mergeCell ref="C16:D16"/>
    <mergeCell ref="A17:B17"/>
    <mergeCell ref="C17:D17"/>
    <mergeCell ref="A18:B18"/>
    <mergeCell ref="C18:D18"/>
    <mergeCell ref="A21:D21"/>
    <mergeCell ref="A37:B37"/>
    <mergeCell ref="A38:D38"/>
    <mergeCell ref="A39:B39"/>
    <mergeCell ref="A42:D42"/>
    <mergeCell ref="A12:B12"/>
    <mergeCell ref="C12:D12"/>
    <mergeCell ref="K22:N22"/>
    <mergeCell ref="K23:N23"/>
    <mergeCell ref="A4:D4"/>
    <mergeCell ref="A5:D5"/>
    <mergeCell ref="A8:D8"/>
    <mergeCell ref="A11:B11"/>
    <mergeCell ref="C11:D11"/>
    <mergeCell ref="A13:B13"/>
    <mergeCell ref="C13:D13"/>
    <mergeCell ref="A14:B14"/>
    <mergeCell ref="C14:D14"/>
    <mergeCell ref="A15:B15"/>
    <mergeCell ref="C15:D15"/>
    <mergeCell ref="A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6" workbookViewId="0">
      <selection activeCell="F47" sqref="F47"/>
    </sheetView>
  </sheetViews>
  <sheetFormatPr defaultColWidth="9.140625" defaultRowHeight="15.75" x14ac:dyDescent="0.2"/>
  <cols>
    <col min="1" max="1" width="60.85546875" style="3" customWidth="1"/>
    <col min="2" max="3" width="11" style="3" customWidth="1"/>
    <col min="4" max="4" width="15.5703125" style="3" customWidth="1"/>
    <col min="5" max="5" width="9.140625" style="3"/>
    <col min="6" max="6" width="15.42578125" style="3" bestFit="1" customWidth="1"/>
    <col min="7" max="7" width="13.7109375" style="3" bestFit="1" customWidth="1"/>
    <col min="8" max="9" width="9.140625" style="3"/>
    <col min="10" max="10" width="15.42578125" style="3" bestFit="1" customWidth="1"/>
    <col min="11" max="16384" width="9.140625" style="3"/>
  </cols>
  <sheetData>
    <row r="1" spans="1:4" x14ac:dyDescent="0.2">
      <c r="D1" s="9" t="s">
        <v>88</v>
      </c>
    </row>
    <row r="2" spans="1:4" x14ac:dyDescent="0.2">
      <c r="D2" s="4" t="s">
        <v>38</v>
      </c>
    </row>
    <row r="3" spans="1:4" x14ac:dyDescent="0.2">
      <c r="D3" s="4"/>
    </row>
    <row r="4" spans="1:4" x14ac:dyDescent="0.2">
      <c r="A4" s="186" t="s">
        <v>39</v>
      </c>
      <c r="B4" s="186"/>
      <c r="C4" s="186"/>
      <c r="D4" s="186"/>
    </row>
    <row r="5" spans="1:4" x14ac:dyDescent="0.2">
      <c r="A5" s="186" t="s">
        <v>40</v>
      </c>
      <c r="B5" s="186"/>
      <c r="C5" s="186"/>
      <c r="D5" s="186"/>
    </row>
    <row r="6" spans="1:4" x14ac:dyDescent="0.2">
      <c r="A6" s="6"/>
      <c r="B6" s="6"/>
      <c r="C6" s="6"/>
      <c r="D6" s="6"/>
    </row>
    <row r="7" spans="1:4" x14ac:dyDescent="0.2">
      <c r="A7" s="6"/>
    </row>
    <row r="8" spans="1:4" x14ac:dyDescent="0.2">
      <c r="A8" s="187" t="s">
        <v>61</v>
      </c>
      <c r="B8" s="188"/>
      <c r="C8" s="188"/>
      <c r="D8" s="189"/>
    </row>
    <row r="9" spans="1:4" ht="15.75" customHeight="1" x14ac:dyDescent="0.2">
      <c r="A9" s="192" t="s">
        <v>188</v>
      </c>
      <c r="B9" s="193"/>
      <c r="C9" s="193"/>
      <c r="D9" s="194"/>
    </row>
    <row r="10" spans="1:4" ht="15.75" customHeight="1" x14ac:dyDescent="0.2">
      <c r="A10" s="192" t="s">
        <v>196</v>
      </c>
      <c r="B10" s="193"/>
      <c r="C10" s="193"/>
      <c r="D10" s="194"/>
    </row>
    <row r="11" spans="1:4" x14ac:dyDescent="0.2">
      <c r="A11" s="183" t="s">
        <v>62</v>
      </c>
      <c r="B11" s="183"/>
      <c r="C11" s="190" t="s">
        <v>189</v>
      </c>
      <c r="D11" s="191"/>
    </row>
    <row r="12" spans="1:4" ht="15.75" customHeight="1" x14ac:dyDescent="0.2">
      <c r="A12" s="183" t="s">
        <v>63</v>
      </c>
      <c r="B12" s="183"/>
      <c r="C12" s="190" t="s">
        <v>190</v>
      </c>
      <c r="D12" s="191"/>
    </row>
    <row r="13" spans="1:4" ht="80.25" customHeight="1" x14ac:dyDescent="0.2">
      <c r="A13" s="183" t="s">
        <v>41</v>
      </c>
      <c r="B13" s="183"/>
      <c r="C13" s="190" t="s">
        <v>191</v>
      </c>
      <c r="D13" s="191"/>
    </row>
    <row r="14" spans="1:4" x14ac:dyDescent="0.2">
      <c r="A14" s="183" t="s">
        <v>42</v>
      </c>
      <c r="B14" s="183"/>
      <c r="C14" s="184">
        <f>'deviz general'!E$71</f>
        <v>144751077.56606376</v>
      </c>
      <c r="D14" s="185"/>
    </row>
    <row r="15" spans="1:4" x14ac:dyDescent="0.2">
      <c r="A15" s="183" t="s">
        <v>43</v>
      </c>
      <c r="B15" s="183"/>
      <c r="C15" s="184">
        <f>'deviz general'!E$72</f>
        <v>114787849.69659372</v>
      </c>
      <c r="D15" s="185"/>
    </row>
    <row r="16" spans="1:4" x14ac:dyDescent="0.2">
      <c r="A16" s="183" t="s">
        <v>44</v>
      </c>
      <c r="B16" s="183"/>
      <c r="C16" s="202">
        <f>'deviz general'!C$87</f>
        <v>4.9485999999999999</v>
      </c>
      <c r="D16" s="185"/>
    </row>
    <row r="17" spans="1:10" ht="31.5" x14ac:dyDescent="0.2">
      <c r="A17" s="183" t="s">
        <v>45</v>
      </c>
      <c r="B17" s="183"/>
      <c r="C17" s="203">
        <f>'deviz general'!C$77*1.19</f>
        <v>166629395.46332198</v>
      </c>
      <c r="D17" s="204"/>
      <c r="E17" s="3" t="s">
        <v>46</v>
      </c>
    </row>
    <row r="18" spans="1:10" x14ac:dyDescent="0.2">
      <c r="A18" s="183" t="s">
        <v>47</v>
      </c>
      <c r="B18" s="183"/>
      <c r="C18" s="203">
        <f>'deviz general'!C$78*1.19</f>
        <v>5624386.8402938861</v>
      </c>
      <c r="D18" s="204"/>
    </row>
    <row r="19" spans="1:10" x14ac:dyDescent="0.2">
      <c r="A19" s="11"/>
      <c r="B19" s="11"/>
      <c r="C19" s="6"/>
      <c r="D19" s="6"/>
    </row>
    <row r="20" spans="1:10" x14ac:dyDescent="0.2">
      <c r="B20" s="6"/>
      <c r="C20" s="6"/>
      <c r="D20" s="7"/>
    </row>
    <row r="21" spans="1:10" ht="31.5" x14ac:dyDescent="0.2">
      <c r="A21" s="186" t="s">
        <v>182</v>
      </c>
      <c r="B21" s="186"/>
      <c r="C21" s="186"/>
      <c r="D21" s="186"/>
      <c r="E21" s="3" t="s">
        <v>46</v>
      </c>
    </row>
    <row r="22" spans="1:10" ht="47.25" x14ac:dyDescent="0.2">
      <c r="A22" s="146" t="s">
        <v>89</v>
      </c>
      <c r="B22" s="147" t="s">
        <v>49</v>
      </c>
      <c r="C22" s="147" t="s">
        <v>50</v>
      </c>
      <c r="D22" s="147" t="s">
        <v>51</v>
      </c>
    </row>
    <row r="23" spans="1:10" x14ac:dyDescent="0.2">
      <c r="A23" s="192" t="s">
        <v>197</v>
      </c>
      <c r="B23" s="193"/>
      <c r="C23" s="193"/>
      <c r="D23" s="194"/>
    </row>
    <row r="24" spans="1:10" x14ac:dyDescent="0.2">
      <c r="A24" s="10" t="s">
        <v>90</v>
      </c>
      <c r="B24" s="5" t="s">
        <v>52</v>
      </c>
      <c r="C24" s="5">
        <v>1</v>
      </c>
      <c r="D24" s="5"/>
      <c r="J24" s="3">
        <f>C25-260</f>
        <v>0</v>
      </c>
    </row>
    <row r="25" spans="1:10" ht="31.5" x14ac:dyDescent="0.2">
      <c r="A25" s="10" t="s">
        <v>91</v>
      </c>
      <c r="B25" s="5" t="s">
        <v>53</v>
      </c>
      <c r="C25" s="137">
        <v>260</v>
      </c>
      <c r="D25" s="117">
        <f>C25*G25*C26*'deviz general'!C87*1.19</f>
        <v>87578739.247999996</v>
      </c>
      <c r="F25" s="150" t="s">
        <v>184</v>
      </c>
      <c r="G25" s="3">
        <v>2600</v>
      </c>
      <c r="H25" s="3" t="s">
        <v>192</v>
      </c>
      <c r="J25" s="150"/>
    </row>
    <row r="26" spans="1:10" ht="31.5" x14ac:dyDescent="0.2">
      <c r="A26" s="10" t="s">
        <v>92</v>
      </c>
      <c r="B26" s="5" t="s">
        <v>53</v>
      </c>
      <c r="C26" s="137">
        <f>8+8+1.5*2+0.5*2+2</f>
        <v>22</v>
      </c>
      <c r="D26" s="5"/>
      <c r="F26" s="3" t="s">
        <v>185</v>
      </c>
      <c r="G26" s="3">
        <v>2200</v>
      </c>
      <c r="H26" s="3" t="s">
        <v>192</v>
      </c>
    </row>
    <row r="27" spans="1:10" x14ac:dyDescent="0.2">
      <c r="A27" s="10" t="s">
        <v>93</v>
      </c>
      <c r="B27" s="5"/>
      <c r="C27" s="5">
        <v>9</v>
      </c>
      <c r="D27" s="5"/>
    </row>
    <row r="28" spans="1:10" x14ac:dyDescent="0.2">
      <c r="A28" s="192" t="s">
        <v>198</v>
      </c>
      <c r="B28" s="193"/>
      <c r="C28" s="193"/>
      <c r="D28" s="194"/>
    </row>
    <row r="29" spans="1:10" x14ac:dyDescent="0.2">
      <c r="A29" s="10" t="s">
        <v>90</v>
      </c>
      <c r="B29" s="5" t="s">
        <v>52</v>
      </c>
      <c r="C29" s="5">
        <v>1</v>
      </c>
      <c r="D29" s="5"/>
      <c r="G29" s="155">
        <f>D25+D30</f>
        <v>104067474.448</v>
      </c>
    </row>
    <row r="30" spans="1:10" x14ac:dyDescent="0.2">
      <c r="A30" s="10" t="s">
        <v>91</v>
      </c>
      <c r="B30" s="5" t="s">
        <v>53</v>
      </c>
      <c r="C30" s="137">
        <v>250</v>
      </c>
      <c r="D30" s="117">
        <f>C30*1400*C31*'deviz general'!C87*1.19</f>
        <v>16488735.199999999</v>
      </c>
    </row>
    <row r="31" spans="1:10" x14ac:dyDescent="0.2">
      <c r="A31" s="10" t="s">
        <v>92</v>
      </c>
      <c r="B31" s="5" t="s">
        <v>53</v>
      </c>
      <c r="C31" s="137">
        <v>8</v>
      </c>
      <c r="D31" s="5"/>
    </row>
    <row r="32" spans="1:10" x14ac:dyDescent="0.2">
      <c r="A32" s="10" t="s">
        <v>93</v>
      </c>
      <c r="B32" s="5"/>
      <c r="C32" s="5">
        <v>1</v>
      </c>
      <c r="D32" s="5"/>
    </row>
    <row r="33" spans="1:6" x14ac:dyDescent="0.2">
      <c r="A33" s="10" t="s">
        <v>66</v>
      </c>
      <c r="B33" s="5"/>
      <c r="C33" s="5"/>
      <c r="D33" s="5"/>
    </row>
    <row r="34" spans="1:6" x14ac:dyDescent="0.2">
      <c r="A34" s="183" t="s">
        <v>54</v>
      </c>
      <c r="B34" s="183"/>
      <c r="C34" s="124">
        <v>0.94699999999999995</v>
      </c>
      <c r="D34" s="124">
        <v>3835350</v>
      </c>
    </row>
    <row r="35" spans="1:6" x14ac:dyDescent="0.2">
      <c r="A35" s="187" t="s">
        <v>55</v>
      </c>
      <c r="B35" s="188"/>
      <c r="C35" s="188"/>
      <c r="D35" s="189"/>
    </row>
    <row r="36" spans="1:6" ht="33.75" customHeight="1" x14ac:dyDescent="0.2">
      <c r="A36" s="183" t="s">
        <v>56</v>
      </c>
      <c r="B36" s="183"/>
      <c r="C36" s="133">
        <v>0.94699999999999995</v>
      </c>
      <c r="D36" s="134">
        <v>1292954.3755397757</v>
      </c>
    </row>
    <row r="37" spans="1:6" x14ac:dyDescent="0.2">
      <c r="A37" s="11"/>
      <c r="B37" s="11"/>
      <c r="C37" s="11"/>
      <c r="D37" s="7"/>
    </row>
    <row r="38" spans="1:6" x14ac:dyDescent="0.2">
      <c r="A38" s="12"/>
      <c r="B38" s="8"/>
      <c r="C38" s="8"/>
      <c r="D38" s="8"/>
      <c r="E38" s="8"/>
      <c r="F38" s="8"/>
    </row>
    <row r="39" spans="1:6" x14ac:dyDescent="0.2">
      <c r="A39" s="201" t="s">
        <v>57</v>
      </c>
      <c r="B39" s="201"/>
      <c r="C39" s="201"/>
      <c r="D39" s="201"/>
      <c r="E39" s="8"/>
      <c r="F39" s="8"/>
    </row>
    <row r="40" spans="1:6" x14ac:dyDescent="0.2">
      <c r="A40" s="201" t="s">
        <v>58</v>
      </c>
      <c r="B40" s="201"/>
      <c r="C40" s="201"/>
      <c r="D40" s="201"/>
      <c r="E40" s="8"/>
      <c r="F40" s="8"/>
    </row>
    <row r="41" spans="1:6" x14ac:dyDescent="0.2">
      <c r="A41" s="195" t="s">
        <v>59</v>
      </c>
      <c r="B41" s="195"/>
      <c r="C41" s="195"/>
      <c r="D41" s="195"/>
      <c r="E41" s="8"/>
      <c r="F41" s="8"/>
    </row>
    <row r="42" spans="1:6" x14ac:dyDescent="0.2">
      <c r="A42" s="8"/>
      <c r="B42" s="8"/>
      <c r="C42" s="8"/>
      <c r="D42" s="8"/>
      <c r="E42" s="8"/>
      <c r="F42" s="8"/>
    </row>
    <row r="43" spans="1:6" x14ac:dyDescent="0.2">
      <c r="A43" s="8"/>
      <c r="B43" s="8"/>
      <c r="C43" s="8"/>
      <c r="D43" s="8"/>
      <c r="E43" s="8"/>
      <c r="F43" s="8"/>
    </row>
  </sheetData>
  <mergeCells count="30">
    <mergeCell ref="A41:D41"/>
    <mergeCell ref="A21:D21"/>
    <mergeCell ref="A34:B34"/>
    <mergeCell ref="A35:D35"/>
    <mergeCell ref="A36:B36"/>
    <mergeCell ref="A39:D39"/>
    <mergeCell ref="A40:D40"/>
    <mergeCell ref="A23:D23"/>
    <mergeCell ref="A28:D28"/>
    <mergeCell ref="A16:B16"/>
    <mergeCell ref="C16:D16"/>
    <mergeCell ref="A17:B17"/>
    <mergeCell ref="C17:D17"/>
    <mergeCell ref="A18:B18"/>
    <mergeCell ref="C18:D18"/>
    <mergeCell ref="A13:B13"/>
    <mergeCell ref="C13:D13"/>
    <mergeCell ref="A14:B14"/>
    <mergeCell ref="C14:D14"/>
    <mergeCell ref="A15:B15"/>
    <mergeCell ref="C15:D15"/>
    <mergeCell ref="A12:B12"/>
    <mergeCell ref="C12:D12"/>
    <mergeCell ref="A4:D4"/>
    <mergeCell ref="A5:D5"/>
    <mergeCell ref="A8:D8"/>
    <mergeCell ref="A11:B11"/>
    <mergeCell ref="C11:D11"/>
    <mergeCell ref="A9:D9"/>
    <mergeCell ref="A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19" workbookViewId="0">
      <selection activeCell="D50" sqref="D50"/>
    </sheetView>
  </sheetViews>
  <sheetFormatPr defaultRowHeight="12.75" x14ac:dyDescent="0.2"/>
  <cols>
    <col min="2" max="2" width="35" style="157" customWidth="1"/>
    <col min="3" max="3" width="6.85546875" bestFit="1" customWidth="1"/>
    <col min="4" max="4" width="15.5703125" style="156" bestFit="1" customWidth="1"/>
    <col min="6" max="6" width="13.5703125" bestFit="1" customWidth="1"/>
  </cols>
  <sheetData>
    <row r="1" spans="1:6" s="157" customFormat="1" ht="51" x14ac:dyDescent="0.2">
      <c r="A1" s="158"/>
      <c r="B1" s="158"/>
      <c r="C1" s="158"/>
      <c r="D1" s="159" t="s">
        <v>199</v>
      </c>
      <c r="E1" s="158"/>
      <c r="F1" s="159" t="s">
        <v>200</v>
      </c>
    </row>
    <row r="2" spans="1:6" x14ac:dyDescent="0.2">
      <c r="A2" s="160" t="str">
        <f>'deviz general'!A10</f>
        <v>1.1</v>
      </c>
      <c r="B2" s="161" t="str">
        <f>'deviz general'!B10</f>
        <v>Obţinerea terenului</v>
      </c>
      <c r="C2" s="160"/>
      <c r="D2" s="162"/>
      <c r="E2" s="160" t="s">
        <v>104</v>
      </c>
      <c r="F2" s="163">
        <f>'deviz general'!C10</f>
        <v>0</v>
      </c>
    </row>
    <row r="3" spans="1:6" x14ac:dyDescent="0.2">
      <c r="A3" s="160" t="str">
        <f>'deviz general'!A11</f>
        <v>1.2</v>
      </c>
      <c r="B3" s="161" t="str">
        <f>'deviz general'!B11</f>
        <v>Amenajarea terenului</v>
      </c>
      <c r="C3" s="160" t="s">
        <v>106</v>
      </c>
      <c r="D3" s="163">
        <f>'deviz general'!C11</f>
        <v>120000</v>
      </c>
      <c r="E3" s="160"/>
      <c r="F3" s="164"/>
    </row>
    <row r="4" spans="1:6" ht="25.5" x14ac:dyDescent="0.2">
      <c r="A4" s="160" t="str">
        <f>'deviz general'!A12</f>
        <v>1.3</v>
      </c>
      <c r="B4" s="161" t="str">
        <f>'deviz general'!B12</f>
        <v>Amenajări pentru protecţia mediului și aducerea la starea inițială</v>
      </c>
      <c r="C4" s="160"/>
      <c r="D4" s="162"/>
      <c r="E4" s="160" t="s">
        <v>108</v>
      </c>
      <c r="F4" s="163">
        <f>'deviz general'!C12</f>
        <v>100000</v>
      </c>
    </row>
    <row r="5" spans="1:6" ht="25.5" x14ac:dyDescent="0.2">
      <c r="A5" s="160" t="str">
        <f>'deviz general'!A13</f>
        <v>1.4</v>
      </c>
      <c r="B5" s="161" t="str">
        <f>'deviz general'!B13</f>
        <v>Cheltuieli pentru relocarea/protecția utilităților</v>
      </c>
      <c r="C5" s="160" t="s">
        <v>110</v>
      </c>
      <c r="D5" s="163">
        <f>'deviz general'!C13</f>
        <v>350000</v>
      </c>
      <c r="E5" s="160"/>
      <c r="F5" s="164"/>
    </row>
    <row r="6" spans="1:6" ht="25.5" x14ac:dyDescent="0.2">
      <c r="A6" s="160">
        <f>'deviz general'!A16</f>
        <v>2</v>
      </c>
      <c r="B6" s="161" t="str">
        <f>'deviz general'!B16</f>
        <v>Cheltuieli pentru asigurarea utilităţilor necesare obiectivului</v>
      </c>
      <c r="C6" s="160">
        <v>2</v>
      </c>
      <c r="D6" s="163">
        <f>'deviz general'!C16</f>
        <v>125000</v>
      </c>
      <c r="E6" s="160"/>
      <c r="F6" s="164"/>
    </row>
    <row r="7" spans="1:6" x14ac:dyDescent="0.2">
      <c r="A7" s="160" t="str">
        <f>'deviz general'!A19</f>
        <v>3.1</v>
      </c>
      <c r="B7" s="161" t="str">
        <f>'deviz general'!B19</f>
        <v>Studii</v>
      </c>
      <c r="C7" s="160"/>
      <c r="D7" s="162"/>
      <c r="E7" s="160" t="s">
        <v>117</v>
      </c>
      <c r="F7" s="163">
        <f>'deviz general'!C19</f>
        <v>68000</v>
      </c>
    </row>
    <row r="8" spans="1:6" ht="25.5" x14ac:dyDescent="0.2">
      <c r="A8" s="160" t="str">
        <f>'deviz general'!A20</f>
        <v>3.2</v>
      </c>
      <c r="B8" s="161" t="str">
        <f>'deviz general'!B20</f>
        <v>Documentații-suport și cheltuieli pentru obținerea de avize, acorduri și autorizații</v>
      </c>
      <c r="C8" s="160"/>
      <c r="D8" s="162"/>
      <c r="E8" s="160" t="s">
        <v>118</v>
      </c>
      <c r="F8" s="163">
        <f>'deviz general'!C20</f>
        <v>35000</v>
      </c>
    </row>
    <row r="9" spans="1:6" x14ac:dyDescent="0.2">
      <c r="A9" s="160" t="str">
        <f>'deviz general'!A21</f>
        <v>3.3</v>
      </c>
      <c r="B9" s="161" t="str">
        <f>'deviz general'!B21</f>
        <v xml:space="preserve">Expertizare tehnică </v>
      </c>
      <c r="C9" s="160"/>
      <c r="D9" s="162"/>
      <c r="E9" s="160" t="s">
        <v>120</v>
      </c>
      <c r="F9" s="163">
        <f>'deviz general'!C21</f>
        <v>45000</v>
      </c>
    </row>
    <row r="10" spans="1:6" ht="25.5" x14ac:dyDescent="0.2">
      <c r="A10" s="160" t="str">
        <f>'deviz general'!A22</f>
        <v>3.4</v>
      </c>
      <c r="B10" s="161" t="str">
        <f>'deviz general'!B22</f>
        <v>Certificarea performanței energetice și auditul energetic al clădirilor</v>
      </c>
      <c r="C10" s="160"/>
      <c r="D10" s="162"/>
      <c r="E10" s="160" t="s">
        <v>122</v>
      </c>
      <c r="F10" s="163">
        <f>'deviz general'!C22</f>
        <v>0</v>
      </c>
    </row>
    <row r="11" spans="1:6" x14ac:dyDescent="0.2">
      <c r="A11" s="160"/>
      <c r="B11" s="161"/>
      <c r="C11" s="160"/>
      <c r="D11" s="163"/>
      <c r="E11" s="160"/>
      <c r="F11" s="164"/>
    </row>
    <row r="12" spans="1:6" x14ac:dyDescent="0.2">
      <c r="A12" s="160" t="str">
        <f>'deviz general'!A24</f>
        <v>3.5.1</v>
      </c>
      <c r="B12" s="161" t="str">
        <f>'deviz general'!B24</f>
        <v xml:space="preserve">Temă de proiectare </v>
      </c>
      <c r="C12" s="160"/>
      <c r="D12" s="162"/>
      <c r="E12" s="160" t="s">
        <v>14</v>
      </c>
      <c r="F12" s="163">
        <f>'deviz general'!C24</f>
        <v>0</v>
      </c>
    </row>
    <row r="13" spans="1:6" x14ac:dyDescent="0.2">
      <c r="A13" s="160" t="str">
        <f>'deviz general'!A25</f>
        <v>3.5.2</v>
      </c>
      <c r="B13" s="161" t="str">
        <f>'deviz general'!B25</f>
        <v>Studiu de prefezabilitate</v>
      </c>
      <c r="C13" s="160"/>
      <c r="D13" s="162"/>
      <c r="E13" s="160" t="s">
        <v>15</v>
      </c>
      <c r="F13" s="163">
        <f>'deviz general'!C25</f>
        <v>0</v>
      </c>
    </row>
    <row r="14" spans="1:6" ht="38.25" x14ac:dyDescent="0.2">
      <c r="A14" s="160" t="str">
        <f>'deviz general'!A26</f>
        <v>3.5.3</v>
      </c>
      <c r="B14" s="161" t="str">
        <f>'deviz general'!B26</f>
        <v>Studiu de fezabilitate/documentație de avizare a lucrărilor de intervenții și deviz general</v>
      </c>
      <c r="C14" s="160"/>
      <c r="D14" s="162"/>
      <c r="E14" s="160" t="s">
        <v>16</v>
      </c>
      <c r="F14" s="163">
        <f>'deviz general'!C26</f>
        <v>1908191.175580713</v>
      </c>
    </row>
    <row r="15" spans="1:6" ht="38.25" x14ac:dyDescent="0.2">
      <c r="A15" s="160" t="str">
        <f>'deviz general'!A27</f>
        <v>3.5.4</v>
      </c>
      <c r="B15" s="161" t="str">
        <f>'deviz general'!B27</f>
        <v>Documentațiile tehnice necesare în vederea obținerii avizelor/acordurilor/autorizațiilor</v>
      </c>
      <c r="C15" s="160" t="s">
        <v>17</v>
      </c>
      <c r="D15" s="163">
        <f>'deviz general'!C27</f>
        <v>280000</v>
      </c>
      <c r="E15" s="160"/>
      <c r="F15" s="164"/>
    </row>
    <row r="16" spans="1:6" ht="38.25" x14ac:dyDescent="0.2">
      <c r="A16" s="160" t="str">
        <f>'deviz general'!A28</f>
        <v>3.5.5</v>
      </c>
      <c r="B16" s="161" t="str">
        <f>'deviz general'!B28</f>
        <v>Verificarea tehnică de calitate a D.T.A.C., proiectului tehnic și a detaliilor de execuție</v>
      </c>
      <c r="C16" s="160" t="s">
        <v>18</v>
      </c>
      <c r="D16" s="163">
        <f>'deviz general'!C28</f>
        <v>516500</v>
      </c>
      <c r="E16" s="160"/>
      <c r="F16" s="164"/>
    </row>
    <row r="17" spans="1:6" x14ac:dyDescent="0.2">
      <c r="A17" s="160" t="str">
        <f>'deviz general'!A29</f>
        <v>3.5.6</v>
      </c>
      <c r="B17" s="161" t="str">
        <f>'deviz general'!B29</f>
        <v>Proiect tehnic și detalii de execuție</v>
      </c>
      <c r="C17" s="160" t="s">
        <v>19</v>
      </c>
      <c r="D17" s="163">
        <f>'deviz general'!C29</f>
        <v>5165000</v>
      </c>
      <c r="E17" s="160" t="s">
        <v>19</v>
      </c>
      <c r="F17" s="164"/>
    </row>
    <row r="18" spans="1:6" x14ac:dyDescent="0.2">
      <c r="A18" s="160" t="str">
        <f>'deviz general'!A30</f>
        <v>3.6</v>
      </c>
      <c r="B18" s="161" t="str">
        <f>'deviz general'!B30</f>
        <v>Organizarea procedurilor de achiziţie</v>
      </c>
      <c r="C18" s="160"/>
      <c r="D18" s="162"/>
      <c r="E18" s="160" t="s">
        <v>131</v>
      </c>
      <c r="F18" s="163">
        <f>'deviz general'!C30</f>
        <v>100000</v>
      </c>
    </row>
    <row r="19" spans="1:6" x14ac:dyDescent="0.2">
      <c r="A19" s="160" t="str">
        <f>'deviz general'!A31</f>
        <v>3.7</v>
      </c>
      <c r="B19" s="161" t="str">
        <f>'deviz general'!B31</f>
        <v xml:space="preserve">Consultanţă </v>
      </c>
      <c r="C19" s="160"/>
      <c r="D19" s="162"/>
      <c r="E19" s="160" t="s">
        <v>132</v>
      </c>
      <c r="F19" s="163">
        <f>'deviz general'!C31</f>
        <v>130000</v>
      </c>
    </row>
    <row r="20" spans="1:6" x14ac:dyDescent="0.2">
      <c r="A20" s="160" t="str">
        <f>'deviz general'!A32</f>
        <v>3.8</v>
      </c>
      <c r="B20" s="161" t="str">
        <f>'deviz general'!B32</f>
        <v>Asistenţă tehnică</v>
      </c>
      <c r="C20" s="160"/>
      <c r="D20" s="162"/>
      <c r="E20" s="160" t="s">
        <v>134</v>
      </c>
      <c r="F20" s="163">
        <f>'deviz general'!C32</f>
        <v>1431143.3816855345</v>
      </c>
    </row>
    <row r="21" spans="1:6" x14ac:dyDescent="0.2">
      <c r="A21" s="160" t="str">
        <f>'deviz general'!A35</f>
        <v>4.1</v>
      </c>
      <c r="B21" s="161" t="str">
        <f>'deviz general'!B35</f>
        <v>Construcţii şi instalaţii</v>
      </c>
      <c r="C21" s="160" t="s">
        <v>137</v>
      </c>
      <c r="D21" s="163">
        <f>'deviz general'!C35</f>
        <v>95409558.779035643</v>
      </c>
      <c r="E21" s="160" t="s">
        <v>137</v>
      </c>
      <c r="F21" s="164"/>
    </row>
    <row r="22" spans="1:6" x14ac:dyDescent="0.2">
      <c r="A22" s="160"/>
      <c r="B22" s="161"/>
      <c r="C22" s="160"/>
      <c r="D22" s="163"/>
      <c r="E22" s="160"/>
      <c r="F22" s="164"/>
    </row>
    <row r="23" spans="1:6" ht="25.5" x14ac:dyDescent="0.2">
      <c r="A23" s="160" t="str">
        <f>'deviz general'!A56</f>
        <v>5.1.1</v>
      </c>
      <c r="B23" s="161" t="str">
        <f>'deviz general'!B56</f>
        <v>Lucrări de construcţii și instalații aferente organizării de șantier</v>
      </c>
      <c r="C23" s="160" t="s">
        <v>23</v>
      </c>
      <c r="D23" s="163">
        <f>'deviz general'!C56</f>
        <v>190819.1175580713</v>
      </c>
      <c r="E23" s="160"/>
      <c r="F23" s="164"/>
    </row>
    <row r="24" spans="1:6" x14ac:dyDescent="0.2">
      <c r="A24" s="160" t="str">
        <f>'deviz general'!A57</f>
        <v>5.1.2</v>
      </c>
      <c r="B24" s="161" t="str">
        <f>'deviz general'!B57</f>
        <v>Cheltuieli conexe organizării șantierului</v>
      </c>
      <c r="C24" s="160"/>
      <c r="D24" s="162"/>
      <c r="E24" s="160" t="s">
        <v>24</v>
      </c>
      <c r="F24" s="163">
        <f>'deviz general'!C57</f>
        <v>95409.558779035651</v>
      </c>
    </row>
    <row r="25" spans="1:6" x14ac:dyDescent="0.2">
      <c r="A25" s="160"/>
      <c r="B25" s="161"/>
      <c r="C25" s="160"/>
      <c r="D25" s="163"/>
      <c r="E25" s="160"/>
      <c r="F25" s="164"/>
    </row>
    <row r="26" spans="1:6" ht="25.5" x14ac:dyDescent="0.2">
      <c r="A26" s="160" t="str">
        <f>'deviz general'!A59</f>
        <v>5.2.1</v>
      </c>
      <c r="B26" s="161" t="str">
        <f>'deviz general'!B59</f>
        <v>Comisioanele și dobânzile aferente creditului băncii finanțatoare</v>
      </c>
      <c r="C26" s="160"/>
      <c r="D26" s="162"/>
      <c r="E26" s="160" t="s">
        <v>25</v>
      </c>
      <c r="F26" s="163">
        <f>'deviz general'!C59</f>
        <v>0</v>
      </c>
    </row>
    <row r="27" spans="1:6" ht="25.5" x14ac:dyDescent="0.2">
      <c r="A27" s="160" t="str">
        <f>'deviz general'!A60</f>
        <v>5.2.2</v>
      </c>
      <c r="B27" s="161" t="str">
        <f>'deviz general'!B60</f>
        <v>Cota aferentă ISC pentru controlul calității lucrărilor de construcții</v>
      </c>
      <c r="C27" s="160" t="s">
        <v>26</v>
      </c>
      <c r="D27" s="163">
        <f>'deviz general'!C60</f>
        <v>477047.79389517824</v>
      </c>
      <c r="E27" s="160"/>
      <c r="F27" s="164"/>
    </row>
    <row r="28" spans="1:6" ht="51" x14ac:dyDescent="0.2">
      <c r="A28" s="160" t="str">
        <f>'deviz general'!A61</f>
        <v>5.2.3</v>
      </c>
      <c r="B28" s="161" t="str">
        <f>'deviz general'!B61</f>
        <v>Cota aferentă ISC pentru controlul statului în amenajarea teritoriului, urbanism și pentru autorizarea lucrărilor de construcții</v>
      </c>
      <c r="C28" s="160" t="s">
        <v>27</v>
      </c>
      <c r="D28" s="163">
        <f>'deviz general'!C61</f>
        <v>477047.79389517824</v>
      </c>
      <c r="E28" s="160"/>
      <c r="F28" s="164"/>
    </row>
    <row r="29" spans="1:6" ht="25.5" x14ac:dyDescent="0.2">
      <c r="A29" s="160" t="str">
        <f>'deviz general'!A62</f>
        <v>5.2.4</v>
      </c>
      <c r="B29" s="161" t="str">
        <f>'deviz general'!B62</f>
        <v>Cota aferentă Casei Sociale a Constructorilor - CSC</v>
      </c>
      <c r="C29" s="160" t="s">
        <v>28</v>
      </c>
      <c r="D29" s="163">
        <f>'deviz general'!C62</f>
        <v>95409.558779035651</v>
      </c>
      <c r="E29" s="160"/>
      <c r="F29" s="164"/>
    </row>
    <row r="30" spans="1:6" ht="25.5" x14ac:dyDescent="0.2">
      <c r="A30" s="160" t="str">
        <f>'deviz general'!A63</f>
        <v>5.2.5</v>
      </c>
      <c r="B30" s="161" t="str">
        <f>'deviz general'!B63</f>
        <v>Taxe pentru acorduri, avize conforme și autorizația de construire/desființare</v>
      </c>
      <c r="C30" s="160"/>
      <c r="D30" s="162"/>
      <c r="E30" s="160" t="s">
        <v>29</v>
      </c>
      <c r="F30" s="163">
        <f>'deviz general'!C63</f>
        <v>26000</v>
      </c>
    </row>
    <row r="31" spans="1:6" x14ac:dyDescent="0.2">
      <c r="A31" s="160" t="str">
        <f>'deviz general'!A64</f>
        <v>5.3</v>
      </c>
      <c r="B31" s="161" t="str">
        <f>'deviz general'!B64</f>
        <v>Cheltuieli diverse şi neprevăzute</v>
      </c>
      <c r="C31" s="160" t="s">
        <v>157</v>
      </c>
      <c r="D31" s="163">
        <f>'deviz general'!C64</f>
        <v>14311433.816855347</v>
      </c>
      <c r="E31" s="160"/>
      <c r="F31" s="164"/>
    </row>
    <row r="32" spans="1:6" x14ac:dyDescent="0.2">
      <c r="A32" s="160" t="str">
        <f>'deviz general'!A65</f>
        <v>5.4</v>
      </c>
      <c r="B32" s="161" t="str">
        <f>'deviz general'!B65</f>
        <v>Cheltuieli pentru informare și publicitate</v>
      </c>
      <c r="C32" s="160"/>
      <c r="D32" s="162"/>
      <c r="E32" s="160" t="s">
        <v>159</v>
      </c>
      <c r="F32" s="163">
        <f>'deviz general'!C65</f>
        <v>18000</v>
      </c>
    </row>
    <row r="33" spans="1:6" x14ac:dyDescent="0.2">
      <c r="A33" s="160" t="s">
        <v>163</v>
      </c>
      <c r="B33" s="161" t="s">
        <v>6</v>
      </c>
      <c r="C33" s="160" t="s">
        <v>163</v>
      </c>
      <c r="D33" s="163">
        <v>15000</v>
      </c>
      <c r="E33" s="160" t="s">
        <v>163</v>
      </c>
      <c r="F33" s="164"/>
    </row>
    <row r="34" spans="1:6" x14ac:dyDescent="0.2">
      <c r="A34" s="160" t="s">
        <v>164</v>
      </c>
      <c r="B34" s="161" t="s">
        <v>165</v>
      </c>
      <c r="C34" s="160" t="s">
        <v>164</v>
      </c>
      <c r="D34" s="163">
        <v>150000</v>
      </c>
      <c r="E34" s="160" t="s">
        <v>164</v>
      </c>
      <c r="F34" s="164"/>
    </row>
    <row r="35" spans="1:6" x14ac:dyDescent="0.2">
      <c r="A35" s="213" t="s">
        <v>201</v>
      </c>
      <c r="B35" s="213"/>
      <c r="C35" s="213"/>
      <c r="D35" s="162">
        <f>SUM(D2:D34)</f>
        <v>117682816.86001846</v>
      </c>
      <c r="E35" s="164"/>
      <c r="F35" s="162">
        <f>SUM(F2:F34)</f>
        <v>3956744.1160452832</v>
      </c>
    </row>
    <row r="36" spans="1:6" x14ac:dyDescent="0.2">
      <c r="A36" s="213" t="s">
        <v>8</v>
      </c>
      <c r="B36" s="213"/>
      <c r="C36" s="213"/>
      <c r="D36" s="162">
        <f>D35*1.19</f>
        <v>140042552.06342196</v>
      </c>
      <c r="E36" s="164"/>
      <c r="F36" s="162">
        <f>F35*1.19</f>
        <v>4708525.4980938863</v>
      </c>
    </row>
    <row r="38" spans="1:6" ht="51" x14ac:dyDescent="0.2">
      <c r="B38" s="158"/>
      <c r="C38" s="164"/>
      <c r="D38" s="159" t="s">
        <v>199</v>
      </c>
      <c r="E38" s="158"/>
      <c r="F38" s="159" t="s">
        <v>200</v>
      </c>
    </row>
    <row r="39" spans="1:6" x14ac:dyDescent="0.2">
      <c r="B39" s="158" t="s">
        <v>202</v>
      </c>
      <c r="C39" s="166">
        <v>0.25</v>
      </c>
      <c r="D39" s="162">
        <f>C39*D$36</f>
        <v>35010638.015855491</v>
      </c>
      <c r="E39" s="165">
        <v>0.8</v>
      </c>
      <c r="F39" s="167">
        <f>E39*F$36</f>
        <v>3766820.3984751091</v>
      </c>
    </row>
    <row r="40" spans="1:6" x14ac:dyDescent="0.2">
      <c r="B40" s="158" t="s">
        <v>203</v>
      </c>
      <c r="C40" s="166">
        <v>0.3</v>
      </c>
      <c r="D40" s="162">
        <f t="shared" ref="D40:D42" si="0">C40*D$36</f>
        <v>42012765.619026586</v>
      </c>
      <c r="E40" s="166">
        <v>0.2</v>
      </c>
      <c r="F40" s="167">
        <f>E40*F$36</f>
        <v>941705.09961877728</v>
      </c>
    </row>
    <row r="41" spans="1:6" x14ac:dyDescent="0.2">
      <c r="B41" s="158" t="s">
        <v>204</v>
      </c>
      <c r="C41" s="166">
        <v>0.2</v>
      </c>
      <c r="D41" s="162">
        <f t="shared" si="0"/>
        <v>28008510.412684396</v>
      </c>
      <c r="E41" s="164"/>
      <c r="F41" s="167"/>
    </row>
    <row r="42" spans="1:6" x14ac:dyDescent="0.2">
      <c r="B42" s="158" t="s">
        <v>205</v>
      </c>
      <c r="C42" s="166">
        <v>0.25</v>
      </c>
      <c r="D42" s="162">
        <f t="shared" si="0"/>
        <v>35010638.015855491</v>
      </c>
      <c r="E42" s="164"/>
      <c r="F42" s="167"/>
    </row>
    <row r="43" spans="1:6" x14ac:dyDescent="0.2">
      <c r="C43" s="165">
        <f>SUM(C39:C42)</f>
        <v>1</v>
      </c>
      <c r="D43" s="162"/>
    </row>
  </sheetData>
  <mergeCells count="2">
    <mergeCell ref="A35:C35"/>
    <mergeCell ref="A36:C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M18" sqref="M18"/>
    </sheetView>
  </sheetViews>
  <sheetFormatPr defaultRowHeight="12.75" x14ac:dyDescent="0.2"/>
  <cols>
    <col min="2" max="2" width="35" style="157" customWidth="1"/>
    <col min="3" max="3" width="6.85546875" bestFit="1" customWidth="1"/>
    <col min="4" max="4" width="15.5703125" style="156" bestFit="1" customWidth="1"/>
    <col min="6" max="6" width="13.5703125" bestFit="1" customWidth="1"/>
  </cols>
  <sheetData>
    <row r="1" spans="1:6" s="157" customFormat="1" ht="51" x14ac:dyDescent="0.2">
      <c r="A1" s="158"/>
      <c r="B1" s="158"/>
      <c r="C1" s="158"/>
      <c r="D1" s="159" t="s">
        <v>199</v>
      </c>
      <c r="E1" s="158"/>
      <c r="F1" s="159" t="s">
        <v>200</v>
      </c>
    </row>
    <row r="2" spans="1:6" x14ac:dyDescent="0.2">
      <c r="A2" s="160" t="str">
        <f>'deviz general'!A19</f>
        <v>3.1</v>
      </c>
      <c r="B2" s="161" t="str">
        <f>'deviz general'!B19</f>
        <v>Studii</v>
      </c>
      <c r="C2" s="160"/>
      <c r="D2" s="162"/>
      <c r="E2" s="160" t="s">
        <v>117</v>
      </c>
      <c r="F2" s="163">
        <f>'deviz general'!C19</f>
        <v>68000</v>
      </c>
    </row>
    <row r="3" spans="1:6" ht="25.5" x14ac:dyDescent="0.2">
      <c r="A3" s="160" t="str">
        <f>'deviz general'!A20</f>
        <v>3.2</v>
      </c>
      <c r="B3" s="161" t="str">
        <f>'deviz general'!B20</f>
        <v>Documentații-suport și cheltuieli pentru obținerea de avize, acorduri și autorizații</v>
      </c>
      <c r="C3" s="160"/>
      <c r="D3" s="162"/>
      <c r="E3" s="160" t="s">
        <v>118</v>
      </c>
      <c r="F3" s="163">
        <f>'deviz general'!C20</f>
        <v>35000</v>
      </c>
    </row>
    <row r="4" spans="1:6" x14ac:dyDescent="0.2">
      <c r="A4" s="160" t="str">
        <f>'deviz general'!A21</f>
        <v>3.3</v>
      </c>
      <c r="B4" s="161" t="str">
        <f>'deviz general'!B21</f>
        <v xml:space="preserve">Expertizare tehnică </v>
      </c>
      <c r="C4" s="160"/>
      <c r="D4" s="162"/>
      <c r="E4" s="160" t="s">
        <v>120</v>
      </c>
      <c r="F4" s="163">
        <f>'deviz general'!C21</f>
        <v>45000</v>
      </c>
    </row>
    <row r="5" spans="1:6" ht="25.5" x14ac:dyDescent="0.2">
      <c r="A5" s="160" t="str">
        <f>'deviz general'!A22</f>
        <v>3.4</v>
      </c>
      <c r="B5" s="161" t="str">
        <f>'deviz general'!B22</f>
        <v>Certificarea performanței energetice și auditul energetic al clădirilor</v>
      </c>
      <c r="C5" s="160"/>
      <c r="D5" s="162"/>
      <c r="E5" s="160" t="s">
        <v>122</v>
      </c>
      <c r="F5" s="163">
        <f>'deviz general'!C22</f>
        <v>0</v>
      </c>
    </row>
    <row r="6" spans="1:6" x14ac:dyDescent="0.2">
      <c r="A6" s="160" t="str">
        <f>'deviz general'!A24</f>
        <v>3.5.1</v>
      </c>
      <c r="B6" s="161" t="str">
        <f>'deviz general'!B24</f>
        <v xml:space="preserve">Temă de proiectare </v>
      </c>
      <c r="C6" s="160"/>
      <c r="D6" s="162"/>
      <c r="E6" s="160" t="s">
        <v>14</v>
      </c>
      <c r="F6" s="163">
        <f>'deviz general'!C24</f>
        <v>0</v>
      </c>
    </row>
    <row r="7" spans="1:6" x14ac:dyDescent="0.2">
      <c r="A7" s="160" t="str">
        <f>'deviz general'!A25</f>
        <v>3.5.2</v>
      </c>
      <c r="B7" s="161" t="str">
        <f>'deviz general'!B25</f>
        <v>Studiu de prefezabilitate</v>
      </c>
      <c r="C7" s="160"/>
      <c r="D7" s="162"/>
      <c r="E7" s="160" t="s">
        <v>15</v>
      </c>
      <c r="F7" s="163">
        <f>'deviz general'!C25</f>
        <v>0</v>
      </c>
    </row>
    <row r="8" spans="1:6" ht="38.25" x14ac:dyDescent="0.2">
      <c r="A8" s="160" t="str">
        <f>'deviz general'!A26</f>
        <v>3.5.3</v>
      </c>
      <c r="B8" s="161" t="str">
        <f>'deviz general'!B26</f>
        <v>Studiu de fezabilitate/documentație de avizare a lucrărilor de intervenții și deviz general</v>
      </c>
      <c r="C8" s="160"/>
      <c r="D8" s="162"/>
      <c r="E8" s="160" t="s">
        <v>16</v>
      </c>
      <c r="F8" s="163">
        <f>'deviz general'!C26</f>
        <v>1908191.175580713</v>
      </c>
    </row>
    <row r="9" spans="1:6" ht="38.25" x14ac:dyDescent="0.2">
      <c r="A9" s="160" t="str">
        <f>'deviz general'!A27</f>
        <v>3.5.4</v>
      </c>
      <c r="B9" s="161" t="str">
        <f>'deviz general'!B27</f>
        <v>Documentațiile tehnice necesare în vederea obținerii avizelor/acordurilor/autorizațiilor</v>
      </c>
      <c r="C9" s="160" t="s">
        <v>17</v>
      </c>
      <c r="D9" s="163">
        <f>'deviz general'!C27</f>
        <v>280000</v>
      </c>
      <c r="E9" s="160"/>
      <c r="F9" s="164"/>
    </row>
    <row r="10" spans="1:6" ht="38.25" x14ac:dyDescent="0.2">
      <c r="A10" s="160" t="str">
        <f>'deviz general'!A28</f>
        <v>3.5.5</v>
      </c>
      <c r="B10" s="161" t="str">
        <f>'deviz general'!B28</f>
        <v>Verificarea tehnică de calitate a D.T.A.C., proiectului tehnic și a detaliilor de execuție</v>
      </c>
      <c r="C10" s="160" t="s">
        <v>18</v>
      </c>
      <c r="D10" s="163">
        <f>'deviz general'!C28</f>
        <v>516500</v>
      </c>
      <c r="E10" s="160"/>
      <c r="F10" s="164"/>
    </row>
    <row r="11" spans="1:6" x14ac:dyDescent="0.2">
      <c r="A11" s="160" t="str">
        <f>'deviz general'!A29</f>
        <v>3.5.6</v>
      </c>
      <c r="B11" s="161" t="str">
        <f>'deviz general'!B29</f>
        <v>Proiect tehnic și detalii de execuție</v>
      </c>
      <c r="C11" s="160" t="s">
        <v>19</v>
      </c>
      <c r="D11" s="163">
        <f>'deviz general'!C29</f>
        <v>5165000</v>
      </c>
      <c r="E11" s="160" t="s">
        <v>19</v>
      </c>
      <c r="F11" s="164"/>
    </row>
    <row r="12" spans="1:6" x14ac:dyDescent="0.2">
      <c r="A12" s="160" t="str">
        <f>'deviz general'!A30</f>
        <v>3.6</v>
      </c>
      <c r="B12" s="161" t="str">
        <f>'deviz general'!B30</f>
        <v>Organizarea procedurilor de achiziţie</v>
      </c>
      <c r="C12" s="160"/>
      <c r="D12" s="162"/>
      <c r="E12" s="160" t="s">
        <v>131</v>
      </c>
      <c r="F12" s="163">
        <f>'deviz general'!C30</f>
        <v>100000</v>
      </c>
    </row>
    <row r="13" spans="1:6" x14ac:dyDescent="0.2">
      <c r="A13" s="160" t="str">
        <f>'deviz general'!A31</f>
        <v>3.7</v>
      </c>
      <c r="B13" s="161" t="str">
        <f>'deviz general'!B31</f>
        <v xml:space="preserve">Consultanţă </v>
      </c>
      <c r="C13" s="160"/>
      <c r="D13" s="162"/>
      <c r="E13" s="160" t="s">
        <v>132</v>
      </c>
      <c r="F13" s="163">
        <f>'deviz general'!C31</f>
        <v>130000</v>
      </c>
    </row>
    <row r="14" spans="1:6" x14ac:dyDescent="0.2">
      <c r="A14" s="160" t="str">
        <f>'deviz general'!A32</f>
        <v>3.8</v>
      </c>
      <c r="B14" s="161" t="str">
        <f>'deviz general'!B32</f>
        <v>Asistenţă tehnică</v>
      </c>
      <c r="C14" s="160"/>
      <c r="D14" s="162"/>
      <c r="E14" s="160" t="s">
        <v>134</v>
      </c>
      <c r="F14" s="163">
        <f>'deviz general'!C32</f>
        <v>1431143.3816855345</v>
      </c>
    </row>
    <row r="15" spans="1:6" x14ac:dyDescent="0.2">
      <c r="A15" s="213" t="s">
        <v>201</v>
      </c>
      <c r="B15" s="213"/>
      <c r="C15" s="213"/>
      <c r="D15" s="162">
        <f>SUM(D2:D14)</f>
        <v>5961500</v>
      </c>
      <c r="E15" s="164"/>
      <c r="F15" s="162">
        <f>SUM(F2:F14)</f>
        <v>3717334.5572662475</v>
      </c>
    </row>
    <row r="16" spans="1:6" x14ac:dyDescent="0.2">
      <c r="A16" s="213" t="s">
        <v>8</v>
      </c>
      <c r="B16" s="213"/>
      <c r="C16" s="213"/>
      <c r="D16" s="162">
        <f>D15*1.19</f>
        <v>7094185</v>
      </c>
      <c r="E16" s="164"/>
      <c r="F16" s="162">
        <f>F15*1.19</f>
        <v>4423628.1231468339</v>
      </c>
    </row>
    <row r="18" spans="2:6" ht="51" x14ac:dyDescent="0.2">
      <c r="B18" s="158"/>
      <c r="C18" s="164"/>
      <c r="D18" s="159" t="s">
        <v>199</v>
      </c>
      <c r="E18" s="158"/>
      <c r="F18" s="159" t="s">
        <v>200</v>
      </c>
    </row>
    <row r="19" spans="2:6" x14ac:dyDescent="0.2">
      <c r="B19" s="158" t="s">
        <v>202</v>
      </c>
      <c r="C19" s="166">
        <v>0.25</v>
      </c>
      <c r="D19" s="162">
        <f>C19*D$16</f>
        <v>1773546.25</v>
      </c>
      <c r="E19" s="165">
        <v>0.8</v>
      </c>
      <c r="F19" s="167">
        <f>E19*F$16</f>
        <v>3538902.4985174672</v>
      </c>
    </row>
    <row r="20" spans="2:6" x14ac:dyDescent="0.2">
      <c r="B20" s="158" t="s">
        <v>203</v>
      </c>
      <c r="C20" s="166">
        <v>0.3</v>
      </c>
      <c r="D20" s="162">
        <f t="shared" ref="D20:D22" si="0">C20*D$16</f>
        <v>2128255.5</v>
      </c>
      <c r="E20" s="166">
        <v>0.2</v>
      </c>
      <c r="F20" s="167">
        <f>E20*F$16</f>
        <v>884725.62462936679</v>
      </c>
    </row>
    <row r="21" spans="2:6" x14ac:dyDescent="0.2">
      <c r="B21" s="158" t="s">
        <v>204</v>
      </c>
      <c r="C21" s="166">
        <v>0.2</v>
      </c>
      <c r="D21" s="162">
        <f t="shared" si="0"/>
        <v>1418837</v>
      </c>
      <c r="E21" s="164"/>
      <c r="F21" s="167"/>
    </row>
    <row r="22" spans="2:6" x14ac:dyDescent="0.2">
      <c r="B22" s="158" t="s">
        <v>205</v>
      </c>
      <c r="C22" s="166">
        <v>0.25</v>
      </c>
      <c r="D22" s="162">
        <f t="shared" si="0"/>
        <v>1773546.25</v>
      </c>
      <c r="E22" s="164"/>
      <c r="F22" s="167"/>
    </row>
    <row r="23" spans="2:6" x14ac:dyDescent="0.2">
      <c r="C23" s="165">
        <f>SUM(C19:C22)</f>
        <v>1</v>
      </c>
      <c r="D23" s="162"/>
    </row>
  </sheetData>
  <mergeCells count="2">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deviz general</vt:lpstr>
      <vt:lpstr>Anexa2.2.b</vt:lpstr>
      <vt:lpstr>Anexa2.2c</vt:lpstr>
      <vt:lpstr>Anexa2.2d</vt:lpstr>
      <vt:lpstr>Sheet2</vt:lpstr>
      <vt:lpstr>Sheet2 (2)</vt:lpstr>
      <vt:lpstr>'deviz general'!Print_Area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Peti</dc:creator>
  <cp:lastModifiedBy>Adriana Draghici</cp:lastModifiedBy>
  <cp:lastPrinted>2021-10-25T08:09:17Z</cp:lastPrinted>
  <dcterms:created xsi:type="dcterms:W3CDTF">2009-06-26T06:01:59Z</dcterms:created>
  <dcterms:modified xsi:type="dcterms:W3CDTF">2021-10-25T08:09:25Z</dcterms:modified>
</cp:coreProperties>
</file>