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\Desktop\Fundatii\2023\HCL\PHCL grila de calcul si ghidul solicitantului\"/>
    </mc:Choice>
  </mc:AlternateContent>
  <xr:revisionPtr revIDLastSave="0" documentId="13_ncr:1_{6FA2096F-10EE-42FC-BA37-40921A4896D1}" xr6:coauthVersionLast="47" xr6:coauthVersionMax="47" xr10:uidLastSave="{00000000-0000-0000-0000-000000000000}"/>
  <bookViews>
    <workbookView xWindow="-120" yWindow="-120" windowWidth="29040" windowHeight="15840" xr2:uid="{10984623-C356-4B7B-B27E-F77A58A1F1DF}"/>
  </bookViews>
  <sheets>
    <sheet name="Grilă de calcul + 10%" sheetId="3" r:id="rId1"/>
    <sheet name="calcul bugetar 2023  +10%" sheetId="2" r:id="rId2"/>
    <sheet name="Grila de calcul + 15%" sheetId="4" r:id="rId3"/>
    <sheet name="calcul bugetar  2023 + 15%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5" l="1"/>
  <c r="F24" i="5"/>
  <c r="G24" i="5" s="1"/>
  <c r="I24" i="5" s="1"/>
  <c r="F23" i="5"/>
  <c r="G23" i="5" s="1"/>
  <c r="I23" i="5" s="1"/>
  <c r="F22" i="5"/>
  <c r="G22" i="5" s="1"/>
  <c r="I22" i="5" s="1"/>
  <c r="F21" i="5"/>
  <c r="G21" i="5" s="1"/>
  <c r="I21" i="5" s="1"/>
  <c r="F20" i="5"/>
  <c r="G20" i="5" s="1"/>
  <c r="I20" i="5" s="1"/>
  <c r="F19" i="5"/>
  <c r="G19" i="5" s="1"/>
  <c r="I19" i="5" s="1"/>
  <c r="F17" i="5"/>
  <c r="G17" i="5" s="1"/>
  <c r="I17" i="5" s="1"/>
  <c r="F16" i="5"/>
  <c r="G16" i="5" s="1"/>
  <c r="I16" i="5" s="1"/>
  <c r="F15" i="5"/>
  <c r="G15" i="5" s="1"/>
  <c r="I15" i="5" s="1"/>
  <c r="F14" i="5"/>
  <c r="G14" i="5" s="1"/>
  <c r="I14" i="5" s="1"/>
  <c r="F13" i="5"/>
  <c r="G13" i="5" s="1"/>
  <c r="I13" i="5" s="1"/>
  <c r="F12" i="5"/>
  <c r="G12" i="5" s="1"/>
  <c r="I12" i="5" s="1"/>
  <c r="F11" i="5"/>
  <c r="G11" i="5" s="1"/>
  <c r="I11" i="5" s="1"/>
  <c r="F10" i="5"/>
  <c r="G10" i="5" s="1"/>
  <c r="I10" i="5" s="1"/>
  <c r="F9" i="5"/>
  <c r="G9" i="5" s="1"/>
  <c r="I9" i="5" s="1"/>
  <c r="F8" i="5"/>
  <c r="G8" i="5" s="1"/>
  <c r="I8" i="5" s="1"/>
  <c r="F7" i="5"/>
  <c r="G7" i="5" s="1"/>
  <c r="I7" i="5" s="1"/>
  <c r="F6" i="5"/>
  <c r="F5" i="5"/>
  <c r="G5" i="5" s="1"/>
  <c r="C16" i="4"/>
  <c r="C15" i="4"/>
  <c r="C14" i="4"/>
  <c r="C13" i="4"/>
  <c r="C12" i="4"/>
  <c r="C11" i="4"/>
  <c r="C10" i="4"/>
  <c r="C9" i="4"/>
  <c r="F7" i="2"/>
  <c r="G7" i="2" s="1"/>
  <c r="I7" i="2" s="1"/>
  <c r="F8" i="2"/>
  <c r="G8" i="2" s="1"/>
  <c r="I8" i="2" s="1"/>
  <c r="F9" i="2"/>
  <c r="G9" i="2" s="1"/>
  <c r="I9" i="2" s="1"/>
  <c r="F10" i="2"/>
  <c r="G10" i="2" s="1"/>
  <c r="I10" i="2" s="1"/>
  <c r="F11" i="2"/>
  <c r="G11" i="2" s="1"/>
  <c r="I11" i="2" s="1"/>
  <c r="F12" i="2"/>
  <c r="G12" i="2" s="1"/>
  <c r="I12" i="2" s="1"/>
  <c r="F13" i="2"/>
  <c r="G13" i="2" s="1"/>
  <c r="I13" i="2" s="1"/>
  <c r="F14" i="2"/>
  <c r="G14" i="2" s="1"/>
  <c r="I14" i="2" s="1"/>
  <c r="F15" i="2"/>
  <c r="G15" i="2" s="1"/>
  <c r="I15" i="2" s="1"/>
  <c r="F16" i="2"/>
  <c r="G16" i="2" s="1"/>
  <c r="I16" i="2" s="1"/>
  <c r="F17" i="2"/>
  <c r="G17" i="2" s="1"/>
  <c r="I17" i="2" s="1"/>
  <c r="F18" i="2"/>
  <c r="G18" i="2" s="1"/>
  <c r="I18" i="2" s="1"/>
  <c r="F20" i="2"/>
  <c r="G20" i="2" s="1"/>
  <c r="I20" i="2" s="1"/>
  <c r="F21" i="2"/>
  <c r="F22" i="2"/>
  <c r="G22" i="2" s="1"/>
  <c r="I22" i="2" s="1"/>
  <c r="F23" i="2"/>
  <c r="G23" i="2" s="1"/>
  <c r="I23" i="2" s="1"/>
  <c r="F24" i="2"/>
  <c r="G24" i="2" s="1"/>
  <c r="I24" i="2" s="1"/>
  <c r="F6" i="2"/>
  <c r="G6" i="2" s="1"/>
  <c r="I6" i="2" s="1"/>
  <c r="F5" i="2"/>
  <c r="G5" i="2" s="1"/>
  <c r="I5" i="2" s="1"/>
  <c r="C16" i="3"/>
  <c r="C15" i="3"/>
  <c r="C14" i="3"/>
  <c r="C13" i="3"/>
  <c r="C12" i="3"/>
  <c r="C11" i="3"/>
  <c r="C10" i="3"/>
  <c r="C9" i="3"/>
  <c r="H25" i="2"/>
  <c r="F25" i="5" l="1"/>
  <c r="F25" i="2"/>
  <c r="I5" i="5"/>
  <c r="G6" i="5"/>
  <c r="I6" i="5" s="1"/>
  <c r="G21" i="2"/>
  <c r="I21" i="2" s="1"/>
  <c r="I25" i="2" s="1"/>
  <c r="G25" i="2"/>
  <c r="I25" i="5" l="1"/>
  <c r="G25" i="5"/>
</calcChain>
</file>

<file path=xl/sharedStrings.xml><?xml version="1.0" encoding="utf-8"?>
<sst xmlns="http://schemas.openxmlformats.org/spreadsheetml/2006/main" count="198" uniqueCount="92">
  <si>
    <t xml:space="preserve">Centru de zi </t>
  </si>
  <si>
    <t xml:space="preserve">Îngrijire la domiciliu </t>
  </si>
  <si>
    <t xml:space="preserve">Categorii </t>
  </si>
  <si>
    <t>centre de recuperare copii</t>
  </si>
  <si>
    <t>centre de consilire copii</t>
  </si>
  <si>
    <t xml:space="preserve">centru de recuperare neuromotorie tip ambulatoriu </t>
  </si>
  <si>
    <t xml:space="preserve">centre de zi adulți cu dizabilități </t>
  </si>
  <si>
    <t xml:space="preserve">centre de zi vârstnici </t>
  </si>
  <si>
    <t>Fundația Unitarcoop</t>
  </si>
  <si>
    <t>Fundația de Ecologie Umană ”Oasis”</t>
  </si>
  <si>
    <t xml:space="preserve">Fundația Mâini Dibace </t>
  </si>
  <si>
    <t xml:space="preserve">Fundația Creștină Diakonia </t>
  </si>
  <si>
    <t>Fundația Creștină Rhema - Centru de îngrijire și asistență Iona</t>
  </si>
  <si>
    <t xml:space="preserve">Fundația Transilvană Alpha - Centrul de zi Atrium </t>
  </si>
  <si>
    <t xml:space="preserve">Fundația Transilvană Alpha - Centrul comunitar </t>
  </si>
  <si>
    <t>Fundația ”Cezara Codruța Marica”</t>
  </si>
  <si>
    <t>Asociația Caritas Alba Iulia - Asistență Socială - Centru de zi ”Maica Tereza”</t>
  </si>
  <si>
    <t>Asociația Caritas Alba Iulia - Departamentul Socio - Medical  (CIMAS)</t>
  </si>
  <si>
    <t>Parohia Reformată II Târgu Mureș</t>
  </si>
  <si>
    <t xml:space="preserve">Asociația Hifa România - centru de zi pentru persoane cu dizabilități </t>
  </si>
  <si>
    <t xml:space="preserve">Asociația Hifa România - Îngrijire și consiliere primară a persoanelor cu dizabilități </t>
  </si>
  <si>
    <t xml:space="preserve">Fundația Talentum </t>
  </si>
  <si>
    <t xml:space="preserve">Fundația Rheum Care - Centru de zi de asistență și recuperare vârstnici </t>
  </si>
  <si>
    <t xml:space="preserve">Fundația Rheum Care - Centru de zi de recuperare pentru persoane cu dizabilități </t>
  </si>
  <si>
    <t>Categorie</t>
  </si>
  <si>
    <t xml:space="preserve">Grila de calcul </t>
  </si>
  <si>
    <t xml:space="preserve">ingrijire la domiciliu dizbilități </t>
  </si>
  <si>
    <t xml:space="preserve">servicii de ingrijire la domiciliu pt persoane varstnice </t>
  </si>
  <si>
    <t>centru de zi copii</t>
  </si>
  <si>
    <t>centru de zi consiliere</t>
  </si>
  <si>
    <t xml:space="preserve">Centru de zi adulti cu dizabiliăți </t>
  </si>
  <si>
    <t>12/zi</t>
  </si>
  <si>
    <t>40/zi</t>
  </si>
  <si>
    <t>TOTAL</t>
  </si>
  <si>
    <t xml:space="preserve">centru de zi </t>
  </si>
  <si>
    <t xml:space="preserve">ingrijire la domiciliu vârstnici </t>
  </si>
  <si>
    <t>Fundația Creștină Rhema - Centru de zi Ioana</t>
  </si>
  <si>
    <t xml:space="preserve">centru de zi recuperare </t>
  </si>
  <si>
    <t>500*</t>
  </si>
  <si>
    <t xml:space="preserve">centru de ingrijire si asistenta </t>
  </si>
  <si>
    <t>Denumirea serviciului social</t>
  </si>
  <si>
    <t>Valoare aprobată lei lună/beneficiar</t>
  </si>
  <si>
    <t xml:space="preserve">GRILĂ DE CALCUL </t>
  </si>
  <si>
    <t>Procent propus spre creștere/standard</t>
  </si>
  <si>
    <t xml:space="preserve">pentru vârstnici </t>
  </si>
  <si>
    <t xml:space="preserve">pentru persoane cu dizabiltăți </t>
  </si>
  <si>
    <t>pentru copii (case de tip familial)</t>
  </si>
  <si>
    <t>pentru adulți cu dizabilități, vârstnici</t>
  </si>
  <si>
    <t>pentru vârstnici și persoane cu dizabilități</t>
  </si>
  <si>
    <t>A</t>
  </si>
  <si>
    <t>B</t>
  </si>
  <si>
    <t>C</t>
  </si>
  <si>
    <t>D</t>
  </si>
  <si>
    <t>E</t>
  </si>
  <si>
    <t>F</t>
  </si>
  <si>
    <t>G</t>
  </si>
  <si>
    <t>H</t>
  </si>
  <si>
    <t xml:space="preserve">** Legea nr. 34/1998 privind acordarea unor subvenții asociațiilor și fundațiilor române cu personalitate juridică, care înființează și admiistrează unități de asistență socială </t>
  </si>
  <si>
    <t xml:space="preserve">Standarde* de cost /an </t>
  </si>
  <si>
    <t>Subvenții** /lună</t>
  </si>
  <si>
    <t>Capacitate conform MMPS</t>
  </si>
  <si>
    <t>Standard /   lună/   beneficiar</t>
  </si>
  <si>
    <t>Standard/  subvenție cf. L.34_1998</t>
  </si>
  <si>
    <t xml:space="preserve">*** HCL nr. 263/2021 privind subvenționarea unităților de asistență socială din municipiul Târgu Mureș,în baza Legii nr. 34/1998 privind acordarea unor subvenții asociațiilor şi fundaţiilor române cu personalitate juridică, </t>
  </si>
  <si>
    <t>care înfiinţează şi administrează unităţi de asistenţă socială</t>
  </si>
  <si>
    <t xml:space="preserve">                               cu personalitate juridică care înființează și administrează unități de asistență socială</t>
  </si>
  <si>
    <t xml:space="preserve">Fundația Lazarenum </t>
  </si>
  <si>
    <t xml:space="preserve">Cămin pentru vârstnici </t>
  </si>
  <si>
    <t>Fundația Rheum Care - Centru de abilitare ș reabilitare pentru persoane adulte cu dizabilități</t>
  </si>
  <si>
    <t>centru rezidential pentru persoane cu dizabilități</t>
  </si>
  <si>
    <t>Fundația Rheum Care - Centru de zi de recuperare neuromotorie de tip ambulatoriu JoY</t>
  </si>
  <si>
    <t xml:space="preserve">             Varianta I</t>
  </si>
  <si>
    <t xml:space="preserve">Centru rezidențial </t>
  </si>
  <si>
    <t>I</t>
  </si>
  <si>
    <t>Total an 2023</t>
  </si>
  <si>
    <t>Total an 2022</t>
  </si>
  <si>
    <t>Diferența</t>
  </si>
  <si>
    <t>Solicitare 2022</t>
  </si>
  <si>
    <t xml:space="preserve">            Varianta II</t>
  </si>
  <si>
    <t xml:space="preserve">                 privind creșterea nivelului de subvenții (coloana I ) acordate asociațiilor și fundațiilor române </t>
  </si>
  <si>
    <t xml:space="preserve">                 privind creșterea nivelului de subvenții (coloana I)  acordate asociațiilor și fundațiilor române </t>
  </si>
  <si>
    <t xml:space="preserve">                                                                    GRILĂ DE CALCUL </t>
  </si>
  <si>
    <t xml:space="preserve">*** HCL nr. 263/2021 privind subvenționarea unităților de asistență socială din municipiul Târgu Mureș,în baza Legii nr. 34/1998 privind acordarea unor subvenții asociațiilor şi fundaţiilor române cu </t>
  </si>
  <si>
    <t xml:space="preserve"> personalitate juridică, care înfiinţează şi administrează unităţi de asistenţă socială</t>
  </si>
  <si>
    <t xml:space="preserve">            Anexa nr. 2 la HCL nr. ___________</t>
  </si>
  <si>
    <t xml:space="preserve">*   HG. nr. 426 din 27 mai 2020 privind aprobarea standardelor de cost pentru serviciile sociale </t>
  </si>
  <si>
    <t>HCL nr. 263_26.08.2021***       lună / beneficiar</t>
  </si>
  <si>
    <t>HCL nr. 263_26.08.2021***     lună / beneficiar</t>
  </si>
  <si>
    <t>Asociatie /fundatie</t>
  </si>
  <si>
    <t>Plata lunară</t>
  </si>
  <si>
    <t>IMPACT BUGETAR CU MAJORARE 30%</t>
  </si>
  <si>
    <t>IMPACT BUGETAR CU MAJORARE 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</si>
</sst>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lei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ill="1"/>
    <xf numFmtId="0" fontId="0" fillId="0" borderId="8" xfId="0" applyFont="1" applyBorder="1" applyAlignment="1">
      <alignment horizontal="center" vertical="center"/>
    </xf>
    <xf numFmtId="4" fontId="0" fillId="3" borderId="12" xfId="0" applyNumberFormat="1" applyFill="1" applyBorder="1" applyAlignment="1">
      <alignment horizontal="center"/>
    </xf>
    <xf numFmtId="4" fontId="0" fillId="6" borderId="12" xfId="0" applyNumberForma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4" fontId="0" fillId="3" borderId="15" xfId="0" applyNumberFormat="1" applyFill="1" applyBorder="1" applyAlignment="1">
      <alignment horizontal="center"/>
    </xf>
    <xf numFmtId="0" fontId="0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2" fillId="7" borderId="0" xfId="0" applyFont="1" applyFill="1" applyBorder="1" applyAlignment="1">
      <alignment horizontal="center" vertical="top" wrapText="1"/>
    </xf>
    <xf numFmtId="0" fontId="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 wrapText="1"/>
    </xf>
    <xf numFmtId="0" fontId="2" fillId="7" borderId="0" xfId="0" applyFont="1" applyFill="1" applyBorder="1"/>
    <xf numFmtId="4" fontId="0" fillId="7" borderId="0" xfId="0" applyNumberFormat="1" applyFill="1" applyBorder="1" applyAlignment="1">
      <alignment horizontal="center"/>
    </xf>
    <xf numFmtId="1" fontId="0" fillId="7" borderId="0" xfId="0" applyNumberFormat="1" applyFill="1" applyBorder="1" applyAlignment="1">
      <alignment horizontal="center"/>
    </xf>
    <xf numFmtId="0" fontId="3" fillId="7" borderId="0" xfId="0" applyFont="1" applyFill="1" applyBorder="1"/>
    <xf numFmtId="0" fontId="0" fillId="7" borderId="0" xfId="0" applyFill="1" applyBorder="1" applyAlignment="1">
      <alignment horizontal="center"/>
    </xf>
    <xf numFmtId="10" fontId="1" fillId="7" borderId="0" xfId="1" applyNumberFormat="1" applyFill="1" applyBorder="1" applyAlignment="1">
      <alignment horizontal="center"/>
    </xf>
    <xf numFmtId="9" fontId="0" fillId="7" borderId="0" xfId="0" applyNumberFormat="1" applyFill="1" applyBorder="1" applyAlignment="1">
      <alignment horizontal="center"/>
    </xf>
    <xf numFmtId="3" fontId="0" fillId="7" borderId="0" xfId="0" applyNumberFormat="1" applyFill="1" applyBorder="1" applyAlignment="1">
      <alignment horizontal="center"/>
    </xf>
    <xf numFmtId="0" fontId="3" fillId="7" borderId="0" xfId="0" applyFont="1" applyFill="1" applyBorder="1" applyAlignment="1"/>
    <xf numFmtId="0" fontId="0" fillId="0" borderId="1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 wrapText="1"/>
    </xf>
    <xf numFmtId="0" fontId="3" fillId="6" borderId="12" xfId="0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0" fontId="3" fillId="3" borderId="15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9" fontId="0" fillId="3" borderId="4" xfId="0" applyNumberFormat="1" applyFill="1" applyBorder="1" applyAlignment="1">
      <alignment horizontal="center" vertical="center"/>
    </xf>
    <xf numFmtId="9" fontId="0" fillId="3" borderId="3" xfId="0" applyNumberFormat="1" applyFill="1" applyBorder="1" applyAlignment="1">
      <alignment horizontal="center" vertical="center"/>
    </xf>
    <xf numFmtId="9" fontId="0" fillId="6" borderId="3" xfId="0" applyNumberFormat="1" applyFill="1" applyBorder="1" applyAlignment="1">
      <alignment horizontal="center" vertical="center"/>
    </xf>
    <xf numFmtId="9" fontId="0" fillId="4" borderId="3" xfId="0" applyNumberFormat="1" applyFill="1" applyBorder="1" applyAlignment="1">
      <alignment horizontal="center" vertical="center"/>
    </xf>
    <xf numFmtId="0" fontId="1" fillId="3" borderId="20" xfId="1" applyNumberFormat="1" applyFill="1" applyBorder="1" applyAlignment="1">
      <alignment horizontal="center" vertical="center"/>
    </xf>
    <xf numFmtId="0" fontId="1" fillId="3" borderId="18" xfId="1" applyNumberFormat="1" applyFill="1" applyBorder="1" applyAlignment="1">
      <alignment horizontal="center" vertical="center"/>
    </xf>
    <xf numFmtId="0" fontId="1" fillId="6" borderId="18" xfId="1" applyNumberFormat="1" applyFill="1" applyBorder="1" applyAlignment="1">
      <alignment horizontal="center" vertical="center"/>
    </xf>
    <xf numFmtId="0" fontId="1" fillId="4" borderId="18" xfId="1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1" fontId="0" fillId="3" borderId="16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4" fontId="0" fillId="4" borderId="12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3" fontId="0" fillId="5" borderId="17" xfId="0" applyNumberFormat="1" applyFill="1" applyBorder="1" applyAlignment="1">
      <alignment horizontal="center"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0" fillId="7" borderId="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0" fontId="0" fillId="7" borderId="9" xfId="0" applyFont="1" applyFill="1" applyBorder="1" applyAlignment="1">
      <alignment vertical="center" wrapText="1"/>
    </xf>
    <xf numFmtId="0" fontId="0" fillId="7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vertical="center"/>
    </xf>
    <xf numFmtId="3" fontId="2" fillId="8" borderId="5" xfId="0" applyNumberFormat="1" applyFont="1" applyFill="1" applyBorder="1" applyAlignment="1">
      <alignment horizontal="left" vertical="center"/>
    </xf>
    <xf numFmtId="164" fontId="0" fillId="0" borderId="1" xfId="0" applyNumberFormat="1" applyFill="1" applyBorder="1" applyAlignment="1">
      <alignment vertical="center"/>
    </xf>
    <xf numFmtId="164" fontId="0" fillId="0" borderId="9" xfId="0" applyNumberFormat="1" applyFill="1" applyBorder="1" applyAlignment="1">
      <alignment vertical="center"/>
    </xf>
    <xf numFmtId="3" fontId="0" fillId="5" borderId="16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7" borderId="0" xfId="0" applyFont="1" applyFill="1"/>
    <xf numFmtId="9" fontId="1" fillId="3" borderId="15" xfId="1" applyNumberFormat="1" applyFill="1" applyBorder="1" applyAlignment="1">
      <alignment horizontal="center" vertical="center"/>
    </xf>
    <xf numFmtId="9" fontId="1" fillId="3" borderId="12" xfId="1" applyNumberFormat="1" applyFill="1" applyBorder="1" applyAlignment="1">
      <alignment horizontal="center" vertical="center"/>
    </xf>
    <xf numFmtId="9" fontId="1" fillId="6" borderId="12" xfId="1" applyNumberFormat="1" applyFill="1" applyBorder="1" applyAlignment="1">
      <alignment horizontal="center" vertical="center"/>
    </xf>
    <xf numFmtId="9" fontId="1" fillId="4" borderId="12" xfId="1" applyNumberForma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8" borderId="5" xfId="0" applyNumberFormat="1" applyFont="1" applyFill="1" applyBorder="1" applyAlignment="1">
      <alignment vertical="center"/>
    </xf>
    <xf numFmtId="164" fontId="2" fillId="8" borderId="6" xfId="0" applyNumberFormat="1" applyFont="1" applyFill="1" applyBorder="1" applyAlignment="1">
      <alignment vertical="center"/>
    </xf>
    <xf numFmtId="0" fontId="4" fillId="0" borderId="0" xfId="0" applyFont="1" applyFill="1"/>
    <xf numFmtId="9" fontId="0" fillId="3" borderId="16" xfId="0" applyNumberFormat="1" applyFill="1" applyBorder="1" applyAlignment="1">
      <alignment horizontal="center" vertical="center"/>
    </xf>
    <xf numFmtId="0" fontId="2" fillId="4" borderId="21" xfId="0" applyFont="1" applyFill="1" applyBorder="1" applyAlignment="1">
      <alignment vertical="center"/>
    </xf>
    <xf numFmtId="4" fontId="0" fillId="4" borderId="22" xfId="0" applyNumberFormat="1" applyFill="1" applyBorder="1" applyAlignment="1">
      <alignment horizontal="center" vertical="center"/>
    </xf>
    <xf numFmtId="1" fontId="0" fillId="4" borderId="21" xfId="0" applyNumberFormat="1" applyFill="1" applyBorder="1" applyAlignment="1">
      <alignment horizontal="center" vertical="center"/>
    </xf>
    <xf numFmtId="0" fontId="3" fillId="4" borderId="22" xfId="0" applyFont="1" applyFill="1" applyBorder="1" applyAlignment="1">
      <alignment wrapText="1"/>
    </xf>
    <xf numFmtId="0" fontId="0" fillId="5" borderId="21" xfId="0" applyFill="1" applyBorder="1" applyAlignment="1">
      <alignment horizontal="center" vertical="center"/>
    </xf>
    <xf numFmtId="9" fontId="1" fillId="4" borderId="22" xfId="1" applyNumberFormat="1" applyFill="1" applyBorder="1" applyAlignment="1">
      <alignment horizontal="center" vertical="center"/>
    </xf>
    <xf numFmtId="0" fontId="1" fillId="4" borderId="23" xfId="1" applyNumberFormat="1" applyFill="1" applyBorder="1" applyAlignment="1">
      <alignment horizontal="center" vertical="center"/>
    </xf>
    <xf numFmtId="9" fontId="0" fillId="4" borderId="21" xfId="0" applyNumberForma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3" fillId="6" borderId="12" xfId="0" applyFont="1" applyFill="1" applyBorder="1" applyAlignment="1">
      <alignment vertical="center" wrapText="1"/>
    </xf>
  </cellXfs>
  <cellStyles count="2">
    <cellStyle name="60% - Accent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32A7-E516-486C-88E5-6522F9F12492}">
  <dimension ref="A1:Q23"/>
  <sheetViews>
    <sheetView tabSelected="1" view="pageLayout" zoomScale="85" zoomScaleNormal="100" zoomScalePageLayoutView="85" workbookViewId="0">
      <selection activeCell="G13" sqref="G13"/>
    </sheetView>
  </sheetViews>
  <sheetFormatPr defaultRowHeight="15" x14ac:dyDescent="0.25"/>
  <cols>
    <col min="1" max="1" width="17.42578125" customWidth="1"/>
    <col min="2" max="2" width="10" customWidth="1"/>
    <col min="3" max="3" width="12.85546875" customWidth="1"/>
    <col min="4" max="4" width="26.7109375" customWidth="1"/>
    <col min="5" max="5" width="10.85546875" style="1" customWidth="1"/>
    <col min="6" max="6" width="14.7109375" customWidth="1"/>
    <col min="7" max="7" width="17.42578125" customWidth="1"/>
    <col min="8" max="8" width="17.140625" customWidth="1"/>
    <col min="9" max="9" width="14.42578125" customWidth="1"/>
    <col min="10" max="10" width="17.7109375" customWidth="1"/>
    <col min="11" max="11" width="12.28515625" customWidth="1"/>
    <col min="12" max="12" width="14.140625" customWidth="1"/>
    <col min="13" max="13" width="37.42578125" customWidth="1"/>
    <col min="14" max="14" width="12.28515625" customWidth="1"/>
    <col min="15" max="15" width="11.5703125" customWidth="1"/>
    <col min="16" max="16" width="16.85546875" customWidth="1"/>
    <col min="17" max="17" width="14.42578125" customWidth="1"/>
  </cols>
  <sheetData>
    <row r="1" spans="1:17" ht="20.100000000000001" customHeight="1" x14ac:dyDescent="0.25">
      <c r="A1" s="3"/>
      <c r="D1" s="4"/>
      <c r="E1"/>
      <c r="H1" s="86" t="s">
        <v>84</v>
      </c>
      <c r="I1" s="21"/>
      <c r="J1" s="3"/>
      <c r="M1" s="4"/>
      <c r="P1" s="20"/>
      <c r="Q1" s="21"/>
    </row>
    <row r="2" spans="1:17" ht="19.5" customHeight="1" x14ac:dyDescent="0.25">
      <c r="D2" s="5"/>
      <c r="H2" s="5" t="s">
        <v>71</v>
      </c>
      <c r="M2" s="5"/>
      <c r="N2" s="1"/>
    </row>
    <row r="3" spans="1:17" ht="19.5" customHeight="1" x14ac:dyDescent="0.25">
      <c r="E3" s="4" t="s">
        <v>42</v>
      </c>
      <c r="M3" s="4"/>
      <c r="N3" s="1"/>
    </row>
    <row r="4" spans="1:17" ht="19.5" customHeight="1" x14ac:dyDescent="0.25">
      <c r="C4" s="5" t="s">
        <v>80</v>
      </c>
      <c r="D4" s="5"/>
      <c r="L4" s="5"/>
      <c r="M4" s="5"/>
      <c r="N4" s="1"/>
    </row>
    <row r="5" spans="1:17" ht="19.5" customHeight="1" x14ac:dyDescent="0.25">
      <c r="C5" s="5" t="s">
        <v>65</v>
      </c>
      <c r="D5" s="5"/>
      <c r="L5" s="5"/>
      <c r="M5" s="5"/>
      <c r="N5" s="1"/>
    </row>
    <row r="6" spans="1:17" ht="19.5" customHeight="1" thickBot="1" x14ac:dyDescent="0.3">
      <c r="N6" s="1"/>
    </row>
    <row r="7" spans="1:17" ht="72" customHeight="1" thickBot="1" x14ac:dyDescent="0.3">
      <c r="A7" s="16" t="s">
        <v>40</v>
      </c>
      <c r="B7" s="17" t="s">
        <v>58</v>
      </c>
      <c r="C7" s="18" t="s">
        <v>61</v>
      </c>
      <c r="D7" s="16" t="s">
        <v>2</v>
      </c>
      <c r="E7" s="16" t="s">
        <v>59</v>
      </c>
      <c r="F7" s="19" t="s">
        <v>62</v>
      </c>
      <c r="G7" s="18" t="s">
        <v>87</v>
      </c>
      <c r="H7" s="35" t="s">
        <v>43</v>
      </c>
      <c r="I7" s="18" t="s">
        <v>41</v>
      </c>
      <c r="J7" s="22"/>
      <c r="K7" s="22"/>
      <c r="L7" s="22"/>
      <c r="M7" s="22"/>
      <c r="N7" s="22"/>
      <c r="O7" s="22"/>
      <c r="P7" s="22"/>
      <c r="Q7" s="22"/>
    </row>
    <row r="8" spans="1:17" ht="21" customHeight="1" thickBot="1" x14ac:dyDescent="0.3">
      <c r="A8" s="7" t="s">
        <v>49</v>
      </c>
      <c r="B8" s="15" t="s">
        <v>50</v>
      </c>
      <c r="C8" s="10" t="s">
        <v>51</v>
      </c>
      <c r="D8" s="11" t="s">
        <v>52</v>
      </c>
      <c r="E8" s="11" t="s">
        <v>53</v>
      </c>
      <c r="F8" s="12" t="s">
        <v>54</v>
      </c>
      <c r="G8" s="34" t="s">
        <v>55</v>
      </c>
      <c r="H8" s="10" t="s">
        <v>56</v>
      </c>
      <c r="I8" s="13" t="s">
        <v>73</v>
      </c>
      <c r="J8" s="23"/>
      <c r="K8" s="24"/>
      <c r="L8" s="24"/>
      <c r="M8" s="24"/>
      <c r="N8" s="24"/>
      <c r="O8" s="24"/>
      <c r="P8" s="24"/>
      <c r="Q8" s="24"/>
    </row>
    <row r="9" spans="1:17" ht="21.2" customHeight="1" x14ac:dyDescent="0.25">
      <c r="A9" s="51" t="s">
        <v>72</v>
      </c>
      <c r="B9" s="14">
        <v>50554</v>
      </c>
      <c r="C9" s="55">
        <f>SUM(B9/12)</f>
        <v>4212.833333333333</v>
      </c>
      <c r="D9" s="38" t="s">
        <v>44</v>
      </c>
      <c r="E9" s="49">
        <v>1000</v>
      </c>
      <c r="F9" s="87">
        <v>0.24</v>
      </c>
      <c r="G9" s="45">
        <v>843</v>
      </c>
      <c r="H9" s="41">
        <v>0.3</v>
      </c>
      <c r="I9" s="62">
        <v>1264</v>
      </c>
      <c r="J9" s="25"/>
      <c r="K9" s="26"/>
      <c r="L9" s="27"/>
      <c r="M9" s="28"/>
      <c r="N9" s="29"/>
      <c r="O9" s="30"/>
      <c r="P9" s="31"/>
      <c r="Q9" s="29"/>
    </row>
    <row r="10" spans="1:17" ht="21.2" customHeight="1" x14ac:dyDescent="0.25">
      <c r="A10" s="52"/>
      <c r="B10" s="8">
        <v>66853</v>
      </c>
      <c r="C10" s="56">
        <f t="shared" ref="C10:C16" si="0">SUM(B10/12)</f>
        <v>5571.083333333333</v>
      </c>
      <c r="D10" s="39" t="s">
        <v>45</v>
      </c>
      <c r="E10" s="50"/>
      <c r="F10" s="88">
        <v>0.18</v>
      </c>
      <c r="G10" s="46">
        <v>1114</v>
      </c>
      <c r="H10" s="42">
        <v>0.3</v>
      </c>
      <c r="I10" s="60">
        <v>1671</v>
      </c>
      <c r="J10" s="25"/>
      <c r="K10" s="26"/>
      <c r="L10" s="27"/>
      <c r="M10" s="28"/>
      <c r="N10" s="29"/>
      <c r="O10" s="30"/>
      <c r="P10" s="31"/>
      <c r="Q10" s="32"/>
    </row>
    <row r="11" spans="1:17" ht="21.2" customHeight="1" x14ac:dyDescent="0.25">
      <c r="A11" s="52"/>
      <c r="B11" s="8">
        <v>42410</v>
      </c>
      <c r="C11" s="56">
        <f t="shared" si="0"/>
        <v>3534.1666666666665</v>
      </c>
      <c r="D11" s="39" t="s">
        <v>46</v>
      </c>
      <c r="E11" s="50"/>
      <c r="F11" s="88">
        <v>0.28000000000000003</v>
      </c>
      <c r="G11" s="46">
        <v>707</v>
      </c>
      <c r="H11" s="42">
        <v>0.3</v>
      </c>
      <c r="I11" s="60">
        <v>1060</v>
      </c>
      <c r="J11" s="25"/>
      <c r="K11" s="26"/>
      <c r="L11" s="27"/>
      <c r="M11" s="28"/>
      <c r="N11" s="29"/>
      <c r="O11" s="30"/>
      <c r="P11" s="31"/>
      <c r="Q11" s="29"/>
    </row>
    <row r="12" spans="1:17" ht="21.2" customHeight="1" x14ac:dyDescent="0.25">
      <c r="A12" s="53" t="s">
        <v>0</v>
      </c>
      <c r="B12" s="9">
        <v>29851</v>
      </c>
      <c r="C12" s="57">
        <f t="shared" si="0"/>
        <v>2487.5833333333335</v>
      </c>
      <c r="D12" s="40" t="s">
        <v>47</v>
      </c>
      <c r="E12" s="50">
        <v>600</v>
      </c>
      <c r="F12" s="89">
        <v>0.24</v>
      </c>
      <c r="G12" s="47">
        <v>498</v>
      </c>
      <c r="H12" s="43">
        <v>0.3</v>
      </c>
      <c r="I12" s="61">
        <v>746</v>
      </c>
      <c r="J12" s="25"/>
      <c r="K12" s="26"/>
      <c r="L12" s="27"/>
      <c r="M12" s="28"/>
      <c r="N12" s="29"/>
      <c r="O12" s="30"/>
      <c r="P12" s="31"/>
      <c r="Q12" s="29"/>
    </row>
    <row r="13" spans="1:17" ht="26.25" customHeight="1" x14ac:dyDescent="0.25">
      <c r="A13" s="53"/>
      <c r="B13" s="9">
        <v>16284</v>
      </c>
      <c r="C13" s="57">
        <f t="shared" si="0"/>
        <v>1357</v>
      </c>
      <c r="D13" s="36" t="s">
        <v>5</v>
      </c>
      <c r="E13" s="50"/>
      <c r="F13" s="89">
        <v>0.44</v>
      </c>
      <c r="G13" s="47">
        <v>271</v>
      </c>
      <c r="H13" s="43">
        <v>0.3</v>
      </c>
      <c r="I13" s="61">
        <v>407</v>
      </c>
      <c r="J13" s="25"/>
      <c r="K13" s="26"/>
      <c r="L13" s="27"/>
      <c r="M13" s="33"/>
      <c r="N13" s="29"/>
      <c r="O13" s="30"/>
      <c r="P13" s="31"/>
      <c r="Q13" s="29"/>
    </row>
    <row r="14" spans="1:17" ht="21.2" customHeight="1" x14ac:dyDescent="0.25">
      <c r="A14" s="53"/>
      <c r="B14" s="9">
        <v>22642</v>
      </c>
      <c r="C14" s="57">
        <f t="shared" si="0"/>
        <v>1886.8333333333333</v>
      </c>
      <c r="D14" s="40" t="s">
        <v>3</v>
      </c>
      <c r="E14" s="50"/>
      <c r="F14" s="89">
        <v>0.32</v>
      </c>
      <c r="G14" s="47">
        <v>377</v>
      </c>
      <c r="H14" s="43">
        <v>0.3</v>
      </c>
      <c r="I14" s="61">
        <v>566</v>
      </c>
      <c r="J14" s="25"/>
      <c r="K14" s="26"/>
      <c r="L14" s="27"/>
      <c r="M14" s="28"/>
      <c r="N14" s="29"/>
      <c r="O14" s="30"/>
      <c r="P14" s="31"/>
      <c r="Q14" s="29"/>
    </row>
    <row r="15" spans="1:17" s="6" customFormat="1" ht="21.2" customHeight="1" x14ac:dyDescent="0.25">
      <c r="A15" s="53"/>
      <c r="B15" s="9">
        <v>5210</v>
      </c>
      <c r="C15" s="57">
        <f t="shared" si="0"/>
        <v>434.16666666666669</v>
      </c>
      <c r="D15" s="40" t="s">
        <v>4</v>
      </c>
      <c r="E15" s="50"/>
      <c r="F15" s="89">
        <v>1.38</v>
      </c>
      <c r="G15" s="47">
        <v>239</v>
      </c>
      <c r="H15" s="43">
        <v>0.65</v>
      </c>
      <c r="I15" s="61">
        <v>282</v>
      </c>
      <c r="J15" s="25"/>
      <c r="K15" s="26"/>
      <c r="L15" s="27"/>
      <c r="M15" s="28"/>
      <c r="N15" s="29"/>
      <c r="O15" s="30"/>
      <c r="P15" s="31"/>
      <c r="Q15" s="29"/>
    </row>
    <row r="16" spans="1:17" ht="26.25" customHeight="1" x14ac:dyDescent="0.25">
      <c r="A16" s="54" t="s">
        <v>1</v>
      </c>
      <c r="B16" s="59">
        <v>23400</v>
      </c>
      <c r="C16" s="58">
        <f t="shared" si="0"/>
        <v>1950</v>
      </c>
      <c r="D16" s="37" t="s">
        <v>48</v>
      </c>
      <c r="E16" s="50">
        <v>600</v>
      </c>
      <c r="F16" s="90">
        <v>0.31</v>
      </c>
      <c r="G16" s="48">
        <v>390</v>
      </c>
      <c r="H16" s="44">
        <v>0.3</v>
      </c>
      <c r="I16" s="61">
        <v>585</v>
      </c>
      <c r="J16" s="25"/>
      <c r="K16" s="26"/>
      <c r="L16" s="27"/>
      <c r="M16" s="28"/>
      <c r="N16" s="29"/>
      <c r="O16" s="30"/>
      <c r="P16" s="31"/>
      <c r="Q16" s="29"/>
    </row>
    <row r="17" spans="1:14" x14ac:dyDescent="0.25">
      <c r="F17" s="6"/>
      <c r="N17" s="1"/>
    </row>
    <row r="18" spans="1:14" x14ac:dyDescent="0.25">
      <c r="F18" s="6"/>
      <c r="N18" s="1"/>
    </row>
    <row r="19" spans="1:14" x14ac:dyDescent="0.25">
      <c r="A19" s="63" t="s">
        <v>85</v>
      </c>
      <c r="F19" s="6"/>
      <c r="N19" s="1"/>
    </row>
    <row r="20" spans="1:14" x14ac:dyDescent="0.25">
      <c r="A20" s="63" t="s">
        <v>57</v>
      </c>
      <c r="N20" s="1"/>
    </row>
    <row r="21" spans="1:14" x14ac:dyDescent="0.25">
      <c r="A21" s="63" t="s">
        <v>63</v>
      </c>
      <c r="N21" s="1"/>
    </row>
    <row r="22" spans="1:14" x14ac:dyDescent="0.25">
      <c r="A22" s="63" t="s">
        <v>64</v>
      </c>
      <c r="N22" s="1"/>
    </row>
    <row r="23" spans="1:14" x14ac:dyDescent="0.25">
      <c r="N23" s="1"/>
    </row>
  </sheetData>
  <pageMargins left="0.25" right="0.25" top="0.75" bottom="0.75" header="0.3" footer="0.3"/>
  <pageSetup paperSize="9" orientation="landscape" r:id="rId1"/>
  <headerFooter>
    <oddFooter xml:space="preserve">&amp;L&amp;8Înt/red/Cseresznyés I.&amp;11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6EBC0-39AC-4FF1-92BA-207045521842}">
  <sheetPr>
    <tabColor theme="9" tint="0.59999389629810485"/>
  </sheetPr>
  <dimension ref="A2:I25"/>
  <sheetViews>
    <sheetView workbookViewId="0">
      <pane xSplit="1" topLeftCell="B1" activePane="topRight" state="frozen"/>
      <selection pane="topRight" activeCell="D11" sqref="D11"/>
    </sheetView>
  </sheetViews>
  <sheetFormatPr defaultRowHeight="15" x14ac:dyDescent="0.25"/>
  <cols>
    <col min="1" max="1" width="43.7109375" customWidth="1"/>
    <col min="2" max="2" width="10" style="92" customWidth="1"/>
    <col min="3" max="3" width="9.140625" style="2" customWidth="1"/>
    <col min="4" max="4" width="27.7109375" customWidth="1"/>
    <col min="5" max="5" width="9" style="2" customWidth="1"/>
    <col min="6" max="6" width="9" customWidth="1"/>
    <col min="7" max="7" width="10.28515625" customWidth="1"/>
    <col min="8" max="8" width="11.85546875" bestFit="1" customWidth="1"/>
    <col min="9" max="9" width="12.140625" customWidth="1"/>
  </cols>
  <sheetData>
    <row r="2" spans="1:9" x14ac:dyDescent="0.25">
      <c r="A2" s="5" t="s">
        <v>90</v>
      </c>
    </row>
    <row r="4" spans="1:9" ht="55.5" customHeight="1" x14ac:dyDescent="0.25">
      <c r="A4" s="64" t="s">
        <v>88</v>
      </c>
      <c r="B4" s="91" t="s">
        <v>60</v>
      </c>
      <c r="C4" s="65" t="s">
        <v>77</v>
      </c>
      <c r="D4" s="64" t="s">
        <v>24</v>
      </c>
      <c r="E4" s="65" t="s">
        <v>25</v>
      </c>
      <c r="F4" s="65" t="s">
        <v>89</v>
      </c>
      <c r="G4" s="93" t="s">
        <v>74</v>
      </c>
      <c r="H4" s="94" t="s">
        <v>75</v>
      </c>
      <c r="I4" s="66" t="s">
        <v>76</v>
      </c>
    </row>
    <row r="5" spans="1:9" ht="30" customHeight="1" x14ac:dyDescent="0.25">
      <c r="A5" s="67" t="s">
        <v>16</v>
      </c>
      <c r="B5" s="70">
        <v>40</v>
      </c>
      <c r="C5" s="68">
        <v>40</v>
      </c>
      <c r="D5" s="69" t="s">
        <v>7</v>
      </c>
      <c r="E5" s="70">
        <v>746</v>
      </c>
      <c r="F5" s="71">
        <f>SUM(E5*C5)</f>
        <v>29840</v>
      </c>
      <c r="G5" s="72">
        <f>SUM(F5*12)</f>
        <v>358080</v>
      </c>
      <c r="H5" s="82">
        <v>239040</v>
      </c>
      <c r="I5" s="82">
        <f>SUM(G5-H5)</f>
        <v>119040</v>
      </c>
    </row>
    <row r="6" spans="1:9" ht="30" customHeight="1" x14ac:dyDescent="0.25">
      <c r="A6" s="67" t="s">
        <v>17</v>
      </c>
      <c r="B6" s="70">
        <v>25</v>
      </c>
      <c r="C6" s="68">
        <v>27</v>
      </c>
      <c r="D6" s="69" t="s">
        <v>35</v>
      </c>
      <c r="E6" s="70">
        <v>585</v>
      </c>
      <c r="F6" s="71">
        <f>SUM(E6*C6)</f>
        <v>15795</v>
      </c>
      <c r="G6" s="72">
        <f t="shared" ref="G6:G24" si="0">SUM(F6*12)</f>
        <v>189540</v>
      </c>
      <c r="H6" s="82">
        <v>126360</v>
      </c>
      <c r="I6" s="82">
        <f t="shared" ref="I6:I24" si="1">SUM(G6-H6)</f>
        <v>63180</v>
      </c>
    </row>
    <row r="7" spans="1:9" ht="30" customHeight="1" x14ac:dyDescent="0.25">
      <c r="A7" s="67" t="s">
        <v>19</v>
      </c>
      <c r="B7" s="70">
        <v>45</v>
      </c>
      <c r="C7" s="68">
        <v>45</v>
      </c>
      <c r="D7" s="69" t="s">
        <v>6</v>
      </c>
      <c r="E7" s="70">
        <v>746</v>
      </c>
      <c r="F7" s="71">
        <f t="shared" ref="F7:F24" si="2">SUM(E7*C7)</f>
        <v>33570</v>
      </c>
      <c r="G7" s="72">
        <f t="shared" si="0"/>
        <v>402840</v>
      </c>
      <c r="H7" s="82">
        <v>268920</v>
      </c>
      <c r="I7" s="82">
        <f t="shared" si="1"/>
        <v>133920</v>
      </c>
    </row>
    <row r="8" spans="1:9" ht="30" customHeight="1" x14ac:dyDescent="0.25">
      <c r="A8" s="67" t="s">
        <v>20</v>
      </c>
      <c r="B8" s="70">
        <v>60</v>
      </c>
      <c r="C8" s="68">
        <v>56</v>
      </c>
      <c r="D8" s="69" t="s">
        <v>26</v>
      </c>
      <c r="E8" s="70">
        <v>585</v>
      </c>
      <c r="F8" s="71">
        <f t="shared" si="2"/>
        <v>32760</v>
      </c>
      <c r="G8" s="72">
        <f t="shared" si="0"/>
        <v>393120</v>
      </c>
      <c r="H8" s="82">
        <v>262080</v>
      </c>
      <c r="I8" s="82">
        <f t="shared" si="1"/>
        <v>131040</v>
      </c>
    </row>
    <row r="9" spans="1:9" ht="30" customHeight="1" x14ac:dyDescent="0.25">
      <c r="A9" s="67" t="s">
        <v>15</v>
      </c>
      <c r="B9" s="70">
        <v>8</v>
      </c>
      <c r="C9" s="68">
        <v>9</v>
      </c>
      <c r="D9" s="69" t="s">
        <v>6</v>
      </c>
      <c r="E9" s="70">
        <v>746</v>
      </c>
      <c r="F9" s="71">
        <f t="shared" si="2"/>
        <v>6714</v>
      </c>
      <c r="G9" s="72">
        <f t="shared" si="0"/>
        <v>80568</v>
      </c>
      <c r="H9" s="82">
        <v>53784</v>
      </c>
      <c r="I9" s="82">
        <f t="shared" si="1"/>
        <v>26784</v>
      </c>
    </row>
    <row r="10" spans="1:9" ht="30" customHeight="1" x14ac:dyDescent="0.25">
      <c r="A10" s="67" t="s">
        <v>11</v>
      </c>
      <c r="B10" s="70" t="s">
        <v>38</v>
      </c>
      <c r="C10" s="68">
        <v>70</v>
      </c>
      <c r="D10" s="69" t="s">
        <v>27</v>
      </c>
      <c r="E10" s="70">
        <v>585</v>
      </c>
      <c r="F10" s="71">
        <f t="shared" si="2"/>
        <v>40950</v>
      </c>
      <c r="G10" s="72">
        <f t="shared" si="0"/>
        <v>491400</v>
      </c>
      <c r="H10" s="82">
        <v>201600</v>
      </c>
      <c r="I10" s="82">
        <f t="shared" si="1"/>
        <v>289800</v>
      </c>
    </row>
    <row r="11" spans="1:9" ht="30" customHeight="1" x14ac:dyDescent="0.25">
      <c r="A11" s="67" t="s">
        <v>12</v>
      </c>
      <c r="B11" s="70">
        <v>13</v>
      </c>
      <c r="C11" s="68">
        <v>10</v>
      </c>
      <c r="D11" s="69" t="s">
        <v>39</v>
      </c>
      <c r="E11" s="73">
        <v>1671</v>
      </c>
      <c r="F11" s="71">
        <f t="shared" si="2"/>
        <v>16710</v>
      </c>
      <c r="G11" s="72">
        <f t="shared" si="0"/>
        <v>200520</v>
      </c>
      <c r="H11" s="82">
        <v>133680</v>
      </c>
      <c r="I11" s="82">
        <f t="shared" si="1"/>
        <v>66840</v>
      </c>
    </row>
    <row r="12" spans="1:9" ht="30" customHeight="1" x14ac:dyDescent="0.25">
      <c r="A12" s="67" t="s">
        <v>36</v>
      </c>
      <c r="B12" s="70">
        <v>35</v>
      </c>
      <c r="C12" s="68">
        <v>24</v>
      </c>
      <c r="D12" s="69" t="s">
        <v>28</v>
      </c>
      <c r="E12" s="70">
        <v>282</v>
      </c>
      <c r="F12" s="71">
        <f t="shared" si="2"/>
        <v>6768</v>
      </c>
      <c r="G12" s="72">
        <f t="shared" si="0"/>
        <v>81216</v>
      </c>
      <c r="H12" s="82">
        <v>68832</v>
      </c>
      <c r="I12" s="82">
        <f t="shared" si="1"/>
        <v>12384</v>
      </c>
    </row>
    <row r="13" spans="1:9" ht="30" customHeight="1" x14ac:dyDescent="0.25">
      <c r="A13" s="67" t="s">
        <v>9</v>
      </c>
      <c r="B13" s="70">
        <v>30</v>
      </c>
      <c r="C13" s="68">
        <v>30</v>
      </c>
      <c r="D13" s="69" t="s">
        <v>7</v>
      </c>
      <c r="E13" s="70">
        <v>746</v>
      </c>
      <c r="F13" s="71">
        <f t="shared" si="2"/>
        <v>22380</v>
      </c>
      <c r="G13" s="72">
        <f t="shared" si="0"/>
        <v>268560</v>
      </c>
      <c r="H13" s="82">
        <v>179280</v>
      </c>
      <c r="I13" s="82">
        <f t="shared" si="1"/>
        <v>89280</v>
      </c>
    </row>
    <row r="14" spans="1:9" ht="30" customHeight="1" x14ac:dyDescent="0.25">
      <c r="A14" s="67" t="s">
        <v>66</v>
      </c>
      <c r="B14" s="70">
        <v>56</v>
      </c>
      <c r="C14" s="68">
        <v>25</v>
      </c>
      <c r="D14" s="69" t="s">
        <v>67</v>
      </c>
      <c r="E14" s="70">
        <v>1264</v>
      </c>
      <c r="F14" s="71">
        <f t="shared" si="2"/>
        <v>31600</v>
      </c>
      <c r="G14" s="72">
        <f t="shared" si="0"/>
        <v>379200</v>
      </c>
      <c r="H14" s="82">
        <v>252900</v>
      </c>
      <c r="I14" s="82">
        <f t="shared" si="1"/>
        <v>126300</v>
      </c>
    </row>
    <row r="15" spans="1:9" ht="30" customHeight="1" x14ac:dyDescent="0.25">
      <c r="A15" s="67" t="s">
        <v>10</v>
      </c>
      <c r="B15" s="70">
        <v>45</v>
      </c>
      <c r="C15" s="68">
        <v>31</v>
      </c>
      <c r="D15" s="69" t="s">
        <v>6</v>
      </c>
      <c r="E15" s="70">
        <v>746</v>
      </c>
      <c r="F15" s="71">
        <f t="shared" si="2"/>
        <v>23126</v>
      </c>
      <c r="G15" s="72">
        <f t="shared" si="0"/>
        <v>277512</v>
      </c>
      <c r="H15" s="82">
        <v>185256</v>
      </c>
      <c r="I15" s="82">
        <f t="shared" si="1"/>
        <v>92256</v>
      </c>
    </row>
    <row r="16" spans="1:9" ht="30" customHeight="1" x14ac:dyDescent="0.25">
      <c r="A16" s="67" t="s">
        <v>22</v>
      </c>
      <c r="B16" s="70">
        <v>40</v>
      </c>
      <c r="C16" s="68">
        <v>35</v>
      </c>
      <c r="D16" s="69" t="s">
        <v>7</v>
      </c>
      <c r="E16" s="70">
        <v>746</v>
      </c>
      <c r="F16" s="71">
        <f t="shared" si="2"/>
        <v>26110</v>
      </c>
      <c r="G16" s="72">
        <f t="shared" si="0"/>
        <v>313320</v>
      </c>
      <c r="H16" s="82">
        <v>209160</v>
      </c>
      <c r="I16" s="82">
        <f t="shared" si="1"/>
        <v>104160</v>
      </c>
    </row>
    <row r="17" spans="1:9" ht="30" customHeight="1" x14ac:dyDescent="0.25">
      <c r="A17" s="67" t="s">
        <v>68</v>
      </c>
      <c r="B17" s="70">
        <v>14</v>
      </c>
      <c r="C17" s="68">
        <v>10</v>
      </c>
      <c r="D17" s="69" t="s">
        <v>69</v>
      </c>
      <c r="E17" s="70">
        <v>1671</v>
      </c>
      <c r="F17" s="71">
        <f t="shared" si="2"/>
        <v>16710</v>
      </c>
      <c r="G17" s="72">
        <f t="shared" si="0"/>
        <v>200520</v>
      </c>
      <c r="H17" s="82">
        <v>133680</v>
      </c>
      <c r="I17" s="82">
        <f t="shared" si="1"/>
        <v>66840</v>
      </c>
    </row>
    <row r="18" spans="1:9" ht="30" customHeight="1" x14ac:dyDescent="0.25">
      <c r="A18" s="67" t="s">
        <v>23</v>
      </c>
      <c r="B18" s="70" t="s">
        <v>32</v>
      </c>
      <c r="C18" s="68">
        <v>40</v>
      </c>
      <c r="D18" s="69" t="s">
        <v>37</v>
      </c>
      <c r="E18" s="70">
        <v>746</v>
      </c>
      <c r="F18" s="71">
        <f t="shared" si="2"/>
        <v>29840</v>
      </c>
      <c r="G18" s="72">
        <f t="shared" si="0"/>
        <v>358080</v>
      </c>
      <c r="H18" s="82">
        <v>130080</v>
      </c>
      <c r="I18" s="82">
        <f t="shared" si="1"/>
        <v>228000</v>
      </c>
    </row>
    <row r="19" spans="1:9" ht="42.75" customHeight="1" x14ac:dyDescent="0.25">
      <c r="A19" s="64" t="s">
        <v>88</v>
      </c>
      <c r="B19" s="91" t="s">
        <v>60</v>
      </c>
      <c r="C19" s="65" t="s">
        <v>77</v>
      </c>
      <c r="D19" s="64" t="s">
        <v>24</v>
      </c>
      <c r="E19" s="65" t="s">
        <v>25</v>
      </c>
      <c r="F19" s="65" t="s">
        <v>89</v>
      </c>
      <c r="G19" s="93" t="s">
        <v>74</v>
      </c>
      <c r="H19" s="94" t="s">
        <v>75</v>
      </c>
      <c r="I19" s="66" t="s">
        <v>76</v>
      </c>
    </row>
    <row r="20" spans="1:9" ht="30" customHeight="1" x14ac:dyDescent="0.25">
      <c r="A20" s="67" t="s">
        <v>21</v>
      </c>
      <c r="B20" s="70">
        <v>40</v>
      </c>
      <c r="C20" s="68">
        <v>40</v>
      </c>
      <c r="D20" s="69" t="s">
        <v>29</v>
      </c>
      <c r="E20" s="70">
        <v>282</v>
      </c>
      <c r="F20" s="71">
        <f t="shared" si="2"/>
        <v>11280</v>
      </c>
      <c r="G20" s="72">
        <f t="shared" si="0"/>
        <v>135360</v>
      </c>
      <c r="H20" s="82">
        <v>114720</v>
      </c>
      <c r="I20" s="82">
        <f t="shared" si="1"/>
        <v>20640</v>
      </c>
    </row>
    <row r="21" spans="1:9" ht="30" customHeight="1" x14ac:dyDescent="0.25">
      <c r="A21" s="67" t="s">
        <v>14</v>
      </c>
      <c r="B21" s="70">
        <v>55</v>
      </c>
      <c r="C21" s="68">
        <v>40</v>
      </c>
      <c r="D21" s="69" t="s">
        <v>34</v>
      </c>
      <c r="E21" s="70">
        <v>746</v>
      </c>
      <c r="F21" s="71">
        <f t="shared" si="2"/>
        <v>29840</v>
      </c>
      <c r="G21" s="72">
        <f t="shared" si="0"/>
        <v>358080</v>
      </c>
      <c r="H21" s="82">
        <v>239040</v>
      </c>
      <c r="I21" s="82">
        <f t="shared" si="1"/>
        <v>119040</v>
      </c>
    </row>
    <row r="22" spans="1:9" ht="30" customHeight="1" x14ac:dyDescent="0.25">
      <c r="A22" s="67" t="s">
        <v>13</v>
      </c>
      <c r="B22" s="70">
        <v>16</v>
      </c>
      <c r="C22" s="68">
        <v>30</v>
      </c>
      <c r="D22" s="69" t="s">
        <v>30</v>
      </c>
      <c r="E22" s="70">
        <v>746</v>
      </c>
      <c r="F22" s="71">
        <f t="shared" si="2"/>
        <v>22380</v>
      </c>
      <c r="G22" s="72">
        <f t="shared" si="0"/>
        <v>268560</v>
      </c>
      <c r="H22" s="82">
        <v>179280</v>
      </c>
      <c r="I22" s="82">
        <f t="shared" si="1"/>
        <v>89280</v>
      </c>
    </row>
    <row r="23" spans="1:9" ht="30" customHeight="1" x14ac:dyDescent="0.25">
      <c r="A23" s="67" t="s">
        <v>8</v>
      </c>
      <c r="B23" s="70" t="s">
        <v>31</v>
      </c>
      <c r="C23" s="68">
        <v>42</v>
      </c>
      <c r="D23" s="69" t="s">
        <v>35</v>
      </c>
      <c r="E23" s="70">
        <v>585</v>
      </c>
      <c r="F23" s="71">
        <f t="shared" si="2"/>
        <v>24570</v>
      </c>
      <c r="G23" s="72">
        <f t="shared" si="0"/>
        <v>294840</v>
      </c>
      <c r="H23" s="82">
        <v>196560</v>
      </c>
      <c r="I23" s="82">
        <f t="shared" si="1"/>
        <v>98280</v>
      </c>
    </row>
    <row r="24" spans="1:9" ht="30" customHeight="1" thickBot="1" x14ac:dyDescent="0.3">
      <c r="A24" s="74" t="s">
        <v>18</v>
      </c>
      <c r="B24" s="77">
        <v>120</v>
      </c>
      <c r="C24" s="75">
        <v>32</v>
      </c>
      <c r="D24" s="76" t="s">
        <v>35</v>
      </c>
      <c r="E24" s="77">
        <v>585</v>
      </c>
      <c r="F24" s="71">
        <f t="shared" si="2"/>
        <v>18720</v>
      </c>
      <c r="G24" s="72">
        <f t="shared" si="0"/>
        <v>224640</v>
      </c>
      <c r="H24" s="83">
        <v>55200</v>
      </c>
      <c r="I24" s="83">
        <f t="shared" si="1"/>
        <v>169440</v>
      </c>
    </row>
    <row r="25" spans="1:9" ht="15.75" thickBot="1" x14ac:dyDescent="0.3">
      <c r="A25" s="78" t="s">
        <v>33</v>
      </c>
      <c r="B25" s="79"/>
      <c r="C25" s="79"/>
      <c r="D25" s="80"/>
      <c r="E25" s="79"/>
      <c r="F25" s="81">
        <f>SUM(F5:F24)</f>
        <v>439663</v>
      </c>
      <c r="G25" s="81">
        <f>SUM(G5:G24)</f>
        <v>5275956</v>
      </c>
      <c r="H25" s="95">
        <f>SUM(H5:H24)</f>
        <v>3229452</v>
      </c>
      <c r="I25" s="96">
        <f>SUM(I5:I24)</f>
        <v>2046504</v>
      </c>
    </row>
  </sheetData>
  <sortState xmlns:xlrd2="http://schemas.microsoft.com/office/spreadsheetml/2017/richdata2" ref="A5:A24">
    <sortCondition ref="A5:A24"/>
  </sortState>
  <pageMargins left="0.31496062992125984" right="0" top="0.78740157480314965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398B-F4A4-444C-803B-6AB1F1B057A9}">
  <dimension ref="A1:Q23"/>
  <sheetViews>
    <sheetView workbookViewId="0">
      <selection activeCell="J1" sqref="J1"/>
    </sheetView>
  </sheetViews>
  <sheetFormatPr defaultRowHeight="15" x14ac:dyDescent="0.25"/>
  <cols>
    <col min="1" max="1" width="20" customWidth="1"/>
    <col min="2" max="2" width="10.85546875" customWidth="1"/>
    <col min="3" max="3" width="10.7109375" customWidth="1"/>
    <col min="4" max="4" width="27" customWidth="1"/>
    <col min="5" max="5" width="11.28515625" style="1" customWidth="1"/>
    <col min="6" max="6" width="11.85546875" style="1" customWidth="1"/>
    <col min="7" max="7" width="18.42578125" customWidth="1"/>
    <col min="8" max="8" width="17.140625" customWidth="1"/>
    <col min="9" max="9" width="14.85546875" customWidth="1"/>
    <col min="10" max="10" width="17.7109375" customWidth="1"/>
    <col min="11" max="11" width="12.28515625" customWidth="1"/>
    <col min="12" max="12" width="14.140625" customWidth="1"/>
    <col min="13" max="13" width="37.42578125" customWidth="1"/>
    <col min="14" max="14" width="12.28515625" customWidth="1"/>
    <col min="15" max="15" width="11.5703125" customWidth="1"/>
    <col min="16" max="16" width="16.85546875" customWidth="1"/>
    <col min="17" max="17" width="14.42578125" customWidth="1"/>
  </cols>
  <sheetData>
    <row r="1" spans="1:17" ht="20.100000000000001" customHeight="1" x14ac:dyDescent="0.25">
      <c r="A1" s="3"/>
      <c r="D1" s="4"/>
      <c r="E1"/>
      <c r="F1"/>
      <c r="H1" s="97" t="s">
        <v>84</v>
      </c>
      <c r="I1" s="21"/>
      <c r="J1" s="3"/>
      <c r="M1" s="4"/>
      <c r="P1" s="20"/>
      <c r="Q1" s="21"/>
    </row>
    <row r="2" spans="1:17" ht="19.5" customHeight="1" x14ac:dyDescent="0.25">
      <c r="D2" s="5"/>
      <c r="H2" s="5" t="s">
        <v>78</v>
      </c>
      <c r="M2" s="5"/>
      <c r="N2" s="1"/>
    </row>
    <row r="3" spans="1:17" ht="19.5" customHeight="1" x14ac:dyDescent="0.25">
      <c r="D3" s="4" t="s">
        <v>81</v>
      </c>
      <c r="M3" s="4"/>
      <c r="N3" s="1"/>
    </row>
    <row r="4" spans="1:17" ht="19.5" customHeight="1" x14ac:dyDescent="0.25">
      <c r="B4" s="5" t="s">
        <v>79</v>
      </c>
      <c r="D4" s="5"/>
      <c r="L4" s="5"/>
      <c r="M4" s="5"/>
      <c r="N4" s="1"/>
    </row>
    <row r="5" spans="1:17" ht="19.5" customHeight="1" x14ac:dyDescent="0.25">
      <c r="B5" s="5" t="s">
        <v>65</v>
      </c>
      <c r="C5" s="5"/>
      <c r="D5" s="5"/>
      <c r="L5" s="5"/>
      <c r="M5" s="5"/>
      <c r="N5" s="1"/>
    </row>
    <row r="6" spans="1:17" ht="19.5" customHeight="1" thickBot="1" x14ac:dyDescent="0.3">
      <c r="N6" s="1"/>
    </row>
    <row r="7" spans="1:17" ht="72" customHeight="1" thickBot="1" x14ac:dyDescent="0.3">
      <c r="A7" s="16" t="s">
        <v>40</v>
      </c>
      <c r="B7" s="17" t="s">
        <v>58</v>
      </c>
      <c r="C7" s="18" t="s">
        <v>61</v>
      </c>
      <c r="D7" s="16" t="s">
        <v>2</v>
      </c>
      <c r="E7" s="16" t="s">
        <v>59</v>
      </c>
      <c r="F7" s="19" t="s">
        <v>62</v>
      </c>
      <c r="G7" s="18" t="s">
        <v>86</v>
      </c>
      <c r="H7" s="35" t="s">
        <v>43</v>
      </c>
      <c r="I7" s="18" t="s">
        <v>41</v>
      </c>
      <c r="J7" s="22"/>
      <c r="K7" s="22"/>
      <c r="L7" s="22"/>
      <c r="M7" s="22"/>
      <c r="N7" s="22"/>
      <c r="O7" s="22"/>
      <c r="P7" s="22"/>
      <c r="Q7" s="22"/>
    </row>
    <row r="8" spans="1:17" ht="21" customHeight="1" thickBot="1" x14ac:dyDescent="0.3">
      <c r="A8" s="7" t="s">
        <v>49</v>
      </c>
      <c r="B8" s="15" t="s">
        <v>50</v>
      </c>
      <c r="C8" s="10" t="s">
        <v>51</v>
      </c>
      <c r="D8" s="11" t="s">
        <v>52</v>
      </c>
      <c r="E8" s="11" t="s">
        <v>53</v>
      </c>
      <c r="F8" s="12" t="s">
        <v>54</v>
      </c>
      <c r="G8" s="34" t="s">
        <v>55</v>
      </c>
      <c r="H8" s="10" t="s">
        <v>56</v>
      </c>
      <c r="I8" s="13" t="s">
        <v>73</v>
      </c>
      <c r="J8" s="23"/>
      <c r="K8" s="24"/>
      <c r="L8" s="24"/>
      <c r="M8" s="24"/>
      <c r="N8" s="24"/>
      <c r="O8" s="24"/>
      <c r="P8" s="24"/>
      <c r="Q8" s="24"/>
    </row>
    <row r="9" spans="1:17" ht="21.2" customHeight="1" x14ac:dyDescent="0.25">
      <c r="A9" s="51" t="s">
        <v>72</v>
      </c>
      <c r="B9" s="14">
        <v>50554</v>
      </c>
      <c r="C9" s="55">
        <f>SUM(B9/12)</f>
        <v>4212.833333333333</v>
      </c>
      <c r="D9" s="38" t="s">
        <v>44</v>
      </c>
      <c r="E9" s="84">
        <v>1000</v>
      </c>
      <c r="F9" s="87">
        <v>0.24</v>
      </c>
      <c r="G9" s="45">
        <v>843</v>
      </c>
      <c r="H9" s="98">
        <v>0.35</v>
      </c>
      <c r="I9" s="62">
        <v>1475</v>
      </c>
      <c r="J9" s="25"/>
      <c r="K9" s="26"/>
      <c r="L9" s="27"/>
      <c r="M9" s="28"/>
      <c r="N9" s="29"/>
      <c r="O9" s="30"/>
      <c r="P9" s="31"/>
      <c r="Q9" s="29"/>
    </row>
    <row r="10" spans="1:17" ht="21.2" customHeight="1" x14ac:dyDescent="0.25">
      <c r="A10" s="52"/>
      <c r="B10" s="8">
        <v>66853</v>
      </c>
      <c r="C10" s="56">
        <f t="shared" ref="C10:C16" si="0">SUM(B10/12)</f>
        <v>5571.083333333333</v>
      </c>
      <c r="D10" s="39" t="s">
        <v>45</v>
      </c>
      <c r="E10" s="50"/>
      <c r="F10" s="88">
        <v>0.18</v>
      </c>
      <c r="G10" s="46">
        <v>1114</v>
      </c>
      <c r="H10" s="42">
        <v>0.35</v>
      </c>
      <c r="I10" s="60">
        <v>1950</v>
      </c>
      <c r="J10" s="25"/>
      <c r="K10" s="26"/>
      <c r="L10" s="27"/>
      <c r="M10" s="28"/>
      <c r="N10" s="29"/>
      <c r="O10" s="30"/>
      <c r="P10" s="31"/>
      <c r="Q10" s="32"/>
    </row>
    <row r="11" spans="1:17" ht="21.2" customHeight="1" x14ac:dyDescent="0.25">
      <c r="A11" s="52"/>
      <c r="B11" s="8">
        <v>42410</v>
      </c>
      <c r="C11" s="56">
        <f t="shared" si="0"/>
        <v>3534.1666666666665</v>
      </c>
      <c r="D11" s="39" t="s">
        <v>46</v>
      </c>
      <c r="E11" s="50"/>
      <c r="F11" s="88">
        <v>0.28000000000000003</v>
      </c>
      <c r="G11" s="46">
        <v>707</v>
      </c>
      <c r="H11" s="42">
        <v>0.35</v>
      </c>
      <c r="I11" s="60">
        <v>1237</v>
      </c>
      <c r="J11" s="25"/>
      <c r="K11" s="26"/>
      <c r="L11" s="27"/>
      <c r="M11" s="28"/>
      <c r="N11" s="29"/>
      <c r="O11" s="30"/>
      <c r="P11" s="31"/>
      <c r="Q11" s="29"/>
    </row>
    <row r="12" spans="1:17" ht="29.25" customHeight="1" x14ac:dyDescent="0.25">
      <c r="A12" s="53" t="s">
        <v>0</v>
      </c>
      <c r="B12" s="9">
        <v>29851</v>
      </c>
      <c r="C12" s="57">
        <f t="shared" si="0"/>
        <v>2487.5833333333335</v>
      </c>
      <c r="D12" s="108" t="s">
        <v>47</v>
      </c>
      <c r="E12" s="50">
        <v>600</v>
      </c>
      <c r="F12" s="89">
        <v>0.24</v>
      </c>
      <c r="G12" s="47">
        <v>498</v>
      </c>
      <c r="H12" s="43">
        <v>0.35</v>
      </c>
      <c r="I12" s="61">
        <v>870</v>
      </c>
      <c r="J12" s="25"/>
      <c r="K12" s="26"/>
      <c r="L12" s="27"/>
      <c r="M12" s="28"/>
      <c r="N12" s="29"/>
      <c r="O12" s="30"/>
      <c r="P12" s="31"/>
      <c r="Q12" s="29"/>
    </row>
    <row r="13" spans="1:17" ht="26.25" customHeight="1" x14ac:dyDescent="0.25">
      <c r="A13" s="53"/>
      <c r="B13" s="9">
        <v>16284</v>
      </c>
      <c r="C13" s="57">
        <f t="shared" si="0"/>
        <v>1357</v>
      </c>
      <c r="D13" s="36" t="s">
        <v>5</v>
      </c>
      <c r="E13" s="50"/>
      <c r="F13" s="89">
        <v>0.44</v>
      </c>
      <c r="G13" s="47">
        <v>271</v>
      </c>
      <c r="H13" s="43">
        <v>0.35</v>
      </c>
      <c r="I13" s="61">
        <v>475</v>
      </c>
      <c r="J13" s="25"/>
      <c r="K13" s="26"/>
      <c r="L13" s="27"/>
      <c r="M13" s="33"/>
      <c r="N13" s="29"/>
      <c r="O13" s="30"/>
      <c r="P13" s="31"/>
      <c r="Q13" s="29"/>
    </row>
    <row r="14" spans="1:17" ht="21.2" customHeight="1" x14ac:dyDescent="0.25">
      <c r="A14" s="53"/>
      <c r="B14" s="9">
        <v>22642</v>
      </c>
      <c r="C14" s="57">
        <f t="shared" si="0"/>
        <v>1886.8333333333333</v>
      </c>
      <c r="D14" s="40" t="s">
        <v>3</v>
      </c>
      <c r="E14" s="50"/>
      <c r="F14" s="89">
        <v>0.32</v>
      </c>
      <c r="G14" s="47">
        <v>377</v>
      </c>
      <c r="H14" s="43">
        <v>0.35</v>
      </c>
      <c r="I14" s="61">
        <v>660</v>
      </c>
      <c r="J14" s="25"/>
      <c r="K14" s="26"/>
      <c r="L14" s="27"/>
      <c r="M14" s="28"/>
      <c r="N14" s="29"/>
      <c r="O14" s="30"/>
      <c r="P14" s="31"/>
      <c r="Q14" s="29"/>
    </row>
    <row r="15" spans="1:17" s="6" customFormat="1" ht="21.2" customHeight="1" x14ac:dyDescent="0.25">
      <c r="A15" s="53"/>
      <c r="B15" s="9">
        <v>5210</v>
      </c>
      <c r="C15" s="57">
        <f t="shared" si="0"/>
        <v>434.16666666666669</v>
      </c>
      <c r="D15" s="40" t="s">
        <v>4</v>
      </c>
      <c r="E15" s="50"/>
      <c r="F15" s="89">
        <v>1.38</v>
      </c>
      <c r="G15" s="47">
        <v>239</v>
      </c>
      <c r="H15" s="43">
        <v>0.7</v>
      </c>
      <c r="I15" s="61">
        <v>304</v>
      </c>
      <c r="J15" s="25"/>
      <c r="K15" s="26"/>
      <c r="L15" s="27"/>
      <c r="M15" s="28"/>
      <c r="N15" s="29"/>
      <c r="O15" s="30"/>
      <c r="P15" s="31"/>
      <c r="Q15" s="29"/>
    </row>
    <row r="16" spans="1:17" ht="26.25" customHeight="1" thickBot="1" x14ac:dyDescent="0.3">
      <c r="A16" s="99" t="s">
        <v>1</v>
      </c>
      <c r="B16" s="100">
        <v>23400</v>
      </c>
      <c r="C16" s="101">
        <f t="shared" si="0"/>
        <v>1950</v>
      </c>
      <c r="D16" s="102" t="s">
        <v>48</v>
      </c>
      <c r="E16" s="103">
        <v>600</v>
      </c>
      <c r="F16" s="104">
        <v>0.31</v>
      </c>
      <c r="G16" s="105">
        <v>390</v>
      </c>
      <c r="H16" s="106">
        <v>0.35</v>
      </c>
      <c r="I16" s="107">
        <v>683</v>
      </c>
      <c r="J16" s="25"/>
      <c r="K16" s="26"/>
      <c r="L16" s="27"/>
      <c r="M16" s="28"/>
      <c r="N16" s="29"/>
      <c r="O16" s="30"/>
      <c r="P16" s="31"/>
      <c r="Q16" s="29"/>
    </row>
    <row r="17" spans="1:14" x14ac:dyDescent="0.25">
      <c r="N17" s="1"/>
    </row>
    <row r="18" spans="1:14" x14ac:dyDescent="0.25">
      <c r="N18" s="1"/>
    </row>
    <row r="19" spans="1:14" x14ac:dyDescent="0.25">
      <c r="A19" s="63" t="s">
        <v>85</v>
      </c>
      <c r="N19" s="1"/>
    </row>
    <row r="20" spans="1:14" x14ac:dyDescent="0.25">
      <c r="A20" s="63" t="s">
        <v>57</v>
      </c>
      <c r="N20" s="1"/>
    </row>
    <row r="21" spans="1:14" x14ac:dyDescent="0.25">
      <c r="A21" s="63" t="s">
        <v>82</v>
      </c>
      <c r="N21" s="1"/>
    </row>
    <row r="22" spans="1:14" x14ac:dyDescent="0.25">
      <c r="A22" s="63" t="s">
        <v>83</v>
      </c>
      <c r="N22" s="1"/>
    </row>
    <row r="23" spans="1:14" x14ac:dyDescent="0.25">
      <c r="N23" s="1"/>
    </row>
  </sheetData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C8B4-19AE-4DB8-AD5D-BBC514C8B8BD}">
  <dimension ref="A2:I26"/>
  <sheetViews>
    <sheetView workbookViewId="0">
      <selection activeCell="D13" sqref="D13"/>
    </sheetView>
  </sheetViews>
  <sheetFormatPr defaultRowHeight="15" x14ac:dyDescent="0.25"/>
  <cols>
    <col min="1" max="1" width="43.7109375" customWidth="1"/>
    <col min="2" max="2" width="10" style="92" customWidth="1"/>
    <col min="3" max="3" width="9.5703125" style="2" customWidth="1"/>
    <col min="4" max="4" width="27.7109375" customWidth="1"/>
    <col min="5" max="5" width="9" style="2" customWidth="1"/>
    <col min="6" max="6" width="10" customWidth="1"/>
    <col min="7" max="7" width="10.28515625" customWidth="1"/>
    <col min="8" max="9" width="11.85546875" bestFit="1" customWidth="1"/>
  </cols>
  <sheetData>
    <row r="2" spans="1:9" x14ac:dyDescent="0.25">
      <c r="A2" s="5" t="s">
        <v>91</v>
      </c>
    </row>
    <row r="4" spans="1:9" ht="55.5" customHeight="1" x14ac:dyDescent="0.25">
      <c r="A4" s="64" t="s">
        <v>88</v>
      </c>
      <c r="B4" s="91" t="s">
        <v>60</v>
      </c>
      <c r="C4" s="65" t="s">
        <v>77</v>
      </c>
      <c r="D4" s="64" t="s">
        <v>24</v>
      </c>
      <c r="E4" s="65" t="s">
        <v>25</v>
      </c>
      <c r="F4" s="65" t="s">
        <v>89</v>
      </c>
      <c r="G4" s="93" t="s">
        <v>74</v>
      </c>
      <c r="H4" s="94" t="s">
        <v>75</v>
      </c>
      <c r="I4" s="66" t="s">
        <v>76</v>
      </c>
    </row>
    <row r="5" spans="1:9" ht="30" customHeight="1" x14ac:dyDescent="0.25">
      <c r="A5" s="67" t="s">
        <v>16</v>
      </c>
      <c r="B5" s="70">
        <v>40</v>
      </c>
      <c r="C5" s="68">
        <v>40</v>
      </c>
      <c r="D5" s="69" t="s">
        <v>7</v>
      </c>
      <c r="E5" s="70">
        <v>870</v>
      </c>
      <c r="F5" s="71">
        <f>SUM(E5*C5)</f>
        <v>34800</v>
      </c>
      <c r="G5" s="72">
        <f>SUM(F5*12)</f>
        <v>417600</v>
      </c>
      <c r="H5" s="82">
        <v>239040</v>
      </c>
      <c r="I5" s="82">
        <f>SUM(G5-H5)</f>
        <v>178560</v>
      </c>
    </row>
    <row r="6" spans="1:9" ht="30" customHeight="1" x14ac:dyDescent="0.25">
      <c r="A6" s="67" t="s">
        <v>17</v>
      </c>
      <c r="B6" s="70">
        <v>25</v>
      </c>
      <c r="C6" s="68">
        <v>27</v>
      </c>
      <c r="D6" s="69" t="s">
        <v>35</v>
      </c>
      <c r="E6" s="70">
        <v>683</v>
      </c>
      <c r="F6" s="71">
        <f>SUM(E6*C6)</f>
        <v>18441</v>
      </c>
      <c r="G6" s="72">
        <f t="shared" ref="G6:G24" si="0">SUM(F6*12)</f>
        <v>221292</v>
      </c>
      <c r="H6" s="82">
        <v>126360</v>
      </c>
      <c r="I6" s="82">
        <f t="shared" ref="I6:I24" si="1">SUM(G6-H6)</f>
        <v>94932</v>
      </c>
    </row>
    <row r="7" spans="1:9" ht="30" customHeight="1" x14ac:dyDescent="0.25">
      <c r="A7" s="67" t="s">
        <v>19</v>
      </c>
      <c r="B7" s="70">
        <v>45</v>
      </c>
      <c r="C7" s="68">
        <v>45</v>
      </c>
      <c r="D7" s="69" t="s">
        <v>6</v>
      </c>
      <c r="E7" s="70">
        <v>870</v>
      </c>
      <c r="F7" s="71">
        <f t="shared" ref="F7:F24" si="2">SUM(E7*C7)</f>
        <v>39150</v>
      </c>
      <c r="G7" s="72">
        <f t="shared" si="0"/>
        <v>469800</v>
      </c>
      <c r="H7" s="82">
        <v>268920</v>
      </c>
      <c r="I7" s="82">
        <f t="shared" si="1"/>
        <v>200880</v>
      </c>
    </row>
    <row r="8" spans="1:9" ht="30" customHeight="1" x14ac:dyDescent="0.25">
      <c r="A8" s="67" t="s">
        <v>20</v>
      </c>
      <c r="B8" s="70">
        <v>60</v>
      </c>
      <c r="C8" s="68">
        <v>56</v>
      </c>
      <c r="D8" s="69" t="s">
        <v>26</v>
      </c>
      <c r="E8" s="70">
        <v>683</v>
      </c>
      <c r="F8" s="71">
        <f t="shared" si="2"/>
        <v>38248</v>
      </c>
      <c r="G8" s="72">
        <f t="shared" si="0"/>
        <v>458976</v>
      </c>
      <c r="H8" s="82">
        <v>262080</v>
      </c>
      <c r="I8" s="82">
        <f t="shared" si="1"/>
        <v>196896</v>
      </c>
    </row>
    <row r="9" spans="1:9" ht="30" customHeight="1" x14ac:dyDescent="0.25">
      <c r="A9" s="67" t="s">
        <v>15</v>
      </c>
      <c r="B9" s="70">
        <v>8</v>
      </c>
      <c r="C9" s="68">
        <v>9</v>
      </c>
      <c r="D9" s="69" t="s">
        <v>6</v>
      </c>
      <c r="E9" s="70">
        <v>870</v>
      </c>
      <c r="F9" s="71">
        <f t="shared" si="2"/>
        <v>7830</v>
      </c>
      <c r="G9" s="72">
        <f t="shared" si="0"/>
        <v>93960</v>
      </c>
      <c r="H9" s="82">
        <v>53784</v>
      </c>
      <c r="I9" s="82">
        <f t="shared" si="1"/>
        <v>40176</v>
      </c>
    </row>
    <row r="10" spans="1:9" ht="30" customHeight="1" x14ac:dyDescent="0.25">
      <c r="A10" s="67" t="s">
        <v>11</v>
      </c>
      <c r="B10" s="70" t="s">
        <v>38</v>
      </c>
      <c r="C10" s="68">
        <v>70</v>
      </c>
      <c r="D10" s="69" t="s">
        <v>27</v>
      </c>
      <c r="E10" s="70">
        <v>683</v>
      </c>
      <c r="F10" s="71">
        <f t="shared" si="2"/>
        <v>47810</v>
      </c>
      <c r="G10" s="72">
        <f t="shared" si="0"/>
        <v>573720</v>
      </c>
      <c r="H10" s="82">
        <v>201600</v>
      </c>
      <c r="I10" s="82">
        <f t="shared" si="1"/>
        <v>372120</v>
      </c>
    </row>
    <row r="11" spans="1:9" ht="30" customHeight="1" x14ac:dyDescent="0.25">
      <c r="A11" s="67" t="s">
        <v>12</v>
      </c>
      <c r="B11" s="70">
        <v>13</v>
      </c>
      <c r="C11" s="68">
        <v>10</v>
      </c>
      <c r="D11" s="69" t="s">
        <v>39</v>
      </c>
      <c r="E11" s="73">
        <v>1950</v>
      </c>
      <c r="F11" s="71">
        <f t="shared" si="2"/>
        <v>19500</v>
      </c>
      <c r="G11" s="72">
        <f t="shared" si="0"/>
        <v>234000</v>
      </c>
      <c r="H11" s="82">
        <v>133680</v>
      </c>
      <c r="I11" s="82">
        <f t="shared" si="1"/>
        <v>100320</v>
      </c>
    </row>
    <row r="12" spans="1:9" ht="30" customHeight="1" x14ac:dyDescent="0.25">
      <c r="A12" s="67" t="s">
        <v>36</v>
      </c>
      <c r="B12" s="70">
        <v>35</v>
      </c>
      <c r="C12" s="68">
        <v>24</v>
      </c>
      <c r="D12" s="69" t="s">
        <v>28</v>
      </c>
      <c r="E12" s="70">
        <v>304</v>
      </c>
      <c r="F12" s="71">
        <f t="shared" si="2"/>
        <v>7296</v>
      </c>
      <c r="G12" s="72">
        <f t="shared" si="0"/>
        <v>87552</v>
      </c>
      <c r="H12" s="82">
        <v>68832</v>
      </c>
      <c r="I12" s="82">
        <f t="shared" si="1"/>
        <v>18720</v>
      </c>
    </row>
    <row r="13" spans="1:9" ht="30" customHeight="1" x14ac:dyDescent="0.25">
      <c r="A13" s="67" t="s">
        <v>9</v>
      </c>
      <c r="B13" s="70">
        <v>30</v>
      </c>
      <c r="C13" s="68">
        <v>30</v>
      </c>
      <c r="D13" s="69" t="s">
        <v>7</v>
      </c>
      <c r="E13" s="70">
        <v>870</v>
      </c>
      <c r="F13" s="71">
        <f t="shared" si="2"/>
        <v>26100</v>
      </c>
      <c r="G13" s="72">
        <f t="shared" si="0"/>
        <v>313200</v>
      </c>
      <c r="H13" s="82">
        <v>179280</v>
      </c>
      <c r="I13" s="82">
        <f t="shared" si="1"/>
        <v>133920</v>
      </c>
    </row>
    <row r="14" spans="1:9" ht="30" customHeight="1" x14ac:dyDescent="0.25">
      <c r="A14" s="67" t="s">
        <v>66</v>
      </c>
      <c r="B14" s="70">
        <v>56</v>
      </c>
      <c r="C14" s="68">
        <v>25</v>
      </c>
      <c r="D14" s="69" t="s">
        <v>67</v>
      </c>
      <c r="E14" s="73">
        <v>1475</v>
      </c>
      <c r="F14" s="71">
        <f t="shared" si="2"/>
        <v>36875</v>
      </c>
      <c r="G14" s="72">
        <f t="shared" si="0"/>
        <v>442500</v>
      </c>
      <c r="H14" s="82">
        <v>252900</v>
      </c>
      <c r="I14" s="82">
        <f t="shared" si="1"/>
        <v>189600</v>
      </c>
    </row>
    <row r="15" spans="1:9" ht="30" customHeight="1" x14ac:dyDescent="0.25">
      <c r="A15" s="67" t="s">
        <v>10</v>
      </c>
      <c r="B15" s="70">
        <v>45</v>
      </c>
      <c r="C15" s="68">
        <v>31</v>
      </c>
      <c r="D15" s="69" t="s">
        <v>6</v>
      </c>
      <c r="E15" s="70">
        <v>870</v>
      </c>
      <c r="F15" s="71">
        <f t="shared" si="2"/>
        <v>26970</v>
      </c>
      <c r="G15" s="72">
        <f t="shared" si="0"/>
        <v>323640</v>
      </c>
      <c r="H15" s="82">
        <v>185256</v>
      </c>
      <c r="I15" s="82">
        <f t="shared" si="1"/>
        <v>138384</v>
      </c>
    </row>
    <row r="16" spans="1:9" ht="30" customHeight="1" x14ac:dyDescent="0.25">
      <c r="A16" s="67" t="s">
        <v>22</v>
      </c>
      <c r="B16" s="70">
        <v>40</v>
      </c>
      <c r="C16" s="68">
        <v>35</v>
      </c>
      <c r="D16" s="69" t="s">
        <v>7</v>
      </c>
      <c r="E16" s="70">
        <v>870</v>
      </c>
      <c r="F16" s="71">
        <f t="shared" si="2"/>
        <v>30450</v>
      </c>
      <c r="G16" s="72">
        <f t="shared" si="0"/>
        <v>365400</v>
      </c>
      <c r="H16" s="82">
        <v>209160</v>
      </c>
      <c r="I16" s="82">
        <f t="shared" si="1"/>
        <v>156240</v>
      </c>
    </row>
    <row r="17" spans="1:9" ht="30" customHeight="1" x14ac:dyDescent="0.25">
      <c r="A17" s="67" t="s">
        <v>68</v>
      </c>
      <c r="B17" s="70">
        <v>14</v>
      </c>
      <c r="C17" s="68">
        <v>10</v>
      </c>
      <c r="D17" s="69" t="s">
        <v>69</v>
      </c>
      <c r="E17" s="73">
        <v>1950</v>
      </c>
      <c r="F17" s="71">
        <f t="shared" si="2"/>
        <v>19500</v>
      </c>
      <c r="G17" s="72">
        <f t="shared" si="0"/>
        <v>234000</v>
      </c>
      <c r="H17" s="82">
        <v>133680</v>
      </c>
      <c r="I17" s="82">
        <f t="shared" si="1"/>
        <v>100320</v>
      </c>
    </row>
    <row r="18" spans="1:9" ht="48" customHeight="1" x14ac:dyDescent="0.25">
      <c r="A18" s="64" t="s">
        <v>88</v>
      </c>
      <c r="B18" s="91" t="s">
        <v>60</v>
      </c>
      <c r="C18" s="65" t="s">
        <v>77</v>
      </c>
      <c r="D18" s="64" t="s">
        <v>24</v>
      </c>
      <c r="E18" s="65" t="s">
        <v>25</v>
      </c>
      <c r="F18" s="65" t="s">
        <v>89</v>
      </c>
      <c r="G18" s="93" t="s">
        <v>74</v>
      </c>
      <c r="H18" s="94" t="s">
        <v>75</v>
      </c>
      <c r="I18" s="66" t="s">
        <v>76</v>
      </c>
    </row>
    <row r="19" spans="1:9" ht="30" customHeight="1" x14ac:dyDescent="0.25">
      <c r="A19" s="67" t="s">
        <v>70</v>
      </c>
      <c r="B19" s="70" t="s">
        <v>32</v>
      </c>
      <c r="C19" s="68">
        <v>40</v>
      </c>
      <c r="D19" s="69" t="s">
        <v>37</v>
      </c>
      <c r="E19" s="70">
        <v>475</v>
      </c>
      <c r="F19" s="71">
        <f t="shared" si="2"/>
        <v>19000</v>
      </c>
      <c r="G19" s="72">
        <f t="shared" si="0"/>
        <v>228000</v>
      </c>
      <c r="H19" s="82">
        <v>130080</v>
      </c>
      <c r="I19" s="82">
        <f t="shared" si="1"/>
        <v>97920</v>
      </c>
    </row>
    <row r="20" spans="1:9" ht="30" customHeight="1" x14ac:dyDescent="0.25">
      <c r="A20" s="67" t="s">
        <v>21</v>
      </c>
      <c r="B20" s="70">
        <v>40</v>
      </c>
      <c r="C20" s="68">
        <v>40</v>
      </c>
      <c r="D20" s="69" t="s">
        <v>29</v>
      </c>
      <c r="E20" s="70">
        <v>304</v>
      </c>
      <c r="F20" s="71">
        <f t="shared" si="2"/>
        <v>12160</v>
      </c>
      <c r="G20" s="72">
        <f t="shared" si="0"/>
        <v>145920</v>
      </c>
      <c r="H20" s="82">
        <v>114720</v>
      </c>
      <c r="I20" s="82">
        <f t="shared" si="1"/>
        <v>31200</v>
      </c>
    </row>
    <row r="21" spans="1:9" ht="30" customHeight="1" x14ac:dyDescent="0.25">
      <c r="A21" s="67" t="s">
        <v>14</v>
      </c>
      <c r="B21" s="70">
        <v>55</v>
      </c>
      <c r="C21" s="68">
        <v>40</v>
      </c>
      <c r="D21" s="69" t="s">
        <v>34</v>
      </c>
      <c r="E21" s="70">
        <v>870</v>
      </c>
      <c r="F21" s="71">
        <f t="shared" si="2"/>
        <v>34800</v>
      </c>
      <c r="G21" s="72">
        <f t="shared" si="0"/>
        <v>417600</v>
      </c>
      <c r="H21" s="82">
        <v>239040</v>
      </c>
      <c r="I21" s="82">
        <f t="shared" si="1"/>
        <v>178560</v>
      </c>
    </row>
    <row r="22" spans="1:9" ht="30" customHeight="1" x14ac:dyDescent="0.25">
      <c r="A22" s="67" t="s">
        <v>13</v>
      </c>
      <c r="B22" s="70">
        <v>16</v>
      </c>
      <c r="C22" s="68">
        <v>30</v>
      </c>
      <c r="D22" s="69" t="s">
        <v>30</v>
      </c>
      <c r="E22" s="70">
        <v>870</v>
      </c>
      <c r="F22" s="71">
        <f t="shared" si="2"/>
        <v>26100</v>
      </c>
      <c r="G22" s="72">
        <f t="shared" si="0"/>
        <v>313200</v>
      </c>
      <c r="H22" s="82">
        <v>179280</v>
      </c>
      <c r="I22" s="82">
        <f t="shared" si="1"/>
        <v>133920</v>
      </c>
    </row>
    <row r="23" spans="1:9" ht="30" customHeight="1" x14ac:dyDescent="0.25">
      <c r="A23" s="67" t="s">
        <v>8</v>
      </c>
      <c r="B23" s="70" t="s">
        <v>31</v>
      </c>
      <c r="C23" s="68">
        <v>42</v>
      </c>
      <c r="D23" s="69" t="s">
        <v>35</v>
      </c>
      <c r="E23" s="70">
        <v>683</v>
      </c>
      <c r="F23" s="71">
        <f t="shared" si="2"/>
        <v>28686</v>
      </c>
      <c r="G23" s="72">
        <f t="shared" si="0"/>
        <v>344232</v>
      </c>
      <c r="H23" s="82">
        <v>196560</v>
      </c>
      <c r="I23" s="82">
        <f t="shared" si="1"/>
        <v>147672</v>
      </c>
    </row>
    <row r="24" spans="1:9" ht="30" customHeight="1" thickBot="1" x14ac:dyDescent="0.3">
      <c r="A24" s="74" t="s">
        <v>18</v>
      </c>
      <c r="B24" s="77">
        <v>120</v>
      </c>
      <c r="C24" s="75">
        <v>32</v>
      </c>
      <c r="D24" s="76" t="s">
        <v>35</v>
      </c>
      <c r="E24" s="77">
        <v>683</v>
      </c>
      <c r="F24" s="71">
        <f t="shared" si="2"/>
        <v>21856</v>
      </c>
      <c r="G24" s="72">
        <f t="shared" si="0"/>
        <v>262272</v>
      </c>
      <c r="H24" s="83">
        <v>55200</v>
      </c>
      <c r="I24" s="83">
        <f t="shared" si="1"/>
        <v>207072</v>
      </c>
    </row>
    <row r="25" spans="1:9" ht="15.75" thickBot="1" x14ac:dyDescent="0.3">
      <c r="A25" s="78" t="s">
        <v>33</v>
      </c>
      <c r="B25" s="79"/>
      <c r="C25" s="79"/>
      <c r="D25" s="80"/>
      <c r="E25" s="79"/>
      <c r="F25" s="81">
        <f>SUM(F5:F24)</f>
        <v>495572</v>
      </c>
      <c r="G25" s="81">
        <f>SUM(G5:G24)</f>
        <v>5946864</v>
      </c>
      <c r="H25" s="95">
        <f>SUM(H5:H24)</f>
        <v>3229452</v>
      </c>
      <c r="I25" s="96">
        <f>SUM(I5:I24)</f>
        <v>2717412</v>
      </c>
    </row>
    <row r="26" spans="1:9" x14ac:dyDescent="0.25">
      <c r="E26" s="85"/>
    </row>
  </sheetData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Grilă de calcul + 10%</vt:lpstr>
      <vt:lpstr>calcul bugetar 2023  +10%</vt:lpstr>
      <vt:lpstr>Grila de calcul + 15%</vt:lpstr>
      <vt:lpstr>calcul bugetar  2023 + 15%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2022-07-04T08:30:43Z</cp:lastPrinted>
  <dcterms:created xsi:type="dcterms:W3CDTF">2021-06-24T06:56:32Z</dcterms:created>
  <dcterms:modified xsi:type="dcterms:W3CDTF">2022-07-05T06:54:26Z</dcterms:modified>
</cp:coreProperties>
</file>