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cumente\Fundatii\2024\HCL\PHCL varianta 1 aprobare grila de calcul\"/>
    </mc:Choice>
  </mc:AlternateContent>
  <xr:revisionPtr revIDLastSave="0" documentId="13_ncr:1_{D5943463-C7FC-452A-A73B-BAAC3D5FCEB3}" xr6:coauthVersionLast="47" xr6:coauthVersionMax="47" xr10:uidLastSave="{00000000-0000-0000-0000-000000000000}"/>
  <bookViews>
    <workbookView xWindow="-120" yWindow="-120" windowWidth="29040" windowHeight="15720" firstSheet="1" activeTab="4" xr2:uid="{10984623-C356-4B7B-B27E-F77A58A1F1DF}"/>
  </bookViews>
  <sheets>
    <sheet name="Grilă de calcul 30%" sheetId="3" r:id="rId1"/>
    <sheet name="calcul bugetar 2023  +10%" sheetId="2" r:id="rId2"/>
    <sheet name="Grila de calcul 35%" sheetId="4" r:id="rId3"/>
    <sheet name="calcul bugetar  2023 + 15%" sheetId="5" r:id="rId4"/>
    <sheet name="grila de calcul 2024 " sheetId="6" r:id="rId5"/>
    <sheet name="calcul bugetar 202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F23" i="7"/>
  <c r="G23" i="7" s="1"/>
  <c r="I23" i="7" s="1"/>
  <c r="F22" i="7"/>
  <c r="G22" i="7" s="1"/>
  <c r="I22" i="7" s="1"/>
  <c r="F21" i="7"/>
  <c r="G21" i="7" s="1"/>
  <c r="I21" i="7" s="1"/>
  <c r="F20" i="7"/>
  <c r="G20" i="7" s="1"/>
  <c r="I20" i="7" s="1"/>
  <c r="F19" i="7"/>
  <c r="G19" i="7" s="1"/>
  <c r="I19" i="7" s="1"/>
  <c r="F18" i="7"/>
  <c r="G18" i="7" s="1"/>
  <c r="I18" i="7" s="1"/>
  <c r="F17" i="7"/>
  <c r="G17" i="7" s="1"/>
  <c r="I17" i="7" s="1"/>
  <c r="F16" i="7"/>
  <c r="G16" i="7" s="1"/>
  <c r="I16" i="7" s="1"/>
  <c r="F15" i="7"/>
  <c r="G15" i="7" s="1"/>
  <c r="I15" i="7" s="1"/>
  <c r="F14" i="7"/>
  <c r="G14" i="7" s="1"/>
  <c r="I14" i="7" s="1"/>
  <c r="F13" i="7"/>
  <c r="G13" i="7" s="1"/>
  <c r="I13" i="7" s="1"/>
  <c r="F12" i="7"/>
  <c r="G12" i="7" s="1"/>
  <c r="I12" i="7" s="1"/>
  <c r="F11" i="7"/>
  <c r="G11" i="7" s="1"/>
  <c r="I11" i="7" s="1"/>
  <c r="F10" i="7"/>
  <c r="G10" i="7" s="1"/>
  <c r="I10" i="7" s="1"/>
  <c r="F9" i="7"/>
  <c r="G9" i="7" s="1"/>
  <c r="I9" i="7" s="1"/>
  <c r="F8" i="7"/>
  <c r="G8" i="7" s="1"/>
  <c r="I8" i="7" s="1"/>
  <c r="F7" i="7"/>
  <c r="G7" i="7" s="1"/>
  <c r="I7" i="7" s="1"/>
  <c r="F6" i="7"/>
  <c r="G6" i="7" s="1"/>
  <c r="I6" i="7" s="1"/>
  <c r="F5" i="7"/>
  <c r="C13" i="6"/>
  <c r="C17" i="6"/>
  <c r="C16" i="6"/>
  <c r="C15" i="6"/>
  <c r="C14" i="6"/>
  <c r="C12" i="6"/>
  <c r="C11" i="6"/>
  <c r="C10" i="6"/>
  <c r="C9" i="6"/>
  <c r="H25" i="5"/>
  <c r="F24" i="5"/>
  <c r="G24" i="5" s="1"/>
  <c r="I24" i="5" s="1"/>
  <c r="F23" i="5"/>
  <c r="G23" i="5" s="1"/>
  <c r="I23" i="5" s="1"/>
  <c r="F22" i="5"/>
  <c r="G22" i="5" s="1"/>
  <c r="I22" i="5" s="1"/>
  <c r="F21" i="5"/>
  <c r="G21" i="5" s="1"/>
  <c r="I21" i="5" s="1"/>
  <c r="F20" i="5"/>
  <c r="G20" i="5" s="1"/>
  <c r="I20" i="5" s="1"/>
  <c r="F19" i="5"/>
  <c r="G19" i="5" s="1"/>
  <c r="I19" i="5" s="1"/>
  <c r="F17" i="5"/>
  <c r="G17" i="5" s="1"/>
  <c r="I17" i="5" s="1"/>
  <c r="F16" i="5"/>
  <c r="G16" i="5" s="1"/>
  <c r="I16" i="5" s="1"/>
  <c r="F15" i="5"/>
  <c r="G15" i="5" s="1"/>
  <c r="I15" i="5" s="1"/>
  <c r="F14" i="5"/>
  <c r="G14" i="5" s="1"/>
  <c r="I14" i="5" s="1"/>
  <c r="F13" i="5"/>
  <c r="G13" i="5" s="1"/>
  <c r="I13" i="5" s="1"/>
  <c r="F12" i="5"/>
  <c r="G12" i="5" s="1"/>
  <c r="I12" i="5" s="1"/>
  <c r="F11" i="5"/>
  <c r="G11" i="5" s="1"/>
  <c r="I11" i="5" s="1"/>
  <c r="F10" i="5"/>
  <c r="G10" i="5" s="1"/>
  <c r="I10" i="5" s="1"/>
  <c r="F9" i="5"/>
  <c r="G9" i="5" s="1"/>
  <c r="I9" i="5" s="1"/>
  <c r="F8" i="5"/>
  <c r="G8" i="5" s="1"/>
  <c r="I8" i="5" s="1"/>
  <c r="F7" i="5"/>
  <c r="G7" i="5" s="1"/>
  <c r="I7" i="5" s="1"/>
  <c r="F6" i="5"/>
  <c r="F5" i="5"/>
  <c r="G5" i="5" s="1"/>
  <c r="C16" i="4"/>
  <c r="C15" i="4"/>
  <c r="C14" i="4"/>
  <c r="C13" i="4"/>
  <c r="C12" i="4"/>
  <c r="C11" i="4"/>
  <c r="C10" i="4"/>
  <c r="C9" i="4"/>
  <c r="F7" i="2"/>
  <c r="G7" i="2" s="1"/>
  <c r="I7" i="2" s="1"/>
  <c r="F8" i="2"/>
  <c r="G8" i="2" s="1"/>
  <c r="I8" i="2" s="1"/>
  <c r="F9" i="2"/>
  <c r="G9" i="2" s="1"/>
  <c r="I9" i="2" s="1"/>
  <c r="F10" i="2"/>
  <c r="G10" i="2" s="1"/>
  <c r="I10" i="2" s="1"/>
  <c r="F11" i="2"/>
  <c r="G11" i="2" s="1"/>
  <c r="I11" i="2" s="1"/>
  <c r="F12" i="2"/>
  <c r="G12" i="2" s="1"/>
  <c r="I12" i="2" s="1"/>
  <c r="F13" i="2"/>
  <c r="G13" i="2" s="1"/>
  <c r="I13" i="2" s="1"/>
  <c r="F14" i="2"/>
  <c r="G14" i="2" s="1"/>
  <c r="I14" i="2" s="1"/>
  <c r="F15" i="2"/>
  <c r="G15" i="2" s="1"/>
  <c r="I15" i="2" s="1"/>
  <c r="F16" i="2"/>
  <c r="G16" i="2" s="1"/>
  <c r="I16" i="2" s="1"/>
  <c r="F17" i="2"/>
  <c r="G17" i="2" s="1"/>
  <c r="I17" i="2" s="1"/>
  <c r="F18" i="2"/>
  <c r="G18" i="2" s="1"/>
  <c r="I18" i="2" s="1"/>
  <c r="F20" i="2"/>
  <c r="G20" i="2" s="1"/>
  <c r="I20" i="2" s="1"/>
  <c r="F21" i="2"/>
  <c r="F22" i="2"/>
  <c r="G22" i="2" s="1"/>
  <c r="I22" i="2" s="1"/>
  <c r="F23" i="2"/>
  <c r="G23" i="2" s="1"/>
  <c r="I23" i="2" s="1"/>
  <c r="F24" i="2"/>
  <c r="G24" i="2" s="1"/>
  <c r="I24" i="2" s="1"/>
  <c r="F6" i="2"/>
  <c r="G6" i="2" s="1"/>
  <c r="I6" i="2" s="1"/>
  <c r="F5" i="2"/>
  <c r="G5" i="2" s="1"/>
  <c r="I5" i="2" s="1"/>
  <c r="C16" i="3"/>
  <c r="C15" i="3"/>
  <c r="C14" i="3"/>
  <c r="C13" i="3"/>
  <c r="C12" i="3"/>
  <c r="C11" i="3"/>
  <c r="C10" i="3"/>
  <c r="C9" i="3"/>
  <c r="H25" i="2"/>
  <c r="F24" i="7" l="1"/>
  <c r="G5" i="7"/>
  <c r="F25" i="5"/>
  <c r="F25" i="2"/>
  <c r="I5" i="5"/>
  <c r="G6" i="5"/>
  <c r="I6" i="5" s="1"/>
  <c r="G21" i="2"/>
  <c r="I21" i="2" s="1"/>
  <c r="I25" i="2" s="1"/>
  <c r="G24" i="7" l="1"/>
  <c r="I5" i="7"/>
  <c r="I24" i="7" s="1"/>
  <c r="G25" i="2"/>
  <c r="I25" i="5"/>
  <c r="G25" i="5"/>
</calcChain>
</file>

<file path=xl/sharedStrings.xml><?xml version="1.0" encoding="utf-8"?>
<sst xmlns="http://schemas.openxmlformats.org/spreadsheetml/2006/main" count="290" uniqueCount="106">
  <si>
    <t xml:space="preserve">Centru de zi </t>
  </si>
  <si>
    <t xml:space="preserve">Îngrijire la domiciliu </t>
  </si>
  <si>
    <t xml:space="preserve">Categorii </t>
  </si>
  <si>
    <t>centre de recuperare copii</t>
  </si>
  <si>
    <t>centre de consilire copii</t>
  </si>
  <si>
    <t xml:space="preserve">centru de recuperare neuromotorie tip ambulatoriu </t>
  </si>
  <si>
    <t xml:space="preserve">centre de zi adulți cu dizabilități </t>
  </si>
  <si>
    <t xml:space="preserve">centre de zi vârstnici </t>
  </si>
  <si>
    <t>Fundația Unitarcoop</t>
  </si>
  <si>
    <t>Fundația de Ecologie Umană ”Oasis”</t>
  </si>
  <si>
    <t xml:space="preserve">Fundația Mâini Dibace </t>
  </si>
  <si>
    <t xml:space="preserve">Fundația Creștină Diakonia </t>
  </si>
  <si>
    <t>Fundația Creștină Rhema - Centru de îngrijire și asistență Iona</t>
  </si>
  <si>
    <t xml:space="preserve">Fundația Transilvană Alpha - Centrul de zi Atrium </t>
  </si>
  <si>
    <t xml:space="preserve">Fundația Transilvană Alpha - Centrul comunitar </t>
  </si>
  <si>
    <t>Fundația ”Cezara Codruța Marica”</t>
  </si>
  <si>
    <t>Asociația Caritas Alba Iulia - Asistență Socială - Centru de zi ”Maica Tereza”</t>
  </si>
  <si>
    <t>Asociația Caritas Alba Iulia - Departamentul Socio - Medical  (CIMAS)</t>
  </si>
  <si>
    <t>Parohia Reformată II Târgu Mureș</t>
  </si>
  <si>
    <t xml:space="preserve">Asociația Hifa România - centru de zi pentru persoane cu dizabilități </t>
  </si>
  <si>
    <t xml:space="preserve">Asociația Hifa România - Îngrijire și consiliere primară a persoanelor cu dizabilități </t>
  </si>
  <si>
    <t xml:space="preserve">Fundația Talentum </t>
  </si>
  <si>
    <t xml:space="preserve">Fundația Rheum Care - Centru de zi de asistență și recuperare vârstnici </t>
  </si>
  <si>
    <t xml:space="preserve">Fundația Rheum Care - Centru de zi de recuperare pentru persoane cu dizabilități </t>
  </si>
  <si>
    <t>Categorie</t>
  </si>
  <si>
    <t xml:space="preserve">Grila de calcul </t>
  </si>
  <si>
    <t xml:space="preserve">ingrijire la domiciliu dizbilități </t>
  </si>
  <si>
    <t xml:space="preserve">servicii de ingrijire la domiciliu pt persoane varstnice </t>
  </si>
  <si>
    <t>centru de zi copii</t>
  </si>
  <si>
    <t>centru de zi consiliere</t>
  </si>
  <si>
    <t xml:space="preserve">Centru de zi adulti cu dizabiliăți </t>
  </si>
  <si>
    <t>12/zi</t>
  </si>
  <si>
    <t>40/zi</t>
  </si>
  <si>
    <t>TOTAL</t>
  </si>
  <si>
    <t xml:space="preserve">centru de zi </t>
  </si>
  <si>
    <t xml:space="preserve">ingrijire la domiciliu vârstnici </t>
  </si>
  <si>
    <t>Fundația Creștină Rhema - Centru de zi Ioana</t>
  </si>
  <si>
    <t xml:space="preserve">centru de zi recuperare </t>
  </si>
  <si>
    <t>500*</t>
  </si>
  <si>
    <t xml:space="preserve">centru de ingrijire si asistenta </t>
  </si>
  <si>
    <t>Denumirea serviciului social</t>
  </si>
  <si>
    <t>Valoare aprobată lei lună/beneficiar</t>
  </si>
  <si>
    <t xml:space="preserve">GRILĂ DE CALCUL </t>
  </si>
  <si>
    <t>Procent propus spre creștere/standard</t>
  </si>
  <si>
    <t xml:space="preserve">pentru vârstnici </t>
  </si>
  <si>
    <t xml:space="preserve">pentru persoane cu dizabiltăți </t>
  </si>
  <si>
    <t>pentru copii (case de tip familial)</t>
  </si>
  <si>
    <t>pentru adulți cu dizabilități, vârstnici</t>
  </si>
  <si>
    <t>pentru vârstnici și persoane cu dizabilități</t>
  </si>
  <si>
    <t>A</t>
  </si>
  <si>
    <t>B</t>
  </si>
  <si>
    <t>C</t>
  </si>
  <si>
    <t>D</t>
  </si>
  <si>
    <t>E</t>
  </si>
  <si>
    <t>F</t>
  </si>
  <si>
    <t>G</t>
  </si>
  <si>
    <t>H</t>
  </si>
  <si>
    <t xml:space="preserve">** Legea nr. 34/1998 privind acordarea unor subvenții asociațiilor și fundațiilor române cu personalitate juridică, care înființează și admiistrează unități de asistență socială </t>
  </si>
  <si>
    <t xml:space="preserve">Standarde* de cost /an </t>
  </si>
  <si>
    <t>Subvenții** /lună</t>
  </si>
  <si>
    <t>Capacitate conform MMPS</t>
  </si>
  <si>
    <t>Standard /   lună/   beneficiar</t>
  </si>
  <si>
    <t>Standard/  subvenție cf. L.34_1998</t>
  </si>
  <si>
    <t xml:space="preserve">*** HCL nr. 263/2021 privind subvenționarea unităților de asistență socială din municipiul Târgu Mureș,în baza Legii nr. 34/1998 privind acordarea unor subvenții asociațiilor şi fundaţiilor române cu personalitate juridică, </t>
  </si>
  <si>
    <t>care înfiinţează şi administrează unităţi de asistenţă socială</t>
  </si>
  <si>
    <t xml:space="preserve">                               cu personalitate juridică care înființează și administrează unități de asistență socială</t>
  </si>
  <si>
    <t xml:space="preserve">Fundația Lazarenum </t>
  </si>
  <si>
    <t xml:space="preserve">Cămin pentru vârstnici </t>
  </si>
  <si>
    <t>Fundația Rheum Care - Centru de abilitare ș reabilitare pentru persoane adulte cu dizabilități</t>
  </si>
  <si>
    <t>centru rezidential pentru persoane cu dizabilități</t>
  </si>
  <si>
    <t>Fundația Rheum Care - Centru de zi de recuperare neuromotorie de tip ambulatoriu JoY</t>
  </si>
  <si>
    <t xml:space="preserve">             Varianta I</t>
  </si>
  <si>
    <t xml:space="preserve">Centru rezidențial </t>
  </si>
  <si>
    <t>I</t>
  </si>
  <si>
    <t>Total an 2023</t>
  </si>
  <si>
    <t>Total an 2022</t>
  </si>
  <si>
    <t>Diferența</t>
  </si>
  <si>
    <t>Solicitare 2022</t>
  </si>
  <si>
    <t xml:space="preserve">            Varianta II</t>
  </si>
  <si>
    <t xml:space="preserve">                 privind creșterea nivelului de subvenții (coloana I ) acordate asociațiilor și fundațiilor române </t>
  </si>
  <si>
    <t xml:space="preserve">                 privind creșterea nivelului de subvenții (coloana I)  acordate asociațiilor și fundațiilor române </t>
  </si>
  <si>
    <t xml:space="preserve">                                                                    GRILĂ DE CALCUL </t>
  </si>
  <si>
    <t xml:space="preserve">*** HCL nr. 263/2021 privind subvenționarea unităților de asistență socială din municipiul Târgu Mureș,în baza Legii nr. 34/1998 privind acordarea unor subvenții asociațiilor şi fundaţiilor române cu </t>
  </si>
  <si>
    <t xml:space="preserve"> personalitate juridică, care înfiinţează şi administrează unităţi de asistenţă socială</t>
  </si>
  <si>
    <t xml:space="preserve">            Anexa nr. 2 la HCL nr. ___________</t>
  </si>
  <si>
    <t xml:space="preserve">*   HG. nr. 426 din 27 mai 2020 privind aprobarea standardelor de cost pentru serviciile sociale </t>
  </si>
  <si>
    <t>HCL nr. 263_26.08.2021***       lună / beneficiar</t>
  </si>
  <si>
    <t>HCL nr. 263_26.08.2021***     lună / beneficiar</t>
  </si>
  <si>
    <t>Asociatie /fundatie</t>
  </si>
  <si>
    <t>Plata lunară</t>
  </si>
  <si>
    <t>IMPACT BUGETAR CU MAJORARE 30%</t>
  </si>
  <si>
    <t>IMPACT BUGETAR CU MAJORARE 35%</t>
  </si>
  <si>
    <t>pentru persoane cu dizabilități</t>
  </si>
  <si>
    <t xml:space="preserve">*   HG. nr. 426 din 27 mai 2020 privind aprobarea standardelor de cost pentru serviciile sociale, cu modificările și completările ulterioare </t>
  </si>
  <si>
    <t>pentru persoane vârstnice și centre comunitare</t>
  </si>
  <si>
    <t>Procent propus spre aprobare/  standard</t>
  </si>
  <si>
    <t xml:space="preserve">      ulterioare</t>
  </si>
  <si>
    <t>** Legea nr. 34/1998 privind acordarea unor subvenții asociațiilor și fundațiilor române cu personalitate juridică, care înființează și admiistrează unități de asistență socială, cu modificările și completările</t>
  </si>
  <si>
    <t>HCL nr. 305_25.08.2022***       lună / beneficiar</t>
  </si>
  <si>
    <t xml:space="preserve">*** HCL nr. 305/2022 privind subvenționarea unităților de asistență socială din municipiul Târgu Mureș,în baza Legii nr. 34/1998 privind acordarea unor subvenții asociațiilor şi fundaţiilor române cu </t>
  </si>
  <si>
    <t>IMPACT BUGETAR GRILA DE CALCUL 2024</t>
  </si>
  <si>
    <t xml:space="preserve">Asociația Hifa România - centru Comunitar Help for Everybody </t>
  </si>
  <si>
    <t>Solicitare 2023</t>
  </si>
  <si>
    <t>Total an 2024</t>
  </si>
  <si>
    <t>Varianta 1</t>
  </si>
  <si>
    <t xml:space="preserve">                                                   privind nivelul de subvenții acordate asociațiilor și fundațiilor române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</si>
</sst>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 applyAlignment="1">
      <alignment horizontal="center" vertical="center"/>
    </xf>
    <xf numFmtId="4" fontId="0" fillId="3" borderId="12" xfId="0" applyNumberFormat="1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0" fillId="3" borderId="15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2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2" fillId="7" borderId="0" xfId="0" applyFont="1" applyFill="1"/>
    <xf numFmtId="4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10" fontId="1" fillId="7" borderId="0" xfId="1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6" borderId="12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3" borderId="15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9" fontId="0" fillId="3" borderId="4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0" fontId="1" fillId="3" borderId="20" xfId="1" applyNumberFormat="1" applyFill="1" applyBorder="1" applyAlignment="1">
      <alignment horizontal="center" vertical="center"/>
    </xf>
    <xf numFmtId="0" fontId="1" fillId="3" borderId="18" xfId="1" applyNumberFormat="1" applyFill="1" applyBorder="1" applyAlignment="1">
      <alignment horizontal="center" vertical="center"/>
    </xf>
    <xf numFmtId="0" fontId="1" fillId="6" borderId="18" xfId="1" applyNumberFormat="1" applyFill="1" applyBorder="1" applyAlignment="1">
      <alignment horizontal="center" vertical="center"/>
    </xf>
    <xf numFmtId="0" fontId="1" fillId="4" borderId="18" xfId="1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vertical="center"/>
    </xf>
    <xf numFmtId="3" fontId="2" fillId="8" borderId="5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3" fontId="0" fillId="5" borderId="16" xfId="0" applyNumberFormat="1" applyFill="1" applyBorder="1" applyAlignment="1">
      <alignment horizontal="center" vertical="center"/>
    </xf>
    <xf numFmtId="0" fontId="4" fillId="7" borderId="0" xfId="0" applyFont="1" applyFill="1"/>
    <xf numFmtId="9" fontId="1" fillId="3" borderId="15" xfId="1" applyNumberFormat="1" applyFill="1" applyBorder="1" applyAlignment="1">
      <alignment horizontal="center" vertical="center"/>
    </xf>
    <xf numFmtId="9" fontId="1" fillId="3" borderId="12" xfId="1" applyNumberFormat="1" applyFill="1" applyBorder="1" applyAlignment="1">
      <alignment horizontal="center" vertical="center"/>
    </xf>
    <xf numFmtId="9" fontId="1" fillId="6" borderId="12" xfId="1" applyNumberFormat="1" applyFill="1" applyBorder="1" applyAlignment="1">
      <alignment horizontal="center" vertical="center"/>
    </xf>
    <xf numFmtId="9" fontId="1" fillId="4" borderId="12" xfId="1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8" borderId="5" xfId="0" applyNumberFormat="1" applyFont="1" applyFill="1" applyBorder="1" applyAlignment="1">
      <alignment vertical="center"/>
    </xf>
    <xf numFmtId="164" fontId="2" fillId="8" borderId="6" xfId="0" applyNumberFormat="1" applyFont="1" applyFill="1" applyBorder="1" applyAlignment="1">
      <alignment vertical="center"/>
    </xf>
    <xf numFmtId="9" fontId="0" fillId="3" borderId="16" xfId="0" applyNumberForma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4" fontId="0" fillId="4" borderId="22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3" fillId="4" borderId="22" xfId="0" applyFont="1" applyFill="1" applyBorder="1" applyAlignment="1">
      <alignment wrapText="1"/>
    </xf>
    <xf numFmtId="0" fontId="0" fillId="5" borderId="21" xfId="0" applyFill="1" applyBorder="1" applyAlignment="1">
      <alignment horizontal="center" vertical="center"/>
    </xf>
    <xf numFmtId="9" fontId="1" fillId="4" borderId="22" xfId="1" applyNumberFormat="1" applyFill="1" applyBorder="1" applyAlignment="1">
      <alignment horizontal="center" vertical="center"/>
    </xf>
    <xf numFmtId="0" fontId="1" fillId="4" borderId="23" xfId="1" applyNumberFormat="1" applyFill="1" applyBorder="1" applyAlignment="1">
      <alignment horizontal="center" vertical="center"/>
    </xf>
    <xf numFmtId="9" fontId="0" fillId="4" borderId="21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4" fontId="0" fillId="6" borderId="12" xfId="0" applyNumberForma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/>
    </xf>
    <xf numFmtId="4" fontId="0" fillId="4" borderId="26" xfId="0" applyNumberForma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0" fontId="3" fillId="4" borderId="26" xfId="0" applyFont="1" applyFill="1" applyBorder="1" applyAlignment="1">
      <alignment wrapText="1"/>
    </xf>
    <xf numFmtId="0" fontId="1" fillId="4" borderId="27" xfId="1" applyNumberFormat="1" applyFill="1" applyBorder="1" applyAlignment="1">
      <alignment horizontal="center" vertical="center"/>
    </xf>
    <xf numFmtId="9" fontId="0" fillId="4" borderId="25" xfId="0" applyNumberFormat="1" applyFill="1" applyBorder="1" applyAlignment="1">
      <alignment horizontal="center" vertical="center"/>
    </xf>
    <xf numFmtId="0" fontId="2" fillId="6" borderId="16" xfId="0" applyFont="1" applyFill="1" applyBorder="1" applyAlignment="1">
      <alignment vertical="center"/>
    </xf>
    <xf numFmtId="4" fontId="0" fillId="6" borderId="15" xfId="0" applyNumberFormat="1" applyFill="1" applyBorder="1" applyAlignment="1">
      <alignment horizontal="center" vertical="center"/>
    </xf>
    <xf numFmtId="1" fontId="0" fillId="6" borderId="16" xfId="0" applyNumberFormat="1" applyFill="1" applyBorder="1" applyAlignment="1">
      <alignment horizontal="center" vertical="center"/>
    </xf>
    <xf numFmtId="0" fontId="3" fillId="6" borderId="15" xfId="0" applyFont="1" applyFill="1" applyBorder="1" applyAlignment="1">
      <alignment vertical="center" wrapText="1"/>
    </xf>
    <xf numFmtId="0" fontId="1" fillId="6" borderId="20" xfId="1" applyNumberFormat="1" applyFill="1" applyBorder="1" applyAlignment="1">
      <alignment horizontal="center" vertical="center"/>
    </xf>
    <xf numFmtId="9" fontId="0" fillId="6" borderId="16" xfId="0" applyNumberFormat="1" applyFill="1" applyBorder="1" applyAlignment="1">
      <alignment horizontal="center" vertical="center"/>
    </xf>
    <xf numFmtId="0" fontId="2" fillId="6" borderId="21" xfId="0" applyFont="1" applyFill="1" applyBorder="1" applyAlignment="1">
      <alignment vertical="center"/>
    </xf>
    <xf numFmtId="4" fontId="0" fillId="6" borderId="22" xfId="0" applyNumberFormat="1" applyFill="1" applyBorder="1" applyAlignment="1">
      <alignment horizontal="center" vertical="center"/>
    </xf>
    <xf numFmtId="1" fontId="0" fillId="6" borderId="21" xfId="0" applyNumberForma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0" fontId="1" fillId="6" borderId="23" xfId="1" applyNumberFormat="1" applyFill="1" applyBorder="1" applyAlignment="1">
      <alignment horizontal="center" vertical="center"/>
    </xf>
    <xf numFmtId="9" fontId="0" fillId="6" borderId="21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9" fontId="1" fillId="4" borderId="26" xfId="1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9" fontId="1" fillId="6" borderId="15" xfId="1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9" fontId="1" fillId="6" borderId="22" xfId="1" applyNumberFormat="1" applyFill="1" applyBorder="1" applyAlignment="1">
      <alignment horizontal="center" vertical="center"/>
    </xf>
    <xf numFmtId="0" fontId="2" fillId="9" borderId="16" xfId="0" applyFont="1" applyFill="1" applyBorder="1" applyAlignment="1">
      <alignment vertical="center"/>
    </xf>
    <xf numFmtId="4" fontId="0" fillId="9" borderId="15" xfId="0" applyNumberFormat="1" applyFill="1" applyBorder="1" applyAlignment="1">
      <alignment horizontal="center" vertical="center"/>
    </xf>
    <xf numFmtId="1" fontId="0" fillId="9" borderId="16" xfId="0" applyNumberFormat="1" applyFill="1" applyBorder="1" applyAlignment="1">
      <alignment horizontal="center" vertical="center"/>
    </xf>
    <xf numFmtId="0" fontId="3" fillId="9" borderId="15" xfId="0" applyFont="1" applyFill="1" applyBorder="1" applyAlignment="1">
      <alignment vertical="center"/>
    </xf>
    <xf numFmtId="3" fontId="0" fillId="9" borderId="16" xfId="0" applyNumberFormat="1" applyFill="1" applyBorder="1" applyAlignment="1">
      <alignment horizontal="center" vertical="center"/>
    </xf>
    <xf numFmtId="9" fontId="1" fillId="9" borderId="15" xfId="1" applyNumberFormat="1" applyFill="1" applyBorder="1" applyAlignment="1">
      <alignment horizontal="center" vertical="center"/>
    </xf>
    <xf numFmtId="0" fontId="1" fillId="9" borderId="20" xfId="1" applyNumberFormat="1" applyFill="1" applyBorder="1" applyAlignment="1">
      <alignment horizontal="center" vertical="center"/>
    </xf>
    <xf numFmtId="9" fontId="0" fillId="9" borderId="16" xfId="0" applyNumberFormat="1" applyFill="1" applyBorder="1" applyAlignment="1">
      <alignment horizontal="center" vertical="center"/>
    </xf>
    <xf numFmtId="0" fontId="2" fillId="9" borderId="3" xfId="0" applyFont="1" applyFill="1" applyBorder="1" applyAlignment="1">
      <alignment vertical="center"/>
    </xf>
    <xf numFmtId="4" fontId="0" fillId="9" borderId="12" xfId="0" applyNumberFormat="1" applyFill="1" applyBorder="1" applyAlignment="1">
      <alignment horizontal="center" vertical="center"/>
    </xf>
    <xf numFmtId="1" fontId="0" fillId="9" borderId="3" xfId="0" applyNumberForma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0" fillId="9" borderId="3" xfId="0" applyFill="1" applyBorder="1" applyAlignment="1">
      <alignment horizontal="center" vertical="center"/>
    </xf>
    <xf numFmtId="9" fontId="1" fillId="9" borderId="12" xfId="1" applyNumberFormat="1" applyFill="1" applyBorder="1" applyAlignment="1">
      <alignment horizontal="center" vertical="center"/>
    </xf>
    <xf numFmtId="0" fontId="1" fillId="9" borderId="18" xfId="1" applyNumberFormat="1" applyFill="1" applyBorder="1" applyAlignment="1">
      <alignment horizontal="center" vertical="center"/>
    </xf>
    <xf numFmtId="9" fontId="0" fillId="9" borderId="3" xfId="0" applyNumberFormat="1" applyFill="1" applyBorder="1" applyAlignment="1">
      <alignment horizontal="center" vertical="center"/>
    </xf>
    <xf numFmtId="0" fontId="2" fillId="9" borderId="21" xfId="0" applyFont="1" applyFill="1" applyBorder="1" applyAlignment="1">
      <alignment vertical="center"/>
    </xf>
    <xf numFmtId="4" fontId="0" fillId="9" borderId="22" xfId="0" applyNumberForma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3" fillId="9" borderId="22" xfId="0" applyFont="1" applyFill="1" applyBorder="1" applyAlignment="1">
      <alignment vertical="center"/>
    </xf>
    <xf numFmtId="0" fontId="0" fillId="9" borderId="21" xfId="0" applyFill="1" applyBorder="1" applyAlignment="1">
      <alignment horizontal="center" vertical="center"/>
    </xf>
    <xf numFmtId="9" fontId="1" fillId="9" borderId="22" xfId="1" applyNumberFormat="1" applyFill="1" applyBorder="1" applyAlignment="1">
      <alignment horizontal="center" vertical="center"/>
    </xf>
    <xf numFmtId="0" fontId="1" fillId="9" borderId="23" xfId="1" applyNumberFormat="1" applyFill="1" applyBorder="1" applyAlignment="1">
      <alignment horizontal="center" vertical="center"/>
    </xf>
    <xf numFmtId="9" fontId="0" fillId="9" borderId="21" xfId="0" applyNumberForma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vertical="center"/>
    </xf>
    <xf numFmtId="3" fontId="7" fillId="9" borderId="17" xfId="0" applyNumberFormat="1" applyFont="1" applyFill="1" applyBorder="1" applyAlignment="1">
      <alignment horizontal="center" vertical="center"/>
    </xf>
    <xf numFmtId="3" fontId="7" fillId="9" borderId="14" xfId="0" applyNumberFormat="1" applyFont="1" applyFill="1" applyBorder="1" applyAlignment="1">
      <alignment horizontal="center" vertical="center"/>
    </xf>
    <xf numFmtId="3" fontId="7" fillId="9" borderId="24" xfId="0" applyNumberFormat="1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32A7-E516-486C-88E5-6522F9F12492}">
  <dimension ref="A1:Q23"/>
  <sheetViews>
    <sheetView view="pageLayout" zoomScale="85" zoomScaleNormal="100" zoomScalePageLayoutView="85" workbookViewId="0">
      <selection activeCell="D23" sqref="D23"/>
    </sheetView>
  </sheetViews>
  <sheetFormatPr defaultRowHeight="15" x14ac:dyDescent="0.25"/>
  <cols>
    <col min="1" max="1" width="17.42578125" customWidth="1"/>
    <col min="2" max="2" width="10" customWidth="1"/>
    <col min="3" max="3" width="12.85546875" customWidth="1"/>
    <col min="4" max="4" width="26.7109375" customWidth="1"/>
    <col min="5" max="5" width="10.85546875" style="1" customWidth="1"/>
    <col min="6" max="6" width="14.7109375" customWidth="1"/>
    <col min="7" max="7" width="17.42578125" customWidth="1"/>
    <col min="8" max="8" width="17.140625" customWidth="1"/>
    <col min="9" max="9" width="14.4257812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H1" s="78" t="s">
        <v>84</v>
      </c>
      <c r="I1" s="16"/>
      <c r="J1" s="3"/>
      <c r="M1" s="4"/>
      <c r="P1" s="15"/>
      <c r="Q1" s="16"/>
    </row>
    <row r="2" spans="1:17" ht="19.5" customHeight="1" x14ac:dyDescent="0.25">
      <c r="D2" s="5"/>
      <c r="H2" s="5" t="s">
        <v>71</v>
      </c>
      <c r="M2" s="5"/>
      <c r="N2" s="1"/>
    </row>
    <row r="3" spans="1:17" ht="19.5" customHeight="1" x14ac:dyDescent="0.25">
      <c r="E3" s="4" t="s">
        <v>42</v>
      </c>
      <c r="M3" s="4"/>
      <c r="N3" s="1"/>
    </row>
    <row r="4" spans="1:17" ht="19.5" customHeight="1" x14ac:dyDescent="0.25">
      <c r="C4" s="5" t="s">
        <v>80</v>
      </c>
      <c r="D4" s="5"/>
      <c r="L4" s="5"/>
      <c r="M4" s="5"/>
      <c r="N4" s="1"/>
    </row>
    <row r="5" spans="1:17" ht="19.5" customHeight="1" x14ac:dyDescent="0.25">
      <c r="C5" s="5" t="s">
        <v>65</v>
      </c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3" t="s">
        <v>40</v>
      </c>
      <c r="B7" s="14" t="s">
        <v>58</v>
      </c>
      <c r="C7" s="13" t="s">
        <v>61</v>
      </c>
      <c r="D7" s="13" t="s">
        <v>2</v>
      </c>
      <c r="E7" s="13" t="s">
        <v>59</v>
      </c>
      <c r="F7" s="14" t="s">
        <v>62</v>
      </c>
      <c r="G7" s="13" t="s">
        <v>87</v>
      </c>
      <c r="H7" s="29" t="s">
        <v>43</v>
      </c>
      <c r="I7" s="13" t="s">
        <v>41</v>
      </c>
      <c r="J7" s="17"/>
      <c r="K7" s="17"/>
      <c r="L7" s="17"/>
      <c r="M7" s="17"/>
      <c r="N7" s="17"/>
      <c r="O7" s="17"/>
      <c r="P7" s="17"/>
      <c r="Q7" s="17"/>
    </row>
    <row r="8" spans="1:17" ht="21" customHeight="1" thickBot="1" x14ac:dyDescent="0.3">
      <c r="A8" s="6" t="s">
        <v>49</v>
      </c>
      <c r="B8" s="10" t="s">
        <v>50</v>
      </c>
      <c r="C8" s="9" t="s">
        <v>51</v>
      </c>
      <c r="D8" s="9" t="s">
        <v>52</v>
      </c>
      <c r="E8" s="9" t="s">
        <v>53</v>
      </c>
      <c r="F8" s="10" t="s">
        <v>54</v>
      </c>
      <c r="G8" s="28" t="s">
        <v>55</v>
      </c>
      <c r="H8" s="9" t="s">
        <v>56</v>
      </c>
      <c r="I8" s="11" t="s">
        <v>73</v>
      </c>
      <c r="J8" s="18"/>
      <c r="K8" s="19"/>
      <c r="L8" s="19"/>
      <c r="M8" s="19"/>
      <c r="N8" s="19"/>
      <c r="O8" s="19"/>
      <c r="P8" s="19"/>
      <c r="Q8" s="19"/>
    </row>
    <row r="9" spans="1:17" ht="21.2" customHeight="1" x14ac:dyDescent="0.25">
      <c r="A9" s="45" t="s">
        <v>72</v>
      </c>
      <c r="B9" s="12">
        <v>50554</v>
      </c>
      <c r="C9" s="49">
        <f>SUM(B9/12)</f>
        <v>4212.833333333333</v>
      </c>
      <c r="D9" s="32" t="s">
        <v>44</v>
      </c>
      <c r="E9" s="43">
        <v>1000</v>
      </c>
      <c r="F9" s="79">
        <v>0.24</v>
      </c>
      <c r="G9" s="39">
        <v>843</v>
      </c>
      <c r="H9" s="35">
        <v>0.3</v>
      </c>
      <c r="I9" s="56">
        <v>1264</v>
      </c>
      <c r="J9" s="20"/>
      <c r="K9" s="21"/>
      <c r="L9" s="22"/>
      <c r="M9" s="23"/>
      <c r="N9" s="24"/>
      <c r="O9" s="25"/>
      <c r="P9" s="26"/>
      <c r="Q9" s="24"/>
    </row>
    <row r="10" spans="1:17" ht="21.2" customHeight="1" x14ac:dyDescent="0.25">
      <c r="A10" s="46"/>
      <c r="B10" s="7">
        <v>66853</v>
      </c>
      <c r="C10" s="50">
        <f t="shared" ref="C10:C16" si="0">SUM(B10/12)</f>
        <v>5571.083333333333</v>
      </c>
      <c r="D10" s="33" t="s">
        <v>45</v>
      </c>
      <c r="E10" s="44"/>
      <c r="F10" s="80">
        <v>0.18</v>
      </c>
      <c r="G10" s="40">
        <v>1114</v>
      </c>
      <c r="H10" s="36">
        <v>0.3</v>
      </c>
      <c r="I10" s="54">
        <v>1671</v>
      </c>
      <c r="J10" s="20"/>
      <c r="K10" s="21"/>
      <c r="L10" s="22"/>
      <c r="M10" s="23"/>
      <c r="N10" s="24"/>
      <c r="O10" s="25"/>
      <c r="P10" s="26"/>
      <c r="Q10" s="27"/>
    </row>
    <row r="11" spans="1:17" ht="21.2" customHeight="1" x14ac:dyDescent="0.25">
      <c r="A11" s="46"/>
      <c r="B11" s="7">
        <v>42410</v>
      </c>
      <c r="C11" s="50">
        <f t="shared" si="0"/>
        <v>3534.1666666666665</v>
      </c>
      <c r="D11" s="33" t="s">
        <v>46</v>
      </c>
      <c r="E11" s="44"/>
      <c r="F11" s="80">
        <v>0.28000000000000003</v>
      </c>
      <c r="G11" s="40">
        <v>707</v>
      </c>
      <c r="H11" s="36">
        <v>0.3</v>
      </c>
      <c r="I11" s="54">
        <v>1060</v>
      </c>
      <c r="J11" s="20"/>
      <c r="K11" s="21"/>
      <c r="L11" s="22"/>
      <c r="M11" s="23"/>
      <c r="N11" s="24"/>
      <c r="O11" s="25"/>
      <c r="P11" s="26"/>
      <c r="Q11" s="24"/>
    </row>
    <row r="12" spans="1:17" ht="21.2" customHeight="1" x14ac:dyDescent="0.25">
      <c r="A12" s="47" t="s">
        <v>0</v>
      </c>
      <c r="B12" s="8">
        <v>29851</v>
      </c>
      <c r="C12" s="51">
        <f t="shared" si="0"/>
        <v>2487.5833333333335</v>
      </c>
      <c r="D12" s="34" t="s">
        <v>47</v>
      </c>
      <c r="E12" s="44">
        <v>600</v>
      </c>
      <c r="F12" s="81">
        <v>0.24</v>
      </c>
      <c r="G12" s="41">
        <v>498</v>
      </c>
      <c r="H12" s="37">
        <v>0.3</v>
      </c>
      <c r="I12" s="55">
        <v>746</v>
      </c>
      <c r="J12" s="20"/>
      <c r="K12" s="21"/>
      <c r="L12" s="22"/>
      <c r="M12" s="23"/>
      <c r="N12" s="24"/>
      <c r="O12" s="25"/>
      <c r="P12" s="26"/>
      <c r="Q12" s="24"/>
    </row>
    <row r="13" spans="1:17" ht="26.25" customHeight="1" x14ac:dyDescent="0.25">
      <c r="A13" s="47"/>
      <c r="B13" s="8">
        <v>16284</v>
      </c>
      <c r="C13" s="51">
        <f t="shared" si="0"/>
        <v>1357</v>
      </c>
      <c r="D13" s="30" t="s">
        <v>5</v>
      </c>
      <c r="E13" s="44"/>
      <c r="F13" s="81">
        <v>0.44</v>
      </c>
      <c r="G13" s="41">
        <v>271</v>
      </c>
      <c r="H13" s="37">
        <v>0.3</v>
      </c>
      <c r="I13" s="55">
        <v>407</v>
      </c>
      <c r="J13" s="20"/>
      <c r="K13" s="21"/>
      <c r="L13" s="22"/>
      <c r="M13" s="23"/>
      <c r="N13" s="24"/>
      <c r="O13" s="25"/>
      <c r="P13" s="26"/>
      <c r="Q13" s="24"/>
    </row>
    <row r="14" spans="1:17" ht="21.2" customHeight="1" x14ac:dyDescent="0.25">
      <c r="A14" s="47"/>
      <c r="B14" s="8">
        <v>22642</v>
      </c>
      <c r="C14" s="51">
        <f t="shared" si="0"/>
        <v>1886.8333333333333</v>
      </c>
      <c r="D14" s="34" t="s">
        <v>3</v>
      </c>
      <c r="E14" s="44"/>
      <c r="F14" s="81">
        <v>0.32</v>
      </c>
      <c r="G14" s="41">
        <v>377</v>
      </c>
      <c r="H14" s="37">
        <v>0.3</v>
      </c>
      <c r="I14" s="55">
        <v>566</v>
      </c>
      <c r="J14" s="20"/>
      <c r="K14" s="21"/>
      <c r="L14" s="22"/>
      <c r="M14" s="23"/>
      <c r="N14" s="24"/>
      <c r="O14" s="25"/>
      <c r="P14" s="26"/>
      <c r="Q14" s="24"/>
    </row>
    <row r="15" spans="1:17" ht="21.2" customHeight="1" x14ac:dyDescent="0.25">
      <c r="A15" s="47"/>
      <c r="B15" s="8">
        <v>5210</v>
      </c>
      <c r="C15" s="51">
        <f t="shared" si="0"/>
        <v>434.16666666666669</v>
      </c>
      <c r="D15" s="34" t="s">
        <v>4</v>
      </c>
      <c r="E15" s="44"/>
      <c r="F15" s="81">
        <v>1.38</v>
      </c>
      <c r="G15" s="41">
        <v>239</v>
      </c>
      <c r="H15" s="37">
        <v>0.65</v>
      </c>
      <c r="I15" s="55">
        <v>282</v>
      </c>
      <c r="J15" s="20"/>
      <c r="K15" s="21"/>
      <c r="L15" s="22"/>
      <c r="M15" s="23"/>
      <c r="N15" s="24"/>
      <c r="O15" s="25"/>
      <c r="P15" s="26"/>
      <c r="Q15" s="24"/>
    </row>
    <row r="16" spans="1:17" ht="26.25" customHeight="1" x14ac:dyDescent="0.25">
      <c r="A16" s="48" t="s">
        <v>1</v>
      </c>
      <c r="B16" s="53">
        <v>23400</v>
      </c>
      <c r="C16" s="52">
        <f t="shared" si="0"/>
        <v>1950</v>
      </c>
      <c r="D16" s="31" t="s">
        <v>48</v>
      </c>
      <c r="E16" s="44">
        <v>600</v>
      </c>
      <c r="F16" s="82">
        <v>0.31</v>
      </c>
      <c r="G16" s="42">
        <v>390</v>
      </c>
      <c r="H16" s="38">
        <v>0.3</v>
      </c>
      <c r="I16" s="55">
        <v>585</v>
      </c>
      <c r="J16" s="20"/>
      <c r="K16" s="21"/>
      <c r="L16" s="22"/>
      <c r="M16" s="23"/>
      <c r="N16" s="24"/>
      <c r="O16" s="25"/>
      <c r="P16" s="26"/>
      <c r="Q16" s="24"/>
    </row>
    <row r="17" spans="1:14" x14ac:dyDescent="0.25">
      <c r="N17" s="1"/>
    </row>
    <row r="18" spans="1:14" x14ac:dyDescent="0.25">
      <c r="N18" s="1"/>
    </row>
    <row r="19" spans="1:14" x14ac:dyDescent="0.25">
      <c r="A19" s="57" t="s">
        <v>85</v>
      </c>
      <c r="N19" s="1"/>
    </row>
    <row r="20" spans="1:14" x14ac:dyDescent="0.25">
      <c r="A20" s="57" t="s">
        <v>57</v>
      </c>
      <c r="N20" s="1"/>
    </row>
    <row r="21" spans="1:14" x14ac:dyDescent="0.25">
      <c r="A21" s="57" t="s">
        <v>63</v>
      </c>
      <c r="N21" s="1"/>
    </row>
    <row r="22" spans="1:14" x14ac:dyDescent="0.25">
      <c r="A22" s="57" t="s">
        <v>64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  <headerFooter>
    <oddFooter xml:space="preserve">&amp;L&amp;8Înt/red/Cseresznyés I.&amp;11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EBC0-39AC-4FF1-92BA-207045521842}">
  <sheetPr>
    <tabColor theme="9" tint="0.59999389629810485"/>
  </sheetPr>
  <dimension ref="A2:I25"/>
  <sheetViews>
    <sheetView workbookViewId="0">
      <pane xSplit="1" topLeftCell="B1" activePane="topRight" state="frozen"/>
      <selection pane="topRight" activeCell="D11" sqref="D11"/>
    </sheetView>
  </sheetViews>
  <sheetFormatPr defaultRowHeight="15" x14ac:dyDescent="0.25"/>
  <cols>
    <col min="1" max="1" width="43.7109375" customWidth="1"/>
    <col min="2" max="2" width="10" style="24" customWidth="1"/>
    <col min="3" max="3" width="9.140625" style="2" customWidth="1"/>
    <col min="4" max="4" width="27.7109375" customWidth="1"/>
    <col min="5" max="5" width="9" style="2" customWidth="1"/>
    <col min="6" max="6" width="9" customWidth="1"/>
    <col min="7" max="7" width="10.28515625" customWidth="1"/>
    <col min="8" max="8" width="11.85546875" bestFit="1" customWidth="1"/>
    <col min="9" max="9" width="12.140625" customWidth="1"/>
  </cols>
  <sheetData>
    <row r="2" spans="1:9" x14ac:dyDescent="0.25">
      <c r="A2" s="5" t="s">
        <v>90</v>
      </c>
    </row>
    <row r="4" spans="1:9" ht="55.5" customHeight="1" x14ac:dyDescent="0.25">
      <c r="A4" s="58" t="s">
        <v>88</v>
      </c>
      <c r="B4" s="83" t="s">
        <v>60</v>
      </c>
      <c r="C4" s="59" t="s">
        <v>77</v>
      </c>
      <c r="D4" s="58" t="s">
        <v>24</v>
      </c>
      <c r="E4" s="59" t="s">
        <v>25</v>
      </c>
      <c r="F4" s="59" t="s">
        <v>89</v>
      </c>
      <c r="G4" s="84" t="s">
        <v>74</v>
      </c>
      <c r="H4" s="59" t="s">
        <v>75</v>
      </c>
      <c r="I4" s="58" t="s">
        <v>76</v>
      </c>
    </row>
    <row r="5" spans="1:9" ht="30" customHeight="1" x14ac:dyDescent="0.25">
      <c r="A5" s="60" t="s">
        <v>16</v>
      </c>
      <c r="B5" s="63">
        <v>40</v>
      </c>
      <c r="C5" s="61">
        <v>40</v>
      </c>
      <c r="D5" s="62" t="s">
        <v>7</v>
      </c>
      <c r="E5" s="63">
        <v>746</v>
      </c>
      <c r="F5" s="64">
        <f>SUM(E5*C5)</f>
        <v>29840</v>
      </c>
      <c r="G5" s="65">
        <f>SUM(F5*12)</f>
        <v>358080</v>
      </c>
      <c r="H5" s="75">
        <v>239040</v>
      </c>
      <c r="I5" s="75">
        <f>SUM(G5-H5)</f>
        <v>119040</v>
      </c>
    </row>
    <row r="6" spans="1:9" ht="30" customHeight="1" x14ac:dyDescent="0.25">
      <c r="A6" s="60" t="s">
        <v>17</v>
      </c>
      <c r="B6" s="63">
        <v>25</v>
      </c>
      <c r="C6" s="61">
        <v>27</v>
      </c>
      <c r="D6" s="62" t="s">
        <v>35</v>
      </c>
      <c r="E6" s="63">
        <v>585</v>
      </c>
      <c r="F6" s="64">
        <f>SUM(E6*C6)</f>
        <v>15795</v>
      </c>
      <c r="G6" s="65">
        <f t="shared" ref="G6:G24" si="0">SUM(F6*12)</f>
        <v>189540</v>
      </c>
      <c r="H6" s="75">
        <v>126360</v>
      </c>
      <c r="I6" s="75">
        <f t="shared" ref="I6:I24" si="1">SUM(G6-H6)</f>
        <v>63180</v>
      </c>
    </row>
    <row r="7" spans="1:9" ht="30" customHeight="1" x14ac:dyDescent="0.25">
      <c r="A7" s="60" t="s">
        <v>19</v>
      </c>
      <c r="B7" s="63">
        <v>45</v>
      </c>
      <c r="C7" s="61">
        <v>45</v>
      </c>
      <c r="D7" s="62" t="s">
        <v>6</v>
      </c>
      <c r="E7" s="63">
        <v>746</v>
      </c>
      <c r="F7" s="64">
        <f t="shared" ref="F7:F24" si="2">SUM(E7*C7)</f>
        <v>33570</v>
      </c>
      <c r="G7" s="65">
        <f t="shared" si="0"/>
        <v>402840</v>
      </c>
      <c r="H7" s="75">
        <v>268920</v>
      </c>
      <c r="I7" s="75">
        <f t="shared" si="1"/>
        <v>133920</v>
      </c>
    </row>
    <row r="8" spans="1:9" ht="30" customHeight="1" x14ac:dyDescent="0.25">
      <c r="A8" s="60" t="s">
        <v>20</v>
      </c>
      <c r="B8" s="63">
        <v>60</v>
      </c>
      <c r="C8" s="61">
        <v>56</v>
      </c>
      <c r="D8" s="62" t="s">
        <v>26</v>
      </c>
      <c r="E8" s="63">
        <v>585</v>
      </c>
      <c r="F8" s="64">
        <f t="shared" si="2"/>
        <v>32760</v>
      </c>
      <c r="G8" s="65">
        <f t="shared" si="0"/>
        <v>393120</v>
      </c>
      <c r="H8" s="75">
        <v>262080</v>
      </c>
      <c r="I8" s="75">
        <f t="shared" si="1"/>
        <v>131040</v>
      </c>
    </row>
    <row r="9" spans="1:9" ht="30" customHeight="1" x14ac:dyDescent="0.25">
      <c r="A9" s="60" t="s">
        <v>15</v>
      </c>
      <c r="B9" s="63">
        <v>8</v>
      </c>
      <c r="C9" s="61">
        <v>9</v>
      </c>
      <c r="D9" s="62" t="s">
        <v>6</v>
      </c>
      <c r="E9" s="63">
        <v>746</v>
      </c>
      <c r="F9" s="64">
        <f t="shared" si="2"/>
        <v>6714</v>
      </c>
      <c r="G9" s="65">
        <f t="shared" si="0"/>
        <v>80568</v>
      </c>
      <c r="H9" s="75">
        <v>53784</v>
      </c>
      <c r="I9" s="75">
        <f t="shared" si="1"/>
        <v>26784</v>
      </c>
    </row>
    <row r="10" spans="1:9" ht="30" customHeight="1" x14ac:dyDescent="0.25">
      <c r="A10" s="60" t="s">
        <v>11</v>
      </c>
      <c r="B10" s="63" t="s">
        <v>38</v>
      </c>
      <c r="C10" s="61">
        <v>70</v>
      </c>
      <c r="D10" s="62" t="s">
        <v>27</v>
      </c>
      <c r="E10" s="63">
        <v>585</v>
      </c>
      <c r="F10" s="64">
        <f t="shared" si="2"/>
        <v>40950</v>
      </c>
      <c r="G10" s="65">
        <f t="shared" si="0"/>
        <v>491400</v>
      </c>
      <c r="H10" s="75">
        <v>201600</v>
      </c>
      <c r="I10" s="75">
        <f t="shared" si="1"/>
        <v>289800</v>
      </c>
    </row>
    <row r="11" spans="1:9" ht="30" customHeight="1" x14ac:dyDescent="0.25">
      <c r="A11" s="60" t="s">
        <v>12</v>
      </c>
      <c r="B11" s="63">
        <v>13</v>
      </c>
      <c r="C11" s="61">
        <v>10</v>
      </c>
      <c r="D11" s="62" t="s">
        <v>39</v>
      </c>
      <c r="E11" s="66">
        <v>1671</v>
      </c>
      <c r="F11" s="64">
        <f t="shared" si="2"/>
        <v>16710</v>
      </c>
      <c r="G11" s="65">
        <f t="shared" si="0"/>
        <v>200520</v>
      </c>
      <c r="H11" s="75">
        <v>133680</v>
      </c>
      <c r="I11" s="75">
        <f t="shared" si="1"/>
        <v>66840</v>
      </c>
    </row>
    <row r="12" spans="1:9" ht="30" customHeight="1" x14ac:dyDescent="0.25">
      <c r="A12" s="60" t="s">
        <v>36</v>
      </c>
      <c r="B12" s="63">
        <v>35</v>
      </c>
      <c r="C12" s="61">
        <v>24</v>
      </c>
      <c r="D12" s="62" t="s">
        <v>28</v>
      </c>
      <c r="E12" s="63">
        <v>282</v>
      </c>
      <c r="F12" s="64">
        <f t="shared" si="2"/>
        <v>6768</v>
      </c>
      <c r="G12" s="65">
        <f t="shared" si="0"/>
        <v>81216</v>
      </c>
      <c r="H12" s="75">
        <v>68832</v>
      </c>
      <c r="I12" s="75">
        <f t="shared" si="1"/>
        <v>12384</v>
      </c>
    </row>
    <row r="13" spans="1:9" ht="30" customHeight="1" x14ac:dyDescent="0.25">
      <c r="A13" s="60" t="s">
        <v>9</v>
      </c>
      <c r="B13" s="63">
        <v>30</v>
      </c>
      <c r="C13" s="61">
        <v>30</v>
      </c>
      <c r="D13" s="62" t="s">
        <v>7</v>
      </c>
      <c r="E13" s="63">
        <v>746</v>
      </c>
      <c r="F13" s="64">
        <f t="shared" si="2"/>
        <v>22380</v>
      </c>
      <c r="G13" s="65">
        <f t="shared" si="0"/>
        <v>268560</v>
      </c>
      <c r="H13" s="75">
        <v>179280</v>
      </c>
      <c r="I13" s="75">
        <f t="shared" si="1"/>
        <v>89280</v>
      </c>
    </row>
    <row r="14" spans="1:9" ht="30" customHeight="1" x14ac:dyDescent="0.25">
      <c r="A14" s="60" t="s">
        <v>66</v>
      </c>
      <c r="B14" s="63">
        <v>56</v>
      </c>
      <c r="C14" s="61">
        <v>25</v>
      </c>
      <c r="D14" s="62" t="s">
        <v>67</v>
      </c>
      <c r="E14" s="63">
        <v>1264</v>
      </c>
      <c r="F14" s="64">
        <f t="shared" si="2"/>
        <v>31600</v>
      </c>
      <c r="G14" s="65">
        <f t="shared" si="0"/>
        <v>379200</v>
      </c>
      <c r="H14" s="75">
        <v>252900</v>
      </c>
      <c r="I14" s="75">
        <f t="shared" si="1"/>
        <v>126300</v>
      </c>
    </row>
    <row r="15" spans="1:9" ht="30" customHeight="1" x14ac:dyDescent="0.25">
      <c r="A15" s="60" t="s">
        <v>10</v>
      </c>
      <c r="B15" s="63">
        <v>45</v>
      </c>
      <c r="C15" s="61">
        <v>31</v>
      </c>
      <c r="D15" s="62" t="s">
        <v>6</v>
      </c>
      <c r="E15" s="63">
        <v>746</v>
      </c>
      <c r="F15" s="64">
        <f t="shared" si="2"/>
        <v>23126</v>
      </c>
      <c r="G15" s="65">
        <f t="shared" si="0"/>
        <v>277512</v>
      </c>
      <c r="H15" s="75">
        <v>185256</v>
      </c>
      <c r="I15" s="75">
        <f t="shared" si="1"/>
        <v>92256</v>
      </c>
    </row>
    <row r="16" spans="1:9" ht="30" customHeight="1" x14ac:dyDescent="0.25">
      <c r="A16" s="60" t="s">
        <v>22</v>
      </c>
      <c r="B16" s="63">
        <v>40</v>
      </c>
      <c r="C16" s="61">
        <v>35</v>
      </c>
      <c r="D16" s="62" t="s">
        <v>7</v>
      </c>
      <c r="E16" s="63">
        <v>746</v>
      </c>
      <c r="F16" s="64">
        <f t="shared" si="2"/>
        <v>26110</v>
      </c>
      <c r="G16" s="65">
        <f t="shared" si="0"/>
        <v>313320</v>
      </c>
      <c r="H16" s="75">
        <v>209160</v>
      </c>
      <c r="I16" s="75">
        <f t="shared" si="1"/>
        <v>104160</v>
      </c>
    </row>
    <row r="17" spans="1:9" ht="30" customHeight="1" x14ac:dyDescent="0.25">
      <c r="A17" s="60" t="s">
        <v>68</v>
      </c>
      <c r="B17" s="63">
        <v>14</v>
      </c>
      <c r="C17" s="61">
        <v>10</v>
      </c>
      <c r="D17" s="62" t="s">
        <v>69</v>
      </c>
      <c r="E17" s="63">
        <v>1671</v>
      </c>
      <c r="F17" s="64">
        <f t="shared" si="2"/>
        <v>16710</v>
      </c>
      <c r="G17" s="65">
        <f t="shared" si="0"/>
        <v>200520</v>
      </c>
      <c r="H17" s="75">
        <v>133680</v>
      </c>
      <c r="I17" s="75">
        <f t="shared" si="1"/>
        <v>66840</v>
      </c>
    </row>
    <row r="18" spans="1:9" ht="30" customHeight="1" x14ac:dyDescent="0.25">
      <c r="A18" s="60" t="s">
        <v>23</v>
      </c>
      <c r="B18" s="63" t="s">
        <v>32</v>
      </c>
      <c r="C18" s="61">
        <v>40</v>
      </c>
      <c r="D18" s="62" t="s">
        <v>37</v>
      </c>
      <c r="E18" s="63">
        <v>746</v>
      </c>
      <c r="F18" s="64">
        <f t="shared" si="2"/>
        <v>29840</v>
      </c>
      <c r="G18" s="65">
        <f t="shared" si="0"/>
        <v>358080</v>
      </c>
      <c r="H18" s="75">
        <v>130080</v>
      </c>
      <c r="I18" s="75">
        <f t="shared" si="1"/>
        <v>228000</v>
      </c>
    </row>
    <row r="19" spans="1:9" ht="42.75" customHeight="1" x14ac:dyDescent="0.25">
      <c r="A19" s="58" t="s">
        <v>88</v>
      </c>
      <c r="B19" s="83" t="s">
        <v>60</v>
      </c>
      <c r="C19" s="59" t="s">
        <v>77</v>
      </c>
      <c r="D19" s="58" t="s">
        <v>24</v>
      </c>
      <c r="E19" s="59" t="s">
        <v>25</v>
      </c>
      <c r="F19" s="59" t="s">
        <v>89</v>
      </c>
      <c r="G19" s="84" t="s">
        <v>74</v>
      </c>
      <c r="H19" s="59" t="s">
        <v>75</v>
      </c>
      <c r="I19" s="58" t="s">
        <v>76</v>
      </c>
    </row>
    <row r="20" spans="1:9" ht="30" customHeight="1" x14ac:dyDescent="0.25">
      <c r="A20" s="60" t="s">
        <v>21</v>
      </c>
      <c r="B20" s="63">
        <v>40</v>
      </c>
      <c r="C20" s="61">
        <v>40</v>
      </c>
      <c r="D20" s="62" t="s">
        <v>29</v>
      </c>
      <c r="E20" s="63">
        <v>282</v>
      </c>
      <c r="F20" s="64">
        <f t="shared" si="2"/>
        <v>11280</v>
      </c>
      <c r="G20" s="65">
        <f t="shared" si="0"/>
        <v>135360</v>
      </c>
      <c r="H20" s="75">
        <v>114720</v>
      </c>
      <c r="I20" s="75">
        <f t="shared" si="1"/>
        <v>20640</v>
      </c>
    </row>
    <row r="21" spans="1:9" ht="30" customHeight="1" x14ac:dyDescent="0.25">
      <c r="A21" s="60" t="s">
        <v>14</v>
      </c>
      <c r="B21" s="63">
        <v>55</v>
      </c>
      <c r="C21" s="61">
        <v>40</v>
      </c>
      <c r="D21" s="62" t="s">
        <v>34</v>
      </c>
      <c r="E21" s="63">
        <v>746</v>
      </c>
      <c r="F21" s="64">
        <f t="shared" si="2"/>
        <v>29840</v>
      </c>
      <c r="G21" s="65">
        <f t="shared" si="0"/>
        <v>358080</v>
      </c>
      <c r="H21" s="75">
        <v>239040</v>
      </c>
      <c r="I21" s="75">
        <f t="shared" si="1"/>
        <v>119040</v>
      </c>
    </row>
    <row r="22" spans="1:9" ht="30" customHeight="1" x14ac:dyDescent="0.25">
      <c r="A22" s="60" t="s">
        <v>13</v>
      </c>
      <c r="B22" s="63">
        <v>16</v>
      </c>
      <c r="C22" s="61">
        <v>30</v>
      </c>
      <c r="D22" s="62" t="s">
        <v>30</v>
      </c>
      <c r="E22" s="63">
        <v>746</v>
      </c>
      <c r="F22" s="64">
        <f t="shared" si="2"/>
        <v>22380</v>
      </c>
      <c r="G22" s="65">
        <f t="shared" si="0"/>
        <v>268560</v>
      </c>
      <c r="H22" s="75">
        <v>179280</v>
      </c>
      <c r="I22" s="75">
        <f t="shared" si="1"/>
        <v>89280</v>
      </c>
    </row>
    <row r="23" spans="1:9" ht="30" customHeight="1" x14ac:dyDescent="0.25">
      <c r="A23" s="60" t="s">
        <v>8</v>
      </c>
      <c r="B23" s="63" t="s">
        <v>31</v>
      </c>
      <c r="C23" s="61">
        <v>42</v>
      </c>
      <c r="D23" s="62" t="s">
        <v>35</v>
      </c>
      <c r="E23" s="63">
        <v>585</v>
      </c>
      <c r="F23" s="64">
        <f t="shared" si="2"/>
        <v>24570</v>
      </c>
      <c r="G23" s="65">
        <f t="shared" si="0"/>
        <v>294840</v>
      </c>
      <c r="H23" s="75">
        <v>196560</v>
      </c>
      <c r="I23" s="75">
        <f t="shared" si="1"/>
        <v>98280</v>
      </c>
    </row>
    <row r="24" spans="1:9" ht="30" customHeight="1" thickBot="1" x14ac:dyDescent="0.3">
      <c r="A24" s="67" t="s">
        <v>18</v>
      </c>
      <c r="B24" s="70">
        <v>120</v>
      </c>
      <c r="C24" s="68">
        <v>32</v>
      </c>
      <c r="D24" s="69" t="s">
        <v>35</v>
      </c>
      <c r="E24" s="70">
        <v>585</v>
      </c>
      <c r="F24" s="64">
        <f t="shared" si="2"/>
        <v>18720</v>
      </c>
      <c r="G24" s="65">
        <f t="shared" si="0"/>
        <v>224640</v>
      </c>
      <c r="H24" s="76">
        <v>55200</v>
      </c>
      <c r="I24" s="76">
        <f t="shared" si="1"/>
        <v>169440</v>
      </c>
    </row>
    <row r="25" spans="1:9" ht="15.75" thickBot="1" x14ac:dyDescent="0.3">
      <c r="A25" s="71" t="s">
        <v>33</v>
      </c>
      <c r="B25" s="72"/>
      <c r="C25" s="72"/>
      <c r="D25" s="73"/>
      <c r="E25" s="72"/>
      <c r="F25" s="74">
        <f>SUM(F5:F24)</f>
        <v>439663</v>
      </c>
      <c r="G25" s="74">
        <f>SUM(G5:G24)</f>
        <v>5275956</v>
      </c>
      <c r="H25" s="85">
        <f>SUM(H5:H24)</f>
        <v>3229452</v>
      </c>
      <c r="I25" s="86">
        <f>SUM(I5:I24)</f>
        <v>2046504</v>
      </c>
    </row>
  </sheetData>
  <sortState xmlns:xlrd2="http://schemas.microsoft.com/office/spreadsheetml/2017/richdata2" ref="A5:A24">
    <sortCondition ref="A5:A24"/>
  </sortState>
  <pageMargins left="0.31496062992125984" right="0" top="0.78740157480314965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398B-F4A4-444C-803B-6AB1F1B057A9}">
  <dimension ref="A1:Q23"/>
  <sheetViews>
    <sheetView workbookViewId="0">
      <selection sqref="A1:XFD1048576"/>
    </sheetView>
  </sheetViews>
  <sheetFormatPr defaultRowHeight="15" x14ac:dyDescent="0.25"/>
  <cols>
    <col min="1" max="1" width="20" customWidth="1"/>
    <col min="2" max="2" width="10.85546875" customWidth="1"/>
    <col min="3" max="3" width="10.7109375" customWidth="1"/>
    <col min="4" max="4" width="27" customWidth="1"/>
    <col min="5" max="5" width="11.28515625" style="1" customWidth="1"/>
    <col min="6" max="6" width="11.85546875" style="1" customWidth="1"/>
    <col min="7" max="7" width="18.42578125" customWidth="1"/>
    <col min="8" max="8" width="17.140625" customWidth="1"/>
    <col min="9" max="9" width="14.8554687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F1"/>
      <c r="H1" s="15" t="s">
        <v>84</v>
      </c>
      <c r="I1" s="16"/>
      <c r="J1" s="3"/>
      <c r="M1" s="4"/>
      <c r="P1" s="15"/>
      <c r="Q1" s="16"/>
    </row>
    <row r="2" spans="1:17" ht="19.5" customHeight="1" x14ac:dyDescent="0.25">
      <c r="D2" s="5"/>
      <c r="H2" s="5" t="s">
        <v>78</v>
      </c>
      <c r="M2" s="5"/>
      <c r="N2" s="1"/>
    </row>
    <row r="3" spans="1:17" ht="19.5" customHeight="1" x14ac:dyDescent="0.25">
      <c r="D3" s="4" t="s">
        <v>81</v>
      </c>
      <c r="M3" s="4"/>
      <c r="N3" s="1"/>
    </row>
    <row r="4" spans="1:17" ht="19.5" customHeight="1" x14ac:dyDescent="0.25">
      <c r="B4" s="5" t="s">
        <v>79</v>
      </c>
      <c r="D4" s="5"/>
      <c r="L4" s="5"/>
      <c r="M4" s="5"/>
      <c r="N4" s="1"/>
    </row>
    <row r="5" spans="1:17" ht="19.5" customHeight="1" x14ac:dyDescent="0.25">
      <c r="B5" s="5" t="s">
        <v>65</v>
      </c>
      <c r="C5" s="5"/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3" t="s">
        <v>40</v>
      </c>
      <c r="B7" s="14" t="s">
        <v>58</v>
      </c>
      <c r="C7" s="13" t="s">
        <v>61</v>
      </c>
      <c r="D7" s="13" t="s">
        <v>2</v>
      </c>
      <c r="E7" s="13" t="s">
        <v>59</v>
      </c>
      <c r="F7" s="14" t="s">
        <v>62</v>
      </c>
      <c r="G7" s="13" t="s">
        <v>86</v>
      </c>
      <c r="H7" s="29" t="s">
        <v>43</v>
      </c>
      <c r="I7" s="13" t="s">
        <v>41</v>
      </c>
      <c r="J7" s="17"/>
      <c r="K7" s="17"/>
      <c r="L7" s="17"/>
      <c r="M7" s="17"/>
      <c r="N7" s="17"/>
      <c r="O7" s="17"/>
      <c r="P7" s="17"/>
      <c r="Q7" s="17"/>
    </row>
    <row r="8" spans="1:17" ht="21" customHeight="1" thickBot="1" x14ac:dyDescent="0.3">
      <c r="A8" s="6" t="s">
        <v>49</v>
      </c>
      <c r="B8" s="10" t="s">
        <v>50</v>
      </c>
      <c r="C8" s="9" t="s">
        <v>51</v>
      </c>
      <c r="D8" s="9" t="s">
        <v>52</v>
      </c>
      <c r="E8" s="9" t="s">
        <v>53</v>
      </c>
      <c r="F8" s="10" t="s">
        <v>54</v>
      </c>
      <c r="G8" s="28" t="s">
        <v>55</v>
      </c>
      <c r="H8" s="9" t="s">
        <v>56</v>
      </c>
      <c r="I8" s="11" t="s">
        <v>73</v>
      </c>
      <c r="J8" s="18"/>
      <c r="K8" s="19"/>
      <c r="L8" s="19"/>
      <c r="M8" s="19"/>
      <c r="N8" s="19"/>
      <c r="O8" s="19"/>
      <c r="P8" s="19"/>
      <c r="Q8" s="19"/>
    </row>
    <row r="9" spans="1:17" ht="21.2" customHeight="1" x14ac:dyDescent="0.25">
      <c r="A9" s="45" t="s">
        <v>72</v>
      </c>
      <c r="B9" s="12">
        <v>50554</v>
      </c>
      <c r="C9" s="49">
        <f>SUM(B9/12)</f>
        <v>4212.833333333333</v>
      </c>
      <c r="D9" s="32" t="s">
        <v>44</v>
      </c>
      <c r="E9" s="77">
        <v>1000</v>
      </c>
      <c r="F9" s="79">
        <v>0.24</v>
      </c>
      <c r="G9" s="39">
        <v>843</v>
      </c>
      <c r="H9" s="87">
        <v>0.35</v>
      </c>
      <c r="I9" s="56">
        <v>1475</v>
      </c>
      <c r="J9" s="20"/>
      <c r="K9" s="21"/>
      <c r="L9" s="22"/>
      <c r="M9" s="23"/>
      <c r="N9" s="24"/>
      <c r="O9" s="25"/>
      <c r="P9" s="26"/>
      <c r="Q9" s="24"/>
    </row>
    <row r="10" spans="1:17" ht="21.2" customHeight="1" x14ac:dyDescent="0.25">
      <c r="A10" s="46"/>
      <c r="B10" s="7">
        <v>66853</v>
      </c>
      <c r="C10" s="50">
        <f t="shared" ref="C10:C16" si="0">SUM(B10/12)</f>
        <v>5571.083333333333</v>
      </c>
      <c r="D10" s="33" t="s">
        <v>45</v>
      </c>
      <c r="E10" s="44"/>
      <c r="F10" s="80">
        <v>0.18</v>
      </c>
      <c r="G10" s="40">
        <v>1114</v>
      </c>
      <c r="H10" s="36">
        <v>0.35</v>
      </c>
      <c r="I10" s="54">
        <v>1950</v>
      </c>
      <c r="J10" s="20"/>
      <c r="K10" s="21"/>
      <c r="L10" s="22"/>
      <c r="M10" s="23"/>
      <c r="N10" s="24"/>
      <c r="O10" s="25"/>
      <c r="P10" s="26"/>
      <c r="Q10" s="27"/>
    </row>
    <row r="11" spans="1:17" ht="21.2" customHeight="1" x14ac:dyDescent="0.25">
      <c r="A11" s="46"/>
      <c r="B11" s="7">
        <v>42410</v>
      </c>
      <c r="C11" s="50">
        <f t="shared" si="0"/>
        <v>3534.1666666666665</v>
      </c>
      <c r="D11" s="33" t="s">
        <v>46</v>
      </c>
      <c r="E11" s="44"/>
      <c r="F11" s="80">
        <v>0.28000000000000003</v>
      </c>
      <c r="G11" s="40">
        <v>707</v>
      </c>
      <c r="H11" s="36">
        <v>0.35</v>
      </c>
      <c r="I11" s="54">
        <v>1237</v>
      </c>
      <c r="J11" s="20"/>
      <c r="K11" s="21"/>
      <c r="L11" s="22"/>
      <c r="M11" s="23"/>
      <c r="N11" s="24"/>
      <c r="O11" s="25"/>
      <c r="P11" s="26"/>
      <c r="Q11" s="24"/>
    </row>
    <row r="12" spans="1:17" ht="29.25" customHeight="1" x14ac:dyDescent="0.25">
      <c r="A12" s="47" t="s">
        <v>0</v>
      </c>
      <c r="B12" s="8">
        <v>29851</v>
      </c>
      <c r="C12" s="51">
        <f t="shared" si="0"/>
        <v>2487.5833333333335</v>
      </c>
      <c r="D12" s="97" t="s">
        <v>47</v>
      </c>
      <c r="E12" s="44">
        <v>600</v>
      </c>
      <c r="F12" s="81">
        <v>0.24</v>
      </c>
      <c r="G12" s="41">
        <v>498</v>
      </c>
      <c r="H12" s="37">
        <v>0.35</v>
      </c>
      <c r="I12" s="55">
        <v>870</v>
      </c>
      <c r="J12" s="20"/>
      <c r="K12" s="21"/>
      <c r="L12" s="22"/>
      <c r="M12" s="23"/>
      <c r="N12" s="24"/>
      <c r="O12" s="25"/>
      <c r="P12" s="26"/>
      <c r="Q12" s="24"/>
    </row>
    <row r="13" spans="1:17" ht="26.25" customHeight="1" x14ac:dyDescent="0.25">
      <c r="A13" s="47"/>
      <c r="B13" s="8">
        <v>16284</v>
      </c>
      <c r="C13" s="51">
        <f t="shared" si="0"/>
        <v>1357</v>
      </c>
      <c r="D13" s="30" t="s">
        <v>5</v>
      </c>
      <c r="E13" s="44"/>
      <c r="F13" s="81">
        <v>0.44</v>
      </c>
      <c r="G13" s="41">
        <v>271</v>
      </c>
      <c r="H13" s="37">
        <v>0.35</v>
      </c>
      <c r="I13" s="55">
        <v>475</v>
      </c>
      <c r="J13" s="20"/>
      <c r="K13" s="21"/>
      <c r="L13" s="22"/>
      <c r="M13" s="23"/>
      <c r="N13" s="24"/>
      <c r="O13" s="25"/>
      <c r="P13" s="26"/>
      <c r="Q13" s="24"/>
    </row>
    <row r="14" spans="1:17" ht="21.2" customHeight="1" x14ac:dyDescent="0.25">
      <c r="A14" s="47"/>
      <c r="B14" s="8">
        <v>22642</v>
      </c>
      <c r="C14" s="51">
        <f t="shared" si="0"/>
        <v>1886.8333333333333</v>
      </c>
      <c r="D14" s="34" t="s">
        <v>3</v>
      </c>
      <c r="E14" s="44"/>
      <c r="F14" s="81">
        <v>0.32</v>
      </c>
      <c r="G14" s="41">
        <v>377</v>
      </c>
      <c r="H14" s="37">
        <v>0.35</v>
      </c>
      <c r="I14" s="55">
        <v>660</v>
      </c>
      <c r="J14" s="20"/>
      <c r="K14" s="21"/>
      <c r="L14" s="22"/>
      <c r="M14" s="23"/>
      <c r="N14" s="24"/>
      <c r="O14" s="25"/>
      <c r="P14" s="26"/>
      <c r="Q14" s="24"/>
    </row>
    <row r="15" spans="1:17" ht="21.2" customHeight="1" x14ac:dyDescent="0.25">
      <c r="A15" s="47"/>
      <c r="B15" s="8">
        <v>5210</v>
      </c>
      <c r="C15" s="51">
        <f t="shared" si="0"/>
        <v>434.16666666666669</v>
      </c>
      <c r="D15" s="34" t="s">
        <v>4</v>
      </c>
      <c r="E15" s="44"/>
      <c r="F15" s="81">
        <v>1.38</v>
      </c>
      <c r="G15" s="41">
        <v>239</v>
      </c>
      <c r="H15" s="37">
        <v>0.7</v>
      </c>
      <c r="I15" s="55">
        <v>304</v>
      </c>
      <c r="J15" s="20"/>
      <c r="K15" s="21"/>
      <c r="L15" s="22"/>
      <c r="M15" s="23"/>
      <c r="N15" s="24"/>
      <c r="O15" s="25"/>
      <c r="P15" s="26"/>
      <c r="Q15" s="24"/>
    </row>
    <row r="16" spans="1:17" ht="26.25" customHeight="1" thickBot="1" x14ac:dyDescent="0.3">
      <c r="A16" s="88" t="s">
        <v>1</v>
      </c>
      <c r="B16" s="89">
        <v>23400</v>
      </c>
      <c r="C16" s="90">
        <f t="shared" si="0"/>
        <v>1950</v>
      </c>
      <c r="D16" s="91" t="s">
        <v>48</v>
      </c>
      <c r="E16" s="92">
        <v>600</v>
      </c>
      <c r="F16" s="93">
        <v>0.31</v>
      </c>
      <c r="G16" s="94">
        <v>390</v>
      </c>
      <c r="H16" s="95">
        <v>0.35</v>
      </c>
      <c r="I16" s="96">
        <v>683</v>
      </c>
      <c r="J16" s="20"/>
      <c r="K16" s="21"/>
      <c r="L16" s="22"/>
      <c r="M16" s="23"/>
      <c r="N16" s="24"/>
      <c r="O16" s="25"/>
      <c r="P16" s="26"/>
      <c r="Q16" s="24"/>
    </row>
    <row r="17" spans="1:14" x14ac:dyDescent="0.25">
      <c r="N17" s="1"/>
    </row>
    <row r="18" spans="1:14" x14ac:dyDescent="0.25">
      <c r="N18" s="1"/>
    </row>
    <row r="19" spans="1:14" x14ac:dyDescent="0.25">
      <c r="A19" s="57" t="s">
        <v>85</v>
      </c>
      <c r="N19" s="1"/>
    </row>
    <row r="20" spans="1:14" x14ac:dyDescent="0.25">
      <c r="A20" s="57" t="s">
        <v>57</v>
      </c>
      <c r="N20" s="1"/>
    </row>
    <row r="21" spans="1:14" x14ac:dyDescent="0.25">
      <c r="A21" s="57" t="s">
        <v>82</v>
      </c>
      <c r="N21" s="1"/>
    </row>
    <row r="22" spans="1:14" x14ac:dyDescent="0.25">
      <c r="A22" s="57" t="s">
        <v>83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C8B4-19AE-4DB8-AD5D-BBC514C8B8BD}">
  <dimension ref="A2:I25"/>
  <sheetViews>
    <sheetView workbookViewId="0">
      <selection sqref="A1:XFD1048576"/>
    </sheetView>
  </sheetViews>
  <sheetFormatPr defaultRowHeight="15" x14ac:dyDescent="0.25"/>
  <cols>
    <col min="1" max="1" width="43.7109375" customWidth="1"/>
    <col min="2" max="2" width="10" style="24" customWidth="1"/>
    <col min="3" max="3" width="9.5703125" style="2" customWidth="1"/>
    <col min="4" max="4" width="27.7109375" customWidth="1"/>
    <col min="5" max="5" width="9" style="2" customWidth="1"/>
    <col min="6" max="6" width="10" customWidth="1"/>
    <col min="7" max="7" width="10.28515625" customWidth="1"/>
    <col min="8" max="9" width="11.85546875" bestFit="1" customWidth="1"/>
  </cols>
  <sheetData>
    <row r="2" spans="1:9" x14ac:dyDescent="0.25">
      <c r="A2" s="5" t="s">
        <v>91</v>
      </c>
    </row>
    <row r="4" spans="1:9" ht="55.5" customHeight="1" x14ac:dyDescent="0.25">
      <c r="A4" s="58" t="s">
        <v>88</v>
      </c>
      <c r="B4" s="83" t="s">
        <v>60</v>
      </c>
      <c r="C4" s="59" t="s">
        <v>77</v>
      </c>
      <c r="D4" s="58" t="s">
        <v>24</v>
      </c>
      <c r="E4" s="59" t="s">
        <v>25</v>
      </c>
      <c r="F4" s="59" t="s">
        <v>89</v>
      </c>
      <c r="G4" s="84" t="s">
        <v>74</v>
      </c>
      <c r="H4" s="59" t="s">
        <v>75</v>
      </c>
      <c r="I4" s="58" t="s">
        <v>76</v>
      </c>
    </row>
    <row r="5" spans="1:9" ht="30" customHeight="1" x14ac:dyDescent="0.25">
      <c r="A5" s="60" t="s">
        <v>16</v>
      </c>
      <c r="B5" s="63">
        <v>40</v>
      </c>
      <c r="C5" s="61">
        <v>40</v>
      </c>
      <c r="D5" s="62" t="s">
        <v>7</v>
      </c>
      <c r="E5" s="63">
        <v>870</v>
      </c>
      <c r="F5" s="64">
        <f>SUM(E5*C5)</f>
        <v>34800</v>
      </c>
      <c r="G5" s="65">
        <f>SUM(F5*12)</f>
        <v>417600</v>
      </c>
      <c r="H5" s="75">
        <v>239040</v>
      </c>
      <c r="I5" s="75">
        <f>SUM(G5-H5)</f>
        <v>178560</v>
      </c>
    </row>
    <row r="6" spans="1:9" ht="30" customHeight="1" x14ac:dyDescent="0.25">
      <c r="A6" s="60" t="s">
        <v>17</v>
      </c>
      <c r="B6" s="63">
        <v>25</v>
      </c>
      <c r="C6" s="61">
        <v>27</v>
      </c>
      <c r="D6" s="62" t="s">
        <v>35</v>
      </c>
      <c r="E6" s="63">
        <v>683</v>
      </c>
      <c r="F6" s="64">
        <f>SUM(E6*C6)</f>
        <v>18441</v>
      </c>
      <c r="G6" s="65">
        <f t="shared" ref="G6:G24" si="0">SUM(F6*12)</f>
        <v>221292</v>
      </c>
      <c r="H6" s="75">
        <v>126360</v>
      </c>
      <c r="I6" s="75">
        <f t="shared" ref="I6:I24" si="1">SUM(G6-H6)</f>
        <v>94932</v>
      </c>
    </row>
    <row r="7" spans="1:9" ht="30" customHeight="1" x14ac:dyDescent="0.25">
      <c r="A7" s="60" t="s">
        <v>19</v>
      </c>
      <c r="B7" s="63">
        <v>45</v>
      </c>
      <c r="C7" s="61">
        <v>45</v>
      </c>
      <c r="D7" s="62" t="s">
        <v>6</v>
      </c>
      <c r="E7" s="63">
        <v>870</v>
      </c>
      <c r="F7" s="64">
        <f t="shared" ref="F7:F24" si="2">SUM(E7*C7)</f>
        <v>39150</v>
      </c>
      <c r="G7" s="65">
        <f t="shared" si="0"/>
        <v>469800</v>
      </c>
      <c r="H7" s="75">
        <v>268920</v>
      </c>
      <c r="I7" s="75">
        <f t="shared" si="1"/>
        <v>200880</v>
      </c>
    </row>
    <row r="8" spans="1:9" ht="30" customHeight="1" x14ac:dyDescent="0.25">
      <c r="A8" s="60" t="s">
        <v>20</v>
      </c>
      <c r="B8" s="63">
        <v>60</v>
      </c>
      <c r="C8" s="61">
        <v>56</v>
      </c>
      <c r="D8" s="62" t="s">
        <v>26</v>
      </c>
      <c r="E8" s="63">
        <v>683</v>
      </c>
      <c r="F8" s="64">
        <f t="shared" si="2"/>
        <v>38248</v>
      </c>
      <c r="G8" s="65">
        <f t="shared" si="0"/>
        <v>458976</v>
      </c>
      <c r="H8" s="75">
        <v>262080</v>
      </c>
      <c r="I8" s="75">
        <f t="shared" si="1"/>
        <v>196896</v>
      </c>
    </row>
    <row r="9" spans="1:9" ht="30" customHeight="1" x14ac:dyDescent="0.25">
      <c r="A9" s="60" t="s">
        <v>15</v>
      </c>
      <c r="B9" s="63">
        <v>8</v>
      </c>
      <c r="C9" s="61">
        <v>9</v>
      </c>
      <c r="D9" s="62" t="s">
        <v>6</v>
      </c>
      <c r="E9" s="63">
        <v>870</v>
      </c>
      <c r="F9" s="64">
        <f t="shared" si="2"/>
        <v>7830</v>
      </c>
      <c r="G9" s="65">
        <f t="shared" si="0"/>
        <v>93960</v>
      </c>
      <c r="H9" s="75">
        <v>53784</v>
      </c>
      <c r="I9" s="75">
        <f t="shared" si="1"/>
        <v>40176</v>
      </c>
    </row>
    <row r="10" spans="1:9" ht="30" customHeight="1" x14ac:dyDescent="0.25">
      <c r="A10" s="60" t="s">
        <v>11</v>
      </c>
      <c r="B10" s="63" t="s">
        <v>38</v>
      </c>
      <c r="C10" s="61">
        <v>70</v>
      </c>
      <c r="D10" s="62" t="s">
        <v>27</v>
      </c>
      <c r="E10" s="63">
        <v>683</v>
      </c>
      <c r="F10" s="64">
        <f t="shared" si="2"/>
        <v>47810</v>
      </c>
      <c r="G10" s="65">
        <f t="shared" si="0"/>
        <v>573720</v>
      </c>
      <c r="H10" s="75">
        <v>201600</v>
      </c>
      <c r="I10" s="75">
        <f t="shared" si="1"/>
        <v>372120</v>
      </c>
    </row>
    <row r="11" spans="1:9" ht="30" customHeight="1" x14ac:dyDescent="0.25">
      <c r="A11" s="60" t="s">
        <v>12</v>
      </c>
      <c r="B11" s="63">
        <v>13</v>
      </c>
      <c r="C11" s="61">
        <v>10</v>
      </c>
      <c r="D11" s="62" t="s">
        <v>39</v>
      </c>
      <c r="E11" s="66">
        <v>1950</v>
      </c>
      <c r="F11" s="64">
        <f t="shared" si="2"/>
        <v>19500</v>
      </c>
      <c r="G11" s="65">
        <f t="shared" si="0"/>
        <v>234000</v>
      </c>
      <c r="H11" s="75">
        <v>133680</v>
      </c>
      <c r="I11" s="75">
        <f t="shared" si="1"/>
        <v>100320</v>
      </c>
    </row>
    <row r="12" spans="1:9" ht="30" customHeight="1" x14ac:dyDescent="0.25">
      <c r="A12" s="60" t="s">
        <v>36</v>
      </c>
      <c r="B12" s="63">
        <v>35</v>
      </c>
      <c r="C12" s="61">
        <v>24</v>
      </c>
      <c r="D12" s="62" t="s">
        <v>28</v>
      </c>
      <c r="E12" s="63">
        <v>304</v>
      </c>
      <c r="F12" s="64">
        <f t="shared" si="2"/>
        <v>7296</v>
      </c>
      <c r="G12" s="65">
        <f t="shared" si="0"/>
        <v>87552</v>
      </c>
      <c r="H12" s="75">
        <v>68832</v>
      </c>
      <c r="I12" s="75">
        <f t="shared" si="1"/>
        <v>18720</v>
      </c>
    </row>
    <row r="13" spans="1:9" ht="30" customHeight="1" x14ac:dyDescent="0.25">
      <c r="A13" s="60" t="s">
        <v>9</v>
      </c>
      <c r="B13" s="63">
        <v>30</v>
      </c>
      <c r="C13" s="61">
        <v>30</v>
      </c>
      <c r="D13" s="62" t="s">
        <v>7</v>
      </c>
      <c r="E13" s="63">
        <v>870</v>
      </c>
      <c r="F13" s="64">
        <f t="shared" si="2"/>
        <v>26100</v>
      </c>
      <c r="G13" s="65">
        <f t="shared" si="0"/>
        <v>313200</v>
      </c>
      <c r="H13" s="75">
        <v>179280</v>
      </c>
      <c r="I13" s="75">
        <f t="shared" si="1"/>
        <v>133920</v>
      </c>
    </row>
    <row r="14" spans="1:9" ht="30" customHeight="1" x14ac:dyDescent="0.25">
      <c r="A14" s="60" t="s">
        <v>66</v>
      </c>
      <c r="B14" s="63">
        <v>56</v>
      </c>
      <c r="C14" s="61">
        <v>25</v>
      </c>
      <c r="D14" s="62" t="s">
        <v>67</v>
      </c>
      <c r="E14" s="66">
        <v>1475</v>
      </c>
      <c r="F14" s="64">
        <f t="shared" si="2"/>
        <v>36875</v>
      </c>
      <c r="G14" s="65">
        <f t="shared" si="0"/>
        <v>442500</v>
      </c>
      <c r="H14" s="75">
        <v>252900</v>
      </c>
      <c r="I14" s="75">
        <f t="shared" si="1"/>
        <v>189600</v>
      </c>
    </row>
    <row r="15" spans="1:9" ht="30" customHeight="1" x14ac:dyDescent="0.25">
      <c r="A15" s="60" t="s">
        <v>10</v>
      </c>
      <c r="B15" s="63">
        <v>45</v>
      </c>
      <c r="C15" s="61">
        <v>31</v>
      </c>
      <c r="D15" s="62" t="s">
        <v>6</v>
      </c>
      <c r="E15" s="63">
        <v>870</v>
      </c>
      <c r="F15" s="64">
        <f t="shared" si="2"/>
        <v>26970</v>
      </c>
      <c r="G15" s="65">
        <f t="shared" si="0"/>
        <v>323640</v>
      </c>
      <c r="H15" s="75">
        <v>185256</v>
      </c>
      <c r="I15" s="75">
        <f t="shared" si="1"/>
        <v>138384</v>
      </c>
    </row>
    <row r="16" spans="1:9" ht="30" customHeight="1" x14ac:dyDescent="0.25">
      <c r="A16" s="60" t="s">
        <v>22</v>
      </c>
      <c r="B16" s="63">
        <v>40</v>
      </c>
      <c r="C16" s="61">
        <v>35</v>
      </c>
      <c r="D16" s="62" t="s">
        <v>7</v>
      </c>
      <c r="E16" s="63">
        <v>870</v>
      </c>
      <c r="F16" s="64">
        <f t="shared" si="2"/>
        <v>30450</v>
      </c>
      <c r="G16" s="65">
        <f t="shared" si="0"/>
        <v>365400</v>
      </c>
      <c r="H16" s="75">
        <v>209160</v>
      </c>
      <c r="I16" s="75">
        <f t="shared" si="1"/>
        <v>156240</v>
      </c>
    </row>
    <row r="17" spans="1:9" ht="30" customHeight="1" x14ac:dyDescent="0.25">
      <c r="A17" s="60" t="s">
        <v>68</v>
      </c>
      <c r="B17" s="63">
        <v>14</v>
      </c>
      <c r="C17" s="61">
        <v>10</v>
      </c>
      <c r="D17" s="62" t="s">
        <v>69</v>
      </c>
      <c r="E17" s="66">
        <v>1950</v>
      </c>
      <c r="F17" s="64">
        <f t="shared" si="2"/>
        <v>19500</v>
      </c>
      <c r="G17" s="65">
        <f t="shared" si="0"/>
        <v>234000</v>
      </c>
      <c r="H17" s="75">
        <v>133680</v>
      </c>
      <c r="I17" s="75">
        <f t="shared" si="1"/>
        <v>100320</v>
      </c>
    </row>
    <row r="18" spans="1:9" ht="48" customHeight="1" x14ac:dyDescent="0.25">
      <c r="A18" s="58" t="s">
        <v>88</v>
      </c>
      <c r="B18" s="83" t="s">
        <v>60</v>
      </c>
      <c r="C18" s="59" t="s">
        <v>77</v>
      </c>
      <c r="D18" s="58" t="s">
        <v>24</v>
      </c>
      <c r="E18" s="59" t="s">
        <v>25</v>
      </c>
      <c r="F18" s="59" t="s">
        <v>89</v>
      </c>
      <c r="G18" s="84" t="s">
        <v>74</v>
      </c>
      <c r="H18" s="59" t="s">
        <v>75</v>
      </c>
      <c r="I18" s="58" t="s">
        <v>76</v>
      </c>
    </row>
    <row r="19" spans="1:9" ht="30" customHeight="1" x14ac:dyDescent="0.25">
      <c r="A19" s="60" t="s">
        <v>70</v>
      </c>
      <c r="B19" s="63" t="s">
        <v>32</v>
      </c>
      <c r="C19" s="61">
        <v>40</v>
      </c>
      <c r="D19" s="62" t="s">
        <v>37</v>
      </c>
      <c r="E19" s="63">
        <v>475</v>
      </c>
      <c r="F19" s="64">
        <f t="shared" si="2"/>
        <v>19000</v>
      </c>
      <c r="G19" s="65">
        <f t="shared" si="0"/>
        <v>228000</v>
      </c>
      <c r="H19" s="75">
        <v>130080</v>
      </c>
      <c r="I19" s="75">
        <f t="shared" si="1"/>
        <v>97920</v>
      </c>
    </row>
    <row r="20" spans="1:9" ht="30" customHeight="1" x14ac:dyDescent="0.25">
      <c r="A20" s="60" t="s">
        <v>21</v>
      </c>
      <c r="B20" s="63">
        <v>40</v>
      </c>
      <c r="C20" s="61">
        <v>40</v>
      </c>
      <c r="D20" s="62" t="s">
        <v>29</v>
      </c>
      <c r="E20" s="63">
        <v>304</v>
      </c>
      <c r="F20" s="64">
        <f t="shared" si="2"/>
        <v>12160</v>
      </c>
      <c r="G20" s="65">
        <f t="shared" si="0"/>
        <v>145920</v>
      </c>
      <c r="H20" s="75">
        <v>114720</v>
      </c>
      <c r="I20" s="75">
        <f t="shared" si="1"/>
        <v>31200</v>
      </c>
    </row>
    <row r="21" spans="1:9" ht="30" customHeight="1" x14ac:dyDescent="0.25">
      <c r="A21" s="60" t="s">
        <v>14</v>
      </c>
      <c r="B21" s="63">
        <v>55</v>
      </c>
      <c r="C21" s="61">
        <v>40</v>
      </c>
      <c r="D21" s="62" t="s">
        <v>34</v>
      </c>
      <c r="E21" s="63">
        <v>870</v>
      </c>
      <c r="F21" s="64">
        <f t="shared" si="2"/>
        <v>34800</v>
      </c>
      <c r="G21" s="65">
        <f t="shared" si="0"/>
        <v>417600</v>
      </c>
      <c r="H21" s="75">
        <v>239040</v>
      </c>
      <c r="I21" s="75">
        <f t="shared" si="1"/>
        <v>178560</v>
      </c>
    </row>
    <row r="22" spans="1:9" ht="30" customHeight="1" x14ac:dyDescent="0.25">
      <c r="A22" s="60" t="s">
        <v>13</v>
      </c>
      <c r="B22" s="63">
        <v>16</v>
      </c>
      <c r="C22" s="61">
        <v>30</v>
      </c>
      <c r="D22" s="62" t="s">
        <v>30</v>
      </c>
      <c r="E22" s="63">
        <v>870</v>
      </c>
      <c r="F22" s="64">
        <f t="shared" si="2"/>
        <v>26100</v>
      </c>
      <c r="G22" s="65">
        <f t="shared" si="0"/>
        <v>313200</v>
      </c>
      <c r="H22" s="75">
        <v>179280</v>
      </c>
      <c r="I22" s="75">
        <f t="shared" si="1"/>
        <v>133920</v>
      </c>
    </row>
    <row r="23" spans="1:9" ht="30" customHeight="1" x14ac:dyDescent="0.25">
      <c r="A23" s="60" t="s">
        <v>8</v>
      </c>
      <c r="B23" s="63" t="s">
        <v>31</v>
      </c>
      <c r="C23" s="61">
        <v>42</v>
      </c>
      <c r="D23" s="62" t="s">
        <v>35</v>
      </c>
      <c r="E23" s="63">
        <v>683</v>
      </c>
      <c r="F23" s="64">
        <f t="shared" si="2"/>
        <v>28686</v>
      </c>
      <c r="G23" s="65">
        <f t="shared" si="0"/>
        <v>344232</v>
      </c>
      <c r="H23" s="75">
        <v>196560</v>
      </c>
      <c r="I23" s="75">
        <f t="shared" si="1"/>
        <v>147672</v>
      </c>
    </row>
    <row r="24" spans="1:9" ht="30" customHeight="1" thickBot="1" x14ac:dyDescent="0.3">
      <c r="A24" s="67" t="s">
        <v>18</v>
      </c>
      <c r="B24" s="70">
        <v>120</v>
      </c>
      <c r="C24" s="68">
        <v>32</v>
      </c>
      <c r="D24" s="69" t="s">
        <v>35</v>
      </c>
      <c r="E24" s="70">
        <v>683</v>
      </c>
      <c r="F24" s="64">
        <f t="shared" si="2"/>
        <v>21856</v>
      </c>
      <c r="G24" s="65">
        <f t="shared" si="0"/>
        <v>262272</v>
      </c>
      <c r="H24" s="76">
        <v>55200</v>
      </c>
      <c r="I24" s="76">
        <f t="shared" si="1"/>
        <v>207072</v>
      </c>
    </row>
    <row r="25" spans="1:9" ht="15.75" thickBot="1" x14ac:dyDescent="0.3">
      <c r="A25" s="71" t="s">
        <v>33</v>
      </c>
      <c r="B25" s="72"/>
      <c r="C25" s="72"/>
      <c r="D25" s="73"/>
      <c r="E25" s="72"/>
      <c r="F25" s="74">
        <f>SUM(F5:F24)</f>
        <v>495572</v>
      </c>
      <c r="G25" s="74">
        <f>SUM(G5:G24)</f>
        <v>5946864</v>
      </c>
      <c r="H25" s="85">
        <f>SUM(H5:H24)</f>
        <v>3229452</v>
      </c>
      <c r="I25" s="86">
        <f>SUM(I5:I24)</f>
        <v>2717412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8255-5681-4A4F-A445-CA10F1BAA109}">
  <dimension ref="A1:Q25"/>
  <sheetViews>
    <sheetView tabSelected="1" workbookViewId="0">
      <selection activeCell="K14" sqref="K14"/>
    </sheetView>
  </sheetViews>
  <sheetFormatPr defaultRowHeight="15" x14ac:dyDescent="0.25"/>
  <cols>
    <col min="1" max="1" width="20" customWidth="1"/>
    <col min="2" max="2" width="10.85546875" customWidth="1"/>
    <col min="3" max="3" width="10.7109375" customWidth="1"/>
    <col min="4" max="4" width="27" customWidth="1"/>
    <col min="5" max="5" width="11.28515625" style="1" customWidth="1"/>
    <col min="6" max="6" width="11.85546875" style="1" customWidth="1"/>
    <col min="7" max="7" width="18.42578125" customWidth="1"/>
    <col min="8" max="8" width="13.42578125" customWidth="1"/>
    <col min="9" max="9" width="14.8554687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F1"/>
      <c r="H1" s="15" t="s">
        <v>84</v>
      </c>
      <c r="I1" s="16"/>
      <c r="J1" s="3"/>
      <c r="M1" s="4"/>
      <c r="P1" s="15"/>
      <c r="Q1" s="16"/>
    </row>
    <row r="2" spans="1:17" ht="19.5" customHeight="1" x14ac:dyDescent="0.25">
      <c r="D2" s="5"/>
      <c r="I2" s="5" t="s">
        <v>104</v>
      </c>
      <c r="M2" s="5"/>
      <c r="N2" s="1"/>
    </row>
    <row r="3" spans="1:17" ht="19.5" customHeight="1" x14ac:dyDescent="0.25">
      <c r="D3" s="4" t="s">
        <v>81</v>
      </c>
      <c r="M3" s="4"/>
      <c r="N3" s="1"/>
    </row>
    <row r="4" spans="1:17" ht="19.5" customHeight="1" x14ac:dyDescent="0.25">
      <c r="B4" s="5" t="s">
        <v>105</v>
      </c>
      <c r="D4" s="5"/>
      <c r="L4" s="5"/>
      <c r="M4" s="5"/>
      <c r="N4" s="1"/>
    </row>
    <row r="5" spans="1:17" ht="19.5" customHeight="1" x14ac:dyDescent="0.25">
      <c r="B5" s="5" t="s">
        <v>65</v>
      </c>
      <c r="C5" s="5"/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48" t="s">
        <v>40</v>
      </c>
      <c r="B7" s="149" t="s">
        <v>58</v>
      </c>
      <c r="C7" s="148" t="s">
        <v>61</v>
      </c>
      <c r="D7" s="148" t="s">
        <v>2</v>
      </c>
      <c r="E7" s="148" t="s">
        <v>59</v>
      </c>
      <c r="F7" s="149" t="s">
        <v>62</v>
      </c>
      <c r="G7" s="148" t="s">
        <v>98</v>
      </c>
      <c r="H7" s="150" t="s">
        <v>95</v>
      </c>
      <c r="I7" s="148" t="s">
        <v>41</v>
      </c>
      <c r="J7" s="17"/>
      <c r="K7" s="17"/>
      <c r="L7" s="17"/>
      <c r="M7" s="17"/>
      <c r="N7" s="17"/>
      <c r="O7" s="17"/>
      <c r="P7" s="17"/>
      <c r="Q7" s="17"/>
    </row>
    <row r="8" spans="1:17" ht="21" customHeight="1" thickBot="1" x14ac:dyDescent="0.3">
      <c r="A8" s="151" t="s">
        <v>49</v>
      </c>
      <c r="B8" s="152" t="s">
        <v>50</v>
      </c>
      <c r="C8" s="153" t="s">
        <v>51</v>
      </c>
      <c r="D8" s="153" t="s">
        <v>52</v>
      </c>
      <c r="E8" s="153" t="s">
        <v>53</v>
      </c>
      <c r="F8" s="152" t="s">
        <v>54</v>
      </c>
      <c r="G8" s="154" t="s">
        <v>55</v>
      </c>
      <c r="H8" s="153" t="s">
        <v>56</v>
      </c>
      <c r="I8" s="155" t="s">
        <v>73</v>
      </c>
      <c r="J8" s="18"/>
      <c r="K8" s="19"/>
      <c r="L8" s="19"/>
      <c r="M8" s="19"/>
      <c r="N8" s="19"/>
      <c r="O8" s="19"/>
      <c r="P8" s="19"/>
      <c r="Q8" s="19"/>
    </row>
    <row r="9" spans="1:17" ht="21.2" customHeight="1" x14ac:dyDescent="0.25">
      <c r="A9" s="124" t="s">
        <v>72</v>
      </c>
      <c r="B9" s="125">
        <v>57850</v>
      </c>
      <c r="C9" s="126">
        <f>SUM(B9/12)</f>
        <v>4820.833333333333</v>
      </c>
      <c r="D9" s="127" t="s">
        <v>44</v>
      </c>
      <c r="E9" s="128">
        <v>1000</v>
      </c>
      <c r="F9" s="129">
        <v>0.21</v>
      </c>
      <c r="G9" s="130">
        <v>1475</v>
      </c>
      <c r="H9" s="131">
        <v>0.35</v>
      </c>
      <c r="I9" s="161">
        <v>1687</v>
      </c>
      <c r="J9" s="20"/>
      <c r="K9" s="21"/>
      <c r="L9" s="22"/>
      <c r="M9" s="23"/>
      <c r="N9" s="24"/>
      <c r="O9" s="25"/>
      <c r="P9" s="26"/>
      <c r="Q9" s="24"/>
    </row>
    <row r="10" spans="1:17" ht="21.2" customHeight="1" x14ac:dyDescent="0.25">
      <c r="A10" s="132"/>
      <c r="B10" s="133">
        <v>80332</v>
      </c>
      <c r="C10" s="134">
        <f t="shared" ref="C10:C17" si="0">SUM(B10/12)</f>
        <v>6694.333333333333</v>
      </c>
      <c r="D10" s="135" t="s">
        <v>45</v>
      </c>
      <c r="E10" s="136"/>
      <c r="F10" s="137">
        <v>0.15</v>
      </c>
      <c r="G10" s="138">
        <v>1950</v>
      </c>
      <c r="H10" s="139">
        <v>0.35</v>
      </c>
      <c r="I10" s="162">
        <v>2343</v>
      </c>
      <c r="J10" s="20"/>
      <c r="K10" s="21"/>
      <c r="L10" s="22"/>
      <c r="M10" s="23"/>
      <c r="N10" s="24"/>
      <c r="O10" s="25"/>
      <c r="P10" s="26"/>
      <c r="Q10" s="27"/>
    </row>
    <row r="11" spans="1:17" ht="21.2" customHeight="1" thickBot="1" x14ac:dyDescent="0.3">
      <c r="A11" s="140"/>
      <c r="B11" s="141">
        <v>59311</v>
      </c>
      <c r="C11" s="142">
        <f t="shared" si="0"/>
        <v>4942.583333333333</v>
      </c>
      <c r="D11" s="143" t="s">
        <v>46</v>
      </c>
      <c r="E11" s="144"/>
      <c r="F11" s="145">
        <v>0.2</v>
      </c>
      <c r="G11" s="146">
        <v>1237</v>
      </c>
      <c r="H11" s="147">
        <v>0.35</v>
      </c>
      <c r="I11" s="163">
        <v>1730</v>
      </c>
      <c r="J11" s="20"/>
      <c r="K11" s="21"/>
      <c r="L11" s="22"/>
      <c r="M11" s="23"/>
      <c r="N11" s="24"/>
      <c r="O11" s="25"/>
      <c r="P11" s="26"/>
      <c r="Q11" s="24"/>
    </row>
    <row r="12" spans="1:17" ht="25.5" customHeight="1" x14ac:dyDescent="0.25">
      <c r="A12" s="105" t="s">
        <v>0</v>
      </c>
      <c r="B12" s="106">
        <v>27257</v>
      </c>
      <c r="C12" s="107">
        <f t="shared" si="0"/>
        <v>2271.4166666666665</v>
      </c>
      <c r="D12" s="108" t="s">
        <v>94</v>
      </c>
      <c r="E12" s="119">
        <v>600</v>
      </c>
      <c r="F12" s="120">
        <v>0.26</v>
      </c>
      <c r="G12" s="109">
        <v>870</v>
      </c>
      <c r="H12" s="110">
        <v>0.35</v>
      </c>
      <c r="I12" s="164">
        <v>795</v>
      </c>
      <c r="J12" s="20"/>
      <c r="K12" s="21"/>
      <c r="L12" s="22"/>
      <c r="M12" s="23"/>
      <c r="N12" s="24"/>
      <c r="O12" s="25"/>
      <c r="P12" s="26"/>
      <c r="Q12" s="24"/>
    </row>
    <row r="13" spans="1:17" ht="23.25" customHeight="1" x14ac:dyDescent="0.25">
      <c r="A13" s="47"/>
      <c r="B13" s="98">
        <v>32029</v>
      </c>
      <c r="C13" s="51">
        <f t="shared" si="0"/>
        <v>2669.0833333333335</v>
      </c>
      <c r="D13" s="97" t="s">
        <v>92</v>
      </c>
      <c r="E13" s="121"/>
      <c r="F13" s="81">
        <v>0.22</v>
      </c>
      <c r="G13" s="41">
        <v>870</v>
      </c>
      <c r="H13" s="37">
        <v>0.35</v>
      </c>
      <c r="I13" s="165">
        <v>934</v>
      </c>
      <c r="J13" s="20"/>
      <c r="K13" s="21"/>
      <c r="L13" s="22"/>
      <c r="M13" s="23"/>
      <c r="N13" s="24"/>
      <c r="O13" s="25"/>
      <c r="P13" s="26"/>
      <c r="Q13" s="24"/>
    </row>
    <row r="14" spans="1:17" ht="26.25" customHeight="1" x14ac:dyDescent="0.25">
      <c r="A14" s="47"/>
      <c r="B14" s="98">
        <v>19638</v>
      </c>
      <c r="C14" s="51">
        <f t="shared" si="0"/>
        <v>1636.5</v>
      </c>
      <c r="D14" s="30" t="s">
        <v>5</v>
      </c>
      <c r="E14" s="121"/>
      <c r="F14" s="81">
        <v>0.37</v>
      </c>
      <c r="G14" s="41">
        <v>475</v>
      </c>
      <c r="H14" s="37">
        <v>0.35</v>
      </c>
      <c r="I14" s="165">
        <v>573</v>
      </c>
      <c r="J14" s="20"/>
      <c r="K14" s="21"/>
      <c r="L14" s="22"/>
      <c r="M14" s="23"/>
      <c r="N14" s="24"/>
      <c r="O14" s="25"/>
      <c r="P14" s="26"/>
      <c r="Q14" s="24"/>
    </row>
    <row r="15" spans="1:17" ht="21.2" customHeight="1" x14ac:dyDescent="0.25">
      <c r="A15" s="47"/>
      <c r="B15" s="98">
        <v>28138</v>
      </c>
      <c r="C15" s="51">
        <f t="shared" si="0"/>
        <v>2344.8333333333335</v>
      </c>
      <c r="D15" s="34" t="s">
        <v>3</v>
      </c>
      <c r="E15" s="121"/>
      <c r="F15" s="81">
        <v>0.26</v>
      </c>
      <c r="G15" s="41">
        <v>660</v>
      </c>
      <c r="H15" s="37">
        <v>0.35</v>
      </c>
      <c r="I15" s="165">
        <v>821</v>
      </c>
      <c r="J15" s="20"/>
      <c r="K15" s="21"/>
      <c r="L15" s="22"/>
      <c r="M15" s="23"/>
      <c r="N15" s="24"/>
      <c r="O15" s="25"/>
      <c r="P15" s="26"/>
      <c r="Q15" s="24"/>
    </row>
    <row r="16" spans="1:17" ht="21.2" customHeight="1" thickBot="1" x14ac:dyDescent="0.3">
      <c r="A16" s="111"/>
      <c r="B16" s="112">
        <v>7654</v>
      </c>
      <c r="C16" s="113">
        <f t="shared" si="0"/>
        <v>637.83333333333337</v>
      </c>
      <c r="D16" s="114" t="s">
        <v>4</v>
      </c>
      <c r="E16" s="122"/>
      <c r="F16" s="123">
        <v>0.94</v>
      </c>
      <c r="G16" s="115">
        <v>304</v>
      </c>
      <c r="H16" s="116">
        <v>0.7</v>
      </c>
      <c r="I16" s="166">
        <v>447</v>
      </c>
      <c r="J16" s="20"/>
      <c r="K16" s="21"/>
      <c r="L16" s="22"/>
      <c r="M16" s="23"/>
      <c r="N16" s="24"/>
      <c r="O16" s="25"/>
      <c r="P16" s="26"/>
      <c r="Q16" s="24"/>
    </row>
    <row r="17" spans="1:17" ht="26.25" customHeight="1" thickBot="1" x14ac:dyDescent="0.3">
      <c r="A17" s="99" t="s">
        <v>1</v>
      </c>
      <c r="B17" s="100">
        <v>28080</v>
      </c>
      <c r="C17" s="101">
        <f t="shared" si="0"/>
        <v>2340</v>
      </c>
      <c r="D17" s="102" t="s">
        <v>48</v>
      </c>
      <c r="E17" s="117">
        <v>600</v>
      </c>
      <c r="F17" s="118">
        <v>0.26</v>
      </c>
      <c r="G17" s="103">
        <v>683</v>
      </c>
      <c r="H17" s="104">
        <v>0.35</v>
      </c>
      <c r="I17" s="167">
        <v>819</v>
      </c>
      <c r="J17" s="20"/>
      <c r="K17" s="21"/>
      <c r="L17" s="22"/>
      <c r="M17" s="23"/>
      <c r="N17" s="24"/>
      <c r="O17" s="25"/>
      <c r="P17" s="26"/>
      <c r="Q17" s="24"/>
    </row>
    <row r="18" spans="1:17" x14ac:dyDescent="0.25">
      <c r="N18" s="1"/>
    </row>
    <row r="19" spans="1:17" x14ac:dyDescent="0.25">
      <c r="N19" s="1"/>
    </row>
    <row r="20" spans="1:17" x14ac:dyDescent="0.25">
      <c r="A20" s="57" t="s">
        <v>93</v>
      </c>
      <c r="N20" s="1"/>
    </row>
    <row r="21" spans="1:17" x14ac:dyDescent="0.25">
      <c r="A21" s="57" t="s">
        <v>97</v>
      </c>
      <c r="N21" s="1"/>
    </row>
    <row r="22" spans="1:17" x14ac:dyDescent="0.25">
      <c r="A22" s="57" t="s">
        <v>96</v>
      </c>
      <c r="N22" s="1"/>
    </row>
    <row r="23" spans="1:17" x14ac:dyDescent="0.25">
      <c r="A23" s="57" t="s">
        <v>99</v>
      </c>
      <c r="N23" s="1"/>
    </row>
    <row r="24" spans="1:17" x14ac:dyDescent="0.25">
      <c r="A24" s="57" t="s">
        <v>83</v>
      </c>
      <c r="N24" s="1"/>
    </row>
    <row r="25" spans="1:17" x14ac:dyDescent="0.25">
      <c r="N25" s="1"/>
    </row>
  </sheetData>
  <pageMargins left="0" right="0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F53B-55A9-4DAA-AD04-72EF136A5265}">
  <dimension ref="A2:I24"/>
  <sheetViews>
    <sheetView workbookViewId="0">
      <selection activeCell="I24" sqref="A1:I24"/>
    </sheetView>
  </sheetViews>
  <sheetFormatPr defaultRowHeight="15" x14ac:dyDescent="0.25"/>
  <cols>
    <col min="1" max="1" width="43.7109375" customWidth="1"/>
    <col min="2" max="2" width="10" style="24" customWidth="1"/>
    <col min="3" max="3" width="9.5703125" style="2" customWidth="1"/>
    <col min="4" max="4" width="27.7109375" customWidth="1"/>
    <col min="5" max="5" width="9" style="2" customWidth="1"/>
    <col min="6" max="6" width="10" customWidth="1"/>
    <col min="7" max="7" width="10.28515625" customWidth="1"/>
    <col min="8" max="9" width="11.85546875" bestFit="1" customWidth="1"/>
  </cols>
  <sheetData>
    <row r="2" spans="1:9" x14ac:dyDescent="0.25">
      <c r="A2" s="5" t="s">
        <v>100</v>
      </c>
    </row>
    <row r="4" spans="1:9" ht="55.5" customHeight="1" x14ac:dyDescent="0.25">
      <c r="A4" s="58" t="s">
        <v>88</v>
      </c>
      <c r="B4" s="83" t="s">
        <v>60</v>
      </c>
      <c r="C4" s="59" t="s">
        <v>102</v>
      </c>
      <c r="D4" s="58" t="s">
        <v>24</v>
      </c>
      <c r="E4" s="59" t="s">
        <v>25</v>
      </c>
      <c r="F4" s="59" t="s">
        <v>89</v>
      </c>
      <c r="G4" s="84" t="s">
        <v>103</v>
      </c>
      <c r="H4" s="59" t="s">
        <v>74</v>
      </c>
      <c r="I4" s="58" t="s">
        <v>76</v>
      </c>
    </row>
    <row r="5" spans="1:9" ht="30" customHeight="1" x14ac:dyDescent="0.25">
      <c r="A5" s="60" t="s">
        <v>16</v>
      </c>
      <c r="B5" s="61">
        <v>40</v>
      </c>
      <c r="C5" s="61">
        <v>40</v>
      </c>
      <c r="D5" s="60" t="s">
        <v>7</v>
      </c>
      <c r="E5" s="61">
        <v>795</v>
      </c>
      <c r="F5" s="64">
        <f>SUM(E5*C5)</f>
        <v>31800</v>
      </c>
      <c r="G5" s="65">
        <f>SUM(F5*12)</f>
        <v>381600</v>
      </c>
      <c r="H5" s="75">
        <v>417600</v>
      </c>
      <c r="I5" s="75">
        <f>SUM(G5-H5)</f>
        <v>-36000</v>
      </c>
    </row>
    <row r="6" spans="1:9" ht="30" customHeight="1" x14ac:dyDescent="0.25">
      <c r="A6" s="60" t="s">
        <v>101</v>
      </c>
      <c r="B6" s="61"/>
      <c r="C6" s="61">
        <v>50</v>
      </c>
      <c r="D6" s="60" t="s">
        <v>0</v>
      </c>
      <c r="E6" s="61">
        <v>795</v>
      </c>
      <c r="F6" s="64">
        <f>SUM(E6*C6)</f>
        <v>39750</v>
      </c>
      <c r="G6" s="65">
        <f t="shared" ref="G6:G23" si="0">SUM(F6*12)</f>
        <v>477000</v>
      </c>
      <c r="H6" s="75">
        <v>522000</v>
      </c>
      <c r="I6" s="75">
        <f t="shared" ref="I6:I23" si="1">SUM(G6-H6)</f>
        <v>-45000</v>
      </c>
    </row>
    <row r="7" spans="1:9" ht="30" customHeight="1" x14ac:dyDescent="0.25">
      <c r="A7" s="60" t="s">
        <v>19</v>
      </c>
      <c r="B7" s="61">
        <v>45</v>
      </c>
      <c r="C7" s="61">
        <v>45</v>
      </c>
      <c r="D7" s="60" t="s">
        <v>6</v>
      </c>
      <c r="E7" s="61">
        <v>934</v>
      </c>
      <c r="F7" s="64">
        <f t="shared" ref="F7:F23" si="2">SUM(E7*C7)</f>
        <v>42030</v>
      </c>
      <c r="G7" s="65">
        <f t="shared" si="0"/>
        <v>504360</v>
      </c>
      <c r="H7" s="75">
        <v>469800</v>
      </c>
      <c r="I7" s="75">
        <f t="shared" si="1"/>
        <v>34560</v>
      </c>
    </row>
    <row r="8" spans="1:9" ht="30" customHeight="1" x14ac:dyDescent="0.25">
      <c r="A8" s="60" t="s">
        <v>20</v>
      </c>
      <c r="B8" s="61">
        <v>60</v>
      </c>
      <c r="C8" s="61">
        <v>56</v>
      </c>
      <c r="D8" s="60" t="s">
        <v>26</v>
      </c>
      <c r="E8" s="61">
        <v>819</v>
      </c>
      <c r="F8" s="64">
        <f t="shared" si="2"/>
        <v>45864</v>
      </c>
      <c r="G8" s="65">
        <f t="shared" si="0"/>
        <v>550368</v>
      </c>
      <c r="H8" s="75">
        <v>458976</v>
      </c>
      <c r="I8" s="75">
        <f t="shared" si="1"/>
        <v>91392</v>
      </c>
    </row>
    <row r="9" spans="1:9" ht="30" customHeight="1" x14ac:dyDescent="0.25">
      <c r="A9" s="60" t="s">
        <v>15</v>
      </c>
      <c r="B9" s="61">
        <v>8</v>
      </c>
      <c r="C9" s="61">
        <v>9</v>
      </c>
      <c r="D9" s="60" t="s">
        <v>6</v>
      </c>
      <c r="E9" s="61">
        <v>934</v>
      </c>
      <c r="F9" s="64">
        <f t="shared" si="2"/>
        <v>8406</v>
      </c>
      <c r="G9" s="65">
        <f t="shared" si="0"/>
        <v>100872</v>
      </c>
      <c r="H9" s="75">
        <v>93960</v>
      </c>
      <c r="I9" s="75">
        <f t="shared" si="1"/>
        <v>6912</v>
      </c>
    </row>
    <row r="10" spans="1:9" ht="30" customHeight="1" x14ac:dyDescent="0.25">
      <c r="A10" s="60" t="s">
        <v>11</v>
      </c>
      <c r="B10" s="61" t="s">
        <v>38</v>
      </c>
      <c r="C10" s="61">
        <v>80</v>
      </c>
      <c r="D10" s="60" t="s">
        <v>27</v>
      </c>
      <c r="E10" s="61">
        <v>819</v>
      </c>
      <c r="F10" s="64">
        <f t="shared" si="2"/>
        <v>65520</v>
      </c>
      <c r="G10" s="65">
        <f t="shared" si="0"/>
        <v>786240</v>
      </c>
      <c r="H10" s="75">
        <v>273600</v>
      </c>
      <c r="I10" s="75">
        <f t="shared" si="1"/>
        <v>512640</v>
      </c>
    </row>
    <row r="11" spans="1:9" ht="30" customHeight="1" x14ac:dyDescent="0.25">
      <c r="A11" s="60" t="s">
        <v>12</v>
      </c>
      <c r="B11" s="61">
        <v>13</v>
      </c>
      <c r="C11" s="61">
        <v>9</v>
      </c>
      <c r="D11" s="60" t="s">
        <v>39</v>
      </c>
      <c r="E11" s="64">
        <v>2343</v>
      </c>
      <c r="F11" s="64">
        <f t="shared" si="2"/>
        <v>21087</v>
      </c>
      <c r="G11" s="65">
        <f t="shared" si="0"/>
        <v>253044</v>
      </c>
      <c r="H11" s="75">
        <v>210600</v>
      </c>
      <c r="I11" s="75">
        <f t="shared" si="1"/>
        <v>42444</v>
      </c>
    </row>
    <row r="12" spans="1:9" ht="30" customHeight="1" x14ac:dyDescent="0.25">
      <c r="A12" s="60" t="s">
        <v>36</v>
      </c>
      <c r="B12" s="61">
        <v>35</v>
      </c>
      <c r="C12" s="61">
        <v>24</v>
      </c>
      <c r="D12" s="60" t="s">
        <v>28</v>
      </c>
      <c r="E12" s="61">
        <v>447</v>
      </c>
      <c r="F12" s="64">
        <f t="shared" si="2"/>
        <v>10728</v>
      </c>
      <c r="G12" s="65">
        <f t="shared" si="0"/>
        <v>128736</v>
      </c>
      <c r="H12" s="75">
        <v>87552</v>
      </c>
      <c r="I12" s="75">
        <f t="shared" si="1"/>
        <v>41184</v>
      </c>
    </row>
    <row r="13" spans="1:9" ht="30" customHeight="1" x14ac:dyDescent="0.25">
      <c r="A13" s="60" t="s">
        <v>9</v>
      </c>
      <c r="B13" s="61">
        <v>30</v>
      </c>
      <c r="C13" s="61">
        <v>30</v>
      </c>
      <c r="D13" s="60" t="s">
        <v>7</v>
      </c>
      <c r="E13" s="61">
        <v>795</v>
      </c>
      <c r="F13" s="64">
        <f t="shared" si="2"/>
        <v>23850</v>
      </c>
      <c r="G13" s="65">
        <f t="shared" si="0"/>
        <v>286200</v>
      </c>
      <c r="H13" s="75">
        <v>313200</v>
      </c>
      <c r="I13" s="75">
        <f t="shared" si="1"/>
        <v>-27000</v>
      </c>
    </row>
    <row r="14" spans="1:9" ht="30" customHeight="1" x14ac:dyDescent="0.25">
      <c r="A14" s="60" t="s">
        <v>66</v>
      </c>
      <c r="B14" s="61">
        <v>56</v>
      </c>
      <c r="C14" s="61">
        <v>27</v>
      </c>
      <c r="D14" s="60" t="s">
        <v>67</v>
      </c>
      <c r="E14" s="64">
        <v>1687</v>
      </c>
      <c r="F14" s="64">
        <f t="shared" si="2"/>
        <v>45549</v>
      </c>
      <c r="G14" s="65">
        <f t="shared" si="0"/>
        <v>546588</v>
      </c>
      <c r="H14" s="75">
        <v>477900</v>
      </c>
      <c r="I14" s="75">
        <f t="shared" si="1"/>
        <v>68688</v>
      </c>
    </row>
    <row r="15" spans="1:9" ht="30" customHeight="1" x14ac:dyDescent="0.25">
      <c r="A15" s="60" t="s">
        <v>10</v>
      </c>
      <c r="B15" s="61">
        <v>45</v>
      </c>
      <c r="C15" s="61">
        <v>25</v>
      </c>
      <c r="D15" s="60" t="s">
        <v>6</v>
      </c>
      <c r="E15" s="61">
        <v>934</v>
      </c>
      <c r="F15" s="64">
        <f t="shared" si="2"/>
        <v>23350</v>
      </c>
      <c r="G15" s="65">
        <f t="shared" si="0"/>
        <v>280200</v>
      </c>
      <c r="H15" s="75">
        <v>261000</v>
      </c>
      <c r="I15" s="75">
        <f t="shared" si="1"/>
        <v>19200</v>
      </c>
    </row>
    <row r="16" spans="1:9" ht="30" customHeight="1" x14ac:dyDescent="0.25">
      <c r="A16" s="60" t="s">
        <v>22</v>
      </c>
      <c r="B16" s="61">
        <v>40</v>
      </c>
      <c r="C16" s="61">
        <v>35</v>
      </c>
      <c r="D16" s="60" t="s">
        <v>7</v>
      </c>
      <c r="E16" s="61">
        <v>795</v>
      </c>
      <c r="F16" s="64">
        <f t="shared" si="2"/>
        <v>27825</v>
      </c>
      <c r="G16" s="65">
        <f t="shared" si="0"/>
        <v>333900</v>
      </c>
      <c r="H16" s="75">
        <v>365400</v>
      </c>
      <c r="I16" s="75">
        <f t="shared" si="1"/>
        <v>-31500</v>
      </c>
    </row>
    <row r="17" spans="1:9" ht="30" customHeight="1" x14ac:dyDescent="0.25">
      <c r="A17" s="60" t="s">
        <v>68</v>
      </c>
      <c r="B17" s="61">
        <v>14</v>
      </c>
      <c r="C17" s="61">
        <v>10</v>
      </c>
      <c r="D17" s="60" t="s">
        <v>69</v>
      </c>
      <c r="E17" s="64">
        <v>2343</v>
      </c>
      <c r="F17" s="64">
        <f t="shared" si="2"/>
        <v>23430</v>
      </c>
      <c r="G17" s="65">
        <f t="shared" si="0"/>
        <v>281160</v>
      </c>
      <c r="H17" s="75">
        <v>234000</v>
      </c>
      <c r="I17" s="75">
        <f t="shared" si="1"/>
        <v>47160</v>
      </c>
    </row>
    <row r="18" spans="1:9" ht="30" customHeight="1" x14ac:dyDescent="0.25">
      <c r="A18" s="60" t="s">
        <v>70</v>
      </c>
      <c r="B18" s="61" t="s">
        <v>32</v>
      </c>
      <c r="C18" s="61">
        <v>40</v>
      </c>
      <c r="D18" s="60" t="s">
        <v>37</v>
      </c>
      <c r="E18" s="61">
        <v>934</v>
      </c>
      <c r="F18" s="64">
        <f t="shared" si="2"/>
        <v>37360</v>
      </c>
      <c r="G18" s="65">
        <f t="shared" si="0"/>
        <v>448320</v>
      </c>
      <c r="H18" s="75">
        <v>228000</v>
      </c>
      <c r="I18" s="75">
        <f t="shared" si="1"/>
        <v>220320</v>
      </c>
    </row>
    <row r="19" spans="1:9" ht="30" customHeight="1" x14ac:dyDescent="0.25">
      <c r="A19" s="60" t="s">
        <v>21</v>
      </c>
      <c r="B19" s="61">
        <v>40</v>
      </c>
      <c r="C19" s="61">
        <v>40</v>
      </c>
      <c r="D19" s="60" t="s">
        <v>29</v>
      </c>
      <c r="E19" s="61">
        <v>447</v>
      </c>
      <c r="F19" s="64">
        <f t="shared" si="2"/>
        <v>17880</v>
      </c>
      <c r="G19" s="65">
        <f t="shared" si="0"/>
        <v>214560</v>
      </c>
      <c r="H19" s="75">
        <v>145920</v>
      </c>
      <c r="I19" s="75">
        <f t="shared" si="1"/>
        <v>68640</v>
      </c>
    </row>
    <row r="20" spans="1:9" ht="30" customHeight="1" x14ac:dyDescent="0.25">
      <c r="A20" s="60" t="s">
        <v>14</v>
      </c>
      <c r="B20" s="61">
        <v>55</v>
      </c>
      <c r="C20" s="61">
        <v>55</v>
      </c>
      <c r="D20" s="60" t="s">
        <v>34</v>
      </c>
      <c r="E20" s="61">
        <v>795</v>
      </c>
      <c r="F20" s="64">
        <f t="shared" si="2"/>
        <v>43725</v>
      </c>
      <c r="G20" s="65">
        <f t="shared" si="0"/>
        <v>524700</v>
      </c>
      <c r="H20" s="75">
        <v>574200</v>
      </c>
      <c r="I20" s="75">
        <f t="shared" si="1"/>
        <v>-49500</v>
      </c>
    </row>
    <row r="21" spans="1:9" ht="30" customHeight="1" x14ac:dyDescent="0.25">
      <c r="A21" s="60" t="s">
        <v>13</v>
      </c>
      <c r="B21" s="61">
        <v>16</v>
      </c>
      <c r="C21" s="61">
        <v>35</v>
      </c>
      <c r="D21" s="60" t="s">
        <v>30</v>
      </c>
      <c r="E21" s="61">
        <v>934</v>
      </c>
      <c r="F21" s="64">
        <f t="shared" si="2"/>
        <v>32690</v>
      </c>
      <c r="G21" s="65">
        <f t="shared" si="0"/>
        <v>392280</v>
      </c>
      <c r="H21" s="75">
        <v>365400</v>
      </c>
      <c r="I21" s="75">
        <f t="shared" si="1"/>
        <v>26880</v>
      </c>
    </row>
    <row r="22" spans="1:9" ht="30" customHeight="1" x14ac:dyDescent="0.25">
      <c r="A22" s="60" t="s">
        <v>8</v>
      </c>
      <c r="B22" s="61" t="s">
        <v>31</v>
      </c>
      <c r="C22" s="61">
        <v>42</v>
      </c>
      <c r="D22" s="60" t="s">
        <v>35</v>
      </c>
      <c r="E22" s="61">
        <v>819</v>
      </c>
      <c r="F22" s="64">
        <f t="shared" si="2"/>
        <v>34398</v>
      </c>
      <c r="G22" s="65">
        <f t="shared" si="0"/>
        <v>412776</v>
      </c>
      <c r="H22" s="75">
        <v>344160</v>
      </c>
      <c r="I22" s="75">
        <f t="shared" si="1"/>
        <v>68616</v>
      </c>
    </row>
    <row r="23" spans="1:9" ht="30" customHeight="1" thickBot="1" x14ac:dyDescent="0.3">
      <c r="A23" s="67" t="s">
        <v>18</v>
      </c>
      <c r="B23" s="68">
        <v>120</v>
      </c>
      <c r="C23" s="68">
        <v>34</v>
      </c>
      <c r="D23" s="67" t="s">
        <v>35</v>
      </c>
      <c r="E23" s="68">
        <v>819</v>
      </c>
      <c r="F23" s="64">
        <f t="shared" si="2"/>
        <v>27846</v>
      </c>
      <c r="G23" s="65">
        <f t="shared" si="0"/>
        <v>334152</v>
      </c>
      <c r="H23" s="76">
        <v>180000</v>
      </c>
      <c r="I23" s="76">
        <f t="shared" si="1"/>
        <v>154152</v>
      </c>
    </row>
    <row r="24" spans="1:9" ht="15.75" thickBot="1" x14ac:dyDescent="0.3">
      <c r="A24" s="156" t="s">
        <v>33</v>
      </c>
      <c r="B24" s="157"/>
      <c r="C24" s="157"/>
      <c r="D24" s="158"/>
      <c r="E24" s="157"/>
      <c r="F24" s="159">
        <f>SUM(F5:F23)</f>
        <v>603088</v>
      </c>
      <c r="G24" s="159">
        <f>SUM(G5:G23)</f>
        <v>7237056</v>
      </c>
      <c r="H24" s="160">
        <f>SUM(H5:H23)</f>
        <v>6023268</v>
      </c>
      <c r="I24" s="86">
        <f>SUM(I5:I23)</f>
        <v>1213788</v>
      </c>
    </row>
  </sheetData>
  <pageMargins left="0" right="0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Grilă de calcul 30%</vt:lpstr>
      <vt:lpstr>calcul bugetar 2023  +10%</vt:lpstr>
      <vt:lpstr>Grila de calcul 35%</vt:lpstr>
      <vt:lpstr>calcul bugetar  2023 + 15%</vt:lpstr>
      <vt:lpstr>grila de calcul 2024 </vt:lpstr>
      <vt:lpstr>calcul bugetar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2023-07-13T11:42:34Z</cp:lastPrinted>
  <dcterms:created xsi:type="dcterms:W3CDTF">2021-06-24T06:56:32Z</dcterms:created>
  <dcterms:modified xsi:type="dcterms:W3CDTF">2023-07-13T11:42:49Z</dcterms:modified>
</cp:coreProperties>
</file>