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5"/>
  </bookViews>
  <sheets>
    <sheet name="BVC 2023 anexa1 OK" sheetId="1" r:id="rId1"/>
    <sheet name="Anexa 2 OK" sheetId="2" r:id="rId2"/>
    <sheet name="Anexa 3" sheetId="3" r:id="rId3"/>
    <sheet name="Anexa 4" sheetId="4" r:id="rId4"/>
    <sheet name="aneaxa 4a" sheetId="5" r:id="rId5"/>
    <sheet name="Anexa 5" sheetId="6" r:id="rId6"/>
  </sheets>
  <definedNames>
    <definedName name="_xlnm.Print_Area" localSheetId="4">'aneaxa 4a'!$A$1:$F$35</definedName>
    <definedName name="_xlnm.Print_Area" localSheetId="1">'Anexa 2 OK'!$A$1:$X$193</definedName>
    <definedName name="_xlnm.Print_Area" localSheetId="3">'Anexa 4'!$A$1:$H$56</definedName>
    <definedName name="_xlnm.Print_Titles" localSheetId="1">'Anexa 2 OK'!$9:$12</definedName>
    <definedName name="_xlnm.Print_Titles" localSheetId="3">'Anexa 4'!$7:$8</definedName>
    <definedName name="_xlnm.Print_Titles" localSheetId="0">'BVC 2023 anexa1 OK'!$9:$11</definedName>
  </definedNames>
  <calcPr fullCalcOnLoad="1"/>
</workbook>
</file>

<file path=xl/sharedStrings.xml><?xml version="1.0" encoding="utf-8"?>
<sst xmlns="http://schemas.openxmlformats.org/spreadsheetml/2006/main" count="623" uniqueCount="443">
  <si>
    <t>Aprobat</t>
  </si>
  <si>
    <t>Realizat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</si>
  <si>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</si>
  <si>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</si>
  <si>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</si>
  <si>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</si>
  <si>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</si>
  <si>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</si>
  <si>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</si>
  <si>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</si>
  <si>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</si>
  <si>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</si>
  <si>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</si>
  <si>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</si>
  <si>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</si>
  <si>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</si>
  <si>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</si>
  <si>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</si>
  <si>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</si>
  <si>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</si>
  <si>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</si>
  <si>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</si>
  <si>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</si>
  <si>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</si>
  <si>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</si>
  <si>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</si>
  <si>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</si>
  <si>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</si>
  <si>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</si>
  <si>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</si>
  <si>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</si>
  <si>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</si>
  <si>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</si>
  <si>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</si>
  <si>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</si>
  <si>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</si>
  <si>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</si>
  <si>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</si>
  <si>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</si>
  <si>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</si>
  <si>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</si>
  <si>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</si>
  <si>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</si>
  <si>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</si>
  <si>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</si>
  <si>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</si>
  <si>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</si>
  <si>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</si>
  <si>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</si>
  <si>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</si>
  <si>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</si>
  <si>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</si>
  <si>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</si>
  <si>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>CHELTUIELI PENTRU INVESTIŢII, din care:</t>
  </si>
  <si>
    <t>Investiţii în curs, din care:</t>
  </si>
  <si>
    <t>Investiţii noi, din care:</t>
  </si>
  <si>
    <t>Rambursări de rate aferente creditelor pentru investiţii, din care:</t>
  </si>
  <si>
    <t>Nr. Crt.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</si>
  <si>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</si>
  <si>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</si>
  <si>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</si>
  <si>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</si>
  <si>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</si>
  <si>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</si>
  <si>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</si>
  <si>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</si>
  <si>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</si>
  <si>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</si>
  <si>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</si>
  <si>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</si>
  <si>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</si>
  <si>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</si>
  <si>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</si>
  <si>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</si>
  <si>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</si>
  <si>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</si>
  <si>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</si>
  <si>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</si>
  <si>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</si>
  <si>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</si>
  <si>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</si>
  <si>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</si>
  <si>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</si>
  <si>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</si>
  <si>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</si>
  <si>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</si>
  <si>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</si>
  <si>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</si>
  <si>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</si>
  <si>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</si>
  <si>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</si>
  <si>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</si>
  <si>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b) tichete de masă;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</si>
  <si>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</si>
  <si>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</si>
  <si>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</si>
  <si>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</si>
  <si>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</si>
  <si>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 cu taxa pt.activitatea de exploatare  a resurselor minerale</t>
  </si>
  <si>
    <t>ch. cu redevenţa pentru  concesionarea  bunurilor publice şi resursele minerale</t>
  </si>
  <si>
    <t>ch. cu taxa de licenţă</t>
  </si>
  <si>
    <t>Nr. de personal prognozat la finele anului</t>
  </si>
  <si>
    <t>Anexa nr.2</t>
  </si>
  <si>
    <t xml:space="preserve">%       </t>
  </si>
  <si>
    <t>Venituri financiare</t>
  </si>
  <si>
    <t>Cheltuieli financiare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</si>
  <si>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</si>
  <si>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</si>
  <si>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</si>
  <si>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</si>
  <si>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</si>
  <si>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t>A.</t>
  </si>
  <si>
    <t>B.</t>
  </si>
  <si>
    <t xml:space="preserve">ch. cu salariile </t>
  </si>
  <si>
    <t>alte cheltuieli  cu personalul, din care: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</si>
  <si>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</si>
  <si>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</si>
  <si>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</si>
  <si>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</si>
  <si>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</si>
  <si>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</si>
  <si>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</si>
  <si>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</si>
  <si>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</si>
  <si>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</si>
  <si>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</si>
  <si>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</si>
  <si>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</si>
  <si>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</si>
  <si>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</si>
  <si>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</si>
  <si>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</si>
  <si>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</si>
  <si>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</si>
  <si>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</si>
  <si>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</si>
  <si>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</si>
  <si>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</si>
  <si>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</si>
  <si>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</si>
  <si>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</si>
  <si>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</si>
  <si>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</si>
  <si>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</si>
  <si>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</si>
  <si>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</si>
  <si>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</si>
  <si>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</si>
  <si>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</si>
  <si>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</si>
  <si>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</si>
  <si>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</si>
  <si>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</si>
  <si>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</si>
  <si>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</si>
  <si>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</si>
  <si>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</si>
  <si>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</si>
  <si>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</si>
  <si>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</si>
  <si>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c) cheltuieli de natură salarială aferente restructurarii, privatizarii, administrator special, alte comisii si comitete</t>
  </si>
  <si>
    <t xml:space="preserve"> a) salarii de bază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</si>
  <si>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</si>
  <si>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</si>
  <si>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</si>
  <si>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</si>
  <si>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</si>
  <si>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</si>
  <si>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</si>
  <si>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</si>
  <si>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</si>
  <si>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</si>
  <si>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</si>
  <si>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</si>
  <si>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</si>
  <si>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</si>
  <si>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</si>
  <si>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</si>
  <si>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</si>
  <si>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>Termen de realizare</t>
  </si>
  <si>
    <t>Data finalizării investiţiei</t>
  </si>
  <si>
    <t>Programul de investiţii, dotări şi sursele de finanţare</t>
  </si>
  <si>
    <t>Măsuri</t>
  </si>
  <si>
    <t>Detalierea indicatorilor economico-financiari prevăzuţi în bugetul de venituri şi cheltuieli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</si>
  <si>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</si>
  <si>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</si>
  <si>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</si>
  <si>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</si>
  <si>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</si>
  <si>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</si>
  <si>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</si>
  <si>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</si>
  <si>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</si>
  <si>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</si>
  <si>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</si>
  <si>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</si>
  <si>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</si>
  <si>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</si>
  <si>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</si>
  <si>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</si>
  <si>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</si>
  <si>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</si>
  <si>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</si>
  <si>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</si>
  <si>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</si>
  <si>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</si>
  <si>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</si>
  <si>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</si>
  <si>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</si>
  <si>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</si>
  <si>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</si>
  <si>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</si>
  <si>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</si>
  <si>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</si>
  <si>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</si>
  <si>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</si>
  <si>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</si>
  <si>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</si>
  <si>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</si>
  <si>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</si>
  <si>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</si>
  <si>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</si>
  <si>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</si>
  <si>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</si>
  <si>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</si>
  <si>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</si>
  <si>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</si>
  <si>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</si>
  <si>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</si>
  <si>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</si>
  <si>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</si>
  <si>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</si>
  <si>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</si>
  <si>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</si>
  <si>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</si>
  <si>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</si>
  <si>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</si>
  <si>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</si>
  <si>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</si>
  <si>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</si>
  <si>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</si>
  <si>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</si>
  <si>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</si>
  <si>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</si>
  <si>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</si>
  <si>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</si>
  <si>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</si>
  <si>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</si>
  <si>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</si>
  <si>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</si>
  <si>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</si>
  <si>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</si>
  <si>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</si>
  <si>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</si>
  <si>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</si>
  <si>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</si>
  <si>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</si>
  <si>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</si>
  <si>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 xml:space="preserve">     - cheltuieli cu diurna (Rd.65+Rd.66),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</si>
  <si>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</si>
  <si>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</si>
  <si>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</si>
  <si>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</si>
  <si>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</si>
  <si>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>-componenta variabilă</t>
  </si>
  <si>
    <t>f1.1)</t>
  </si>
  <si>
    <t>cheltuieli cu majorări şi penalităţi (Rd.122+Rd.123), din care: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</si>
  <si>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</si>
  <si>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</si>
  <si>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</si>
  <si>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</si>
  <si>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</si>
  <si>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</si>
  <si>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</si>
  <si>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</si>
  <si>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</si>
  <si>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</si>
  <si>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venituri neimpozabile</t>
  </si>
  <si>
    <t xml:space="preserve"> - cantitatea de produse finite (QPF)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</si>
  <si>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</si>
  <si>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</si>
  <si>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</si>
  <si>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 xml:space="preserve">   -  dividende cuvenite bugetului de stat 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</si>
  <si>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</si>
  <si>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</si>
  <si>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</si>
  <si>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</si>
  <si>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f1.2)</t>
  </si>
  <si>
    <t xml:space="preserve"> - de la bugetul de stat</t>
  </si>
  <si>
    <t xml:space="preserve"> - de la bugetul local</t>
  </si>
  <si>
    <t>CHELTUIELI TOTALE  (Rd.30+Rd.136+Rd.144)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</si>
  <si>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</si>
  <si>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</si>
  <si>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</si>
  <si>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</si>
  <si>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</si>
  <si>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</si>
  <si>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</si>
  <si>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</si>
  <si>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</si>
  <si>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</si>
  <si>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Productivitatea muncii în unităţi valorice pe total personal mediu (mii lei/persoană) (Rd.2/Rd.49)</t>
  </si>
  <si>
    <t>Venituri totale din exploatare (Rd.3+Rd.8+Rd.9+Rd.12+Rd.13+Rd.14), din care:</t>
  </si>
  <si>
    <t>C. Cheltuieli cu personalul (Rd.87+Rd.100+Rd.104+Rd.113), din care:</t>
  </si>
  <si>
    <t>Elemente de calcul a productivitatii muncii in  unităţi fizice, din care</t>
  </si>
  <si>
    <t xml:space="preserve"> - valoare=QPF x  p</t>
  </si>
  <si>
    <t xml:space="preserve">Măsuri de îmbunătăţire a rezultatului brut şi reducere a plăţilor restante </t>
  </si>
  <si>
    <t>MUNICIPIUL TG MURES</t>
  </si>
  <si>
    <t>SPECIFICAŢIE</t>
  </si>
  <si>
    <t>cheltuieli de deplasare, detaşare, transfer, din care:</t>
  </si>
  <si>
    <t xml:space="preserve">cheltuieli cu alte taxe şi impozite </t>
  </si>
  <si>
    <t>TOTAL</t>
  </si>
  <si>
    <t>CONTABIL SEF</t>
  </si>
  <si>
    <t>U.M.</t>
  </si>
  <si>
    <t>Preţ unitar</t>
  </si>
  <si>
    <t>Cant.</t>
  </si>
  <si>
    <t>Lista cu echipamente propuse pentru dotare</t>
  </si>
  <si>
    <t xml:space="preserve">                     Lista cu dotări independente</t>
  </si>
  <si>
    <t xml:space="preserve">TOTAL </t>
  </si>
  <si>
    <t>9</t>
  </si>
  <si>
    <t>7</t>
  </si>
  <si>
    <t xml:space="preserve">   - dividende cuvenite bugetului local*</t>
  </si>
  <si>
    <t xml:space="preserve"> </t>
  </si>
  <si>
    <t>3a</t>
  </si>
  <si>
    <t>Credite pentru finantarea activitatii curente (soldul ramas de rambursat</t>
  </si>
  <si>
    <t>6a</t>
  </si>
  <si>
    <t>6b</t>
  </si>
  <si>
    <t>6c</t>
  </si>
  <si>
    <t>din care:</t>
  </si>
  <si>
    <t>8= 5/3a</t>
  </si>
  <si>
    <t>Trim. II</t>
  </si>
  <si>
    <t>Trim. I</t>
  </si>
  <si>
    <t>Trim. III</t>
  </si>
  <si>
    <t>Anexa nr.4a</t>
  </si>
  <si>
    <t xml:space="preserve">Cheltuieli cu alte servicii executate de terţi (Rd.47+Rd.48+Rd.50+Rd.57 +Rd.62+Rd.63+Rd.67+   Rd.68+Rd.69+Rd.78), din care: </t>
  </si>
  <si>
    <t xml:space="preserve">B  Cheltuieli cu impozite, taxe şi vărsăminte asimilate (Rd.80+Rd.81+Rd.82+Rd.83 +Rd.84+Rd.85), din care: </t>
  </si>
  <si>
    <t>Dotari conform anexa nr.4a</t>
  </si>
  <si>
    <t>Trim. IV</t>
  </si>
  <si>
    <t>cheltuieli cu contributii datorate de angajator</t>
  </si>
  <si>
    <t>Castigul mediu  lunar pe salariat (lei/persoană) determinat pe baza cheltuielilor de natură salarială  =Rd.154 din Anexa de fudamentare nr.2</t>
  </si>
  <si>
    <t>Castigul mediu lunar pe salariat deterninat pe baza cheltuielilor cu salariile (lei/persoană)  =Rd.155 din Anexa de fudamentare nr.2</t>
  </si>
  <si>
    <t>Productivitatea muncii în unităţi valorice pe total personal mediu recalculată cf. Legii anuale a bugetului de stat</t>
  </si>
  <si>
    <t>Productivitatea muncii în unităţi fizice pe total personal mediu (cantitate produse finite/persoana)</t>
  </si>
  <si>
    <t>7= 6/5</t>
  </si>
  <si>
    <t>conform HG/ Ordin comun</t>
  </si>
  <si>
    <t>ch.de sponsorizare in domeniul medical si sanatate</t>
  </si>
  <si>
    <t>ch. de sponsorizare in domeniile educatie, invatamant, social si sport, din care:</t>
  </si>
  <si>
    <t>- pentru cluburilor sportive</t>
  </si>
  <si>
    <t>ch.de sponsorizare pentru alte actiuni si activitati</t>
  </si>
  <si>
    <t>Ch. cu sponsorizarea (Rd.58+Rd.59+Rd.61), din care:</t>
  </si>
  <si>
    <t xml:space="preserve">      -aferente bunurilor de natura domeniului public</t>
  </si>
  <si>
    <t>a) cheltuieli sociale prevăzute la art. 25 din Legea nr. 571/2003 privind Codul fiscal, cu modificările şi completările ulterioare, din care:</t>
  </si>
  <si>
    <t>c) vouchere de vacanţă;</t>
  </si>
  <si>
    <t>Cheltuieli cu contributii datorate de angajator</t>
  </si>
  <si>
    <t>D. Alte cheltuieli de exploatare (Rd.115+Rd.118+Rd.119+Rd.120+Rd.121+Rd.122), din care:</t>
  </si>
  <si>
    <t>ajustări şi deprecieri pentru pierdere de valoare şi provizioane (Rd.123-Rd.126), din care:</t>
  </si>
  <si>
    <t>din anularea provizioanelor (Rd.128+Rd.129+Rd.130), din care:</t>
  </si>
  <si>
    <t xml:space="preserve">Cheltuieli financiare (Rd.132+Rd.135+Rd.138), din care: </t>
  </si>
  <si>
    <t>cheltuieli privind dobânzile, din care:</t>
  </si>
  <si>
    <t>cheltuieli din diferenţe de curs valutar, din care:</t>
  </si>
  <si>
    <t>Venituri totale din exploatare , din care: (Rd.2)</t>
  </si>
  <si>
    <t xml:space="preserve">venituri din subvenţii şi transferuri </t>
  </si>
  <si>
    <t>alte venituri care nu se iau in calcul la determinarea productivitatii muncii, cf. Legii anuale a bugetului de stat</t>
  </si>
  <si>
    <t xml:space="preserve">Cheltuieli de natură salarială (Rd.87), din care: </t>
  </si>
  <si>
    <t>Castigul mediu lunar pe salariat deterninat pe baza cheltuielilor de natura salariala  ((Rd.147-rd.93-rd.98)/Rd.153)/12*1000</t>
  </si>
  <si>
    <t xml:space="preserve">Productivitatea muncii în unităţi valorice pe total personal mediu recalculata cf. Legii anuale a bugetului de stat </t>
  </si>
  <si>
    <t>Productivitatea muncii în unităţi fizice pe total personal mediu (cantitate produse finite/persoana) W=QPF/Rd.153</t>
  </si>
  <si>
    <t xml:space="preserve"> - pondere in venituri totale de exploatare =   Rd.159/Rd.2</t>
  </si>
  <si>
    <t>SC ADMINISTRATOR IMOBILE SI PIETE SRL</t>
  </si>
  <si>
    <t>TG MURES, STR. CUZA VODA NR.89</t>
  </si>
  <si>
    <t>CUI RO 16405213</t>
  </si>
  <si>
    <t>ADMINISTRATOR</t>
  </si>
  <si>
    <t>UJICA VALER</t>
  </si>
  <si>
    <t>DORDEA AURICA</t>
  </si>
  <si>
    <t>alte cheltuieli (creante)</t>
  </si>
  <si>
    <t xml:space="preserve">Câştigul mediu  lunar pe salariat (lei/persoană) determinat pe baza cheltuielilor de natură salarială recalculat cf. Legii anuale a bugetului de stat </t>
  </si>
  <si>
    <t>INTOCMIT</t>
  </si>
  <si>
    <t>NAN REMUS</t>
  </si>
  <si>
    <t xml:space="preserve"> c) alte bonificaţii (conform CCM)prime Craciun</t>
  </si>
  <si>
    <t>e) alte cheltuieli conform CCM.tichete cadou</t>
  </si>
  <si>
    <t>IMPOZIT PE PROFIT CURENT</t>
  </si>
  <si>
    <t>IMPOZIT PE PROFIT AMANAT</t>
  </si>
  <si>
    <t>VENITURI DIN IMPOZITUL PE PROFIT AMANAT</t>
  </si>
  <si>
    <t>IMPOZIT SPECIFIC UNOR ACTIVITATI</t>
  </si>
  <si>
    <t>ALTE IMPOZITE NEPREZENTATE LA ELEMENTELE DE MAI SUS</t>
  </si>
  <si>
    <t>Cheltuieli totale din exploatare din care: Rd. 29</t>
  </si>
  <si>
    <t>alte cheltuieli de exploatare care nu se iau in calcul la determinarea rezultatuluui brut realizat in anul precedent cf. Legii anuale a bugetului de stat</t>
  </si>
  <si>
    <t>Câştigul mediu  lunar pe salariat (lei/persoană) determinat pe baza cheltuielilor de natură salarială cf. OUG 26/2013[(rd. 147-rd.92-rd97)/rd149]/12*1000</t>
  </si>
  <si>
    <t>Productivitatea muncii în unităţi valorice pe total personal mediu recalculata cf. Legii anuale a bugetului de stat (Rd.2/Rd.149)</t>
  </si>
  <si>
    <t>Productivitatea muncii în unităţi valorice pe total personal mediu recalculata cf. Legii anuala a bugetului de stat</t>
  </si>
  <si>
    <t>Redistribuir/distribuiri totae cf. OUG 29/2017 din</t>
  </si>
  <si>
    <t>alte rezeve</t>
  </si>
  <si>
    <t>rezultatul reportat</t>
  </si>
  <si>
    <t>147a</t>
  </si>
  <si>
    <t>147b</t>
  </si>
  <si>
    <t>147c</t>
  </si>
  <si>
    <t>b</t>
  </si>
  <si>
    <t>c</t>
  </si>
  <si>
    <t>alte venituri(parcari)</t>
  </si>
  <si>
    <t>Cresterea veniturilor</t>
  </si>
  <si>
    <t>Cresterea cheltuielilor</t>
  </si>
  <si>
    <t>Estimări an 2025</t>
  </si>
  <si>
    <t>an 2025</t>
  </si>
  <si>
    <t>sal minim HG 1447</t>
  </si>
  <si>
    <t xml:space="preserve">IMCPP </t>
  </si>
  <si>
    <t xml:space="preserve">venituri taxa forfetara </t>
  </si>
  <si>
    <t>veniturilor din chirii</t>
  </si>
  <si>
    <t>venituri din parcari</t>
  </si>
  <si>
    <t>cheltuieli cu buburi si servicii</t>
  </si>
  <si>
    <t>cheltuieli cu impozite si taxe</t>
  </si>
  <si>
    <t>cheltuieli de personal</t>
  </si>
  <si>
    <t>Propuneri an  2024</t>
  </si>
  <si>
    <t>Aprobat an  2023</t>
  </si>
  <si>
    <t>An 2024</t>
  </si>
  <si>
    <t xml:space="preserve"> Propu- neri 2024</t>
  </si>
  <si>
    <t>Prelimi- nat/ rectificat 2023</t>
  </si>
  <si>
    <t>REZULTATUL BRUT (profit/pierdere)   (Rd.1-Rd.28)</t>
  </si>
  <si>
    <t>Prevederi an 2022</t>
  </si>
  <si>
    <t>Prevederi an precedent 2023</t>
  </si>
  <si>
    <t>BUGETUL  DE  VENITURI  ŞI  CHELTUIELI  PE  ANUL 2024</t>
  </si>
  <si>
    <t>Realizat/preliminat  an precedent 2023</t>
  </si>
  <si>
    <t>Propuneri  an curent 2024</t>
  </si>
  <si>
    <t>Estimări an 2026</t>
  </si>
  <si>
    <t>Rea- lizat/ Preliminat 2023</t>
  </si>
  <si>
    <t>Propuneri 2024</t>
  </si>
  <si>
    <t>an 2026</t>
  </si>
  <si>
    <t>an precedent 2023</t>
  </si>
  <si>
    <t>an curent 2024</t>
  </si>
  <si>
    <t>Panouri fotovoltaice P-ta Diamant</t>
  </si>
  <si>
    <t>Amenajare platou mese P-ta 1848</t>
  </si>
  <si>
    <t>Sistem antipasari P-ta Dacia</t>
  </si>
  <si>
    <t>Montare prelata (rulouri) transparenta P-ta Diamant</t>
  </si>
  <si>
    <t>Sistem bariera automata P-ta 22 Dec. 1989</t>
  </si>
  <si>
    <t>Sistem taxare automata gr. Sanitar p_ta C. Voda si P-ta 22 Dec. 1989</t>
  </si>
  <si>
    <t>Amenajare parcare P-ta Mureseni</t>
  </si>
  <si>
    <t>Proiect tehnic, ex. tehn. demolare constructii, avize si studii P-ta Armatei</t>
  </si>
  <si>
    <t>Soft contabilitate</t>
  </si>
  <si>
    <t>ch. cu taxa de mediu( gunoi)</t>
  </si>
  <si>
    <t>Extindere ghena de gunoi P-ta 22 Dec. 1989</t>
  </si>
  <si>
    <t>Proiect tehnic relocare conducta colectoare P-ta Armatei</t>
  </si>
  <si>
    <t xml:space="preserve">Consultanta aprobare fonduri </t>
  </si>
  <si>
    <t>Realizat/Preliminat</t>
  </si>
  <si>
    <t>cheltuieli financiare/extaordinare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</si>
</sst>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\ &quot;lei&quot;"/>
    <numFmt numFmtId="196" formatCode="0.000"/>
  </numFmts>
  <fonts count="4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35" fillId="23" borderId="6" applyNumberFormat="0" applyAlignment="0" applyProtection="0"/>
    <xf numFmtId="0" fontId="15" fillId="0" borderId="7" applyNumberFormat="0" applyFill="0" applyAlignment="0" applyProtection="0"/>
    <xf numFmtId="0" fontId="1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42" fillId="27" borderId="14" applyNumberFormat="0" applyAlignment="0" applyProtection="0"/>
    <xf numFmtId="0" fontId="20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22" fillId="0" borderId="15" xfId="61" applyFont="1" applyFill="1" applyBorder="1" applyAlignment="1">
      <alignment horizontal="left" vertical="center" wrapText="1"/>
      <protection/>
    </xf>
    <xf numFmtId="0" fontId="24" fillId="0" borderId="15" xfId="61" applyFont="1" applyFill="1" applyBorder="1" applyAlignment="1">
      <alignment horizontal="center" vertical="center" wrapText="1"/>
      <protection/>
    </xf>
    <xf numFmtId="3" fontId="22" fillId="0" borderId="16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49" fontId="23" fillId="0" borderId="15" xfId="0" applyNumberFormat="1" applyFont="1" applyBorder="1" applyAlignment="1">
      <alignment horizontal="left" vertical="top" wrapText="1"/>
    </xf>
    <xf numFmtId="0" fontId="22" fillId="0" borderId="17" xfId="62" applyFont="1" applyFill="1" applyBorder="1" applyAlignment="1">
      <alignment vertical="center" wrapText="1"/>
      <protection/>
    </xf>
    <xf numFmtId="3" fontId="22" fillId="0" borderId="17" xfId="0" applyNumberFormat="1" applyFont="1" applyBorder="1" applyAlignment="1">
      <alignment horizontal="right"/>
    </xf>
    <xf numFmtId="0" fontId="24" fillId="0" borderId="0" xfId="61" applyFont="1" applyFill="1" applyAlignment="1">
      <alignment horizontal="center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Fill="1" applyAlignment="1">
      <alignment wrapText="1"/>
      <protection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26" xfId="0" applyFont="1" applyBorder="1" applyAlignment="1">
      <alignment horizontal="center"/>
    </xf>
    <xf numFmtId="0" fontId="23" fillId="28" borderId="15" xfId="0" applyFont="1" applyFill="1" applyBorder="1" applyAlignment="1">
      <alignment horizontal="left" vertical="top" wrapText="1"/>
    </xf>
    <xf numFmtId="49" fontId="22" fillId="0" borderId="26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61" applyFont="1" applyFill="1" applyAlignment="1">
      <alignment horizontal="center"/>
      <protection/>
    </xf>
    <xf numFmtId="0" fontId="24" fillId="0" borderId="0" xfId="61" applyFont="1" applyFill="1" applyBorder="1">
      <alignment/>
      <protection/>
    </xf>
    <xf numFmtId="0" fontId="24" fillId="0" borderId="0" xfId="61" applyFont="1" applyFill="1">
      <alignment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wrapText="1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Fill="1" applyBorder="1" applyAlignment="1">
      <alignment horizontal="center"/>
      <protection/>
    </xf>
    <xf numFmtId="0" fontId="24" fillId="0" borderId="0" xfId="62" applyFont="1" applyFill="1" applyBorder="1" applyAlignment="1">
      <alignment horizontal="right"/>
      <protection/>
    </xf>
    <xf numFmtId="0" fontId="22" fillId="0" borderId="0" xfId="62" applyFont="1" applyFill="1" applyBorder="1">
      <alignment/>
      <protection/>
    </xf>
    <xf numFmtId="3" fontId="24" fillId="0" borderId="15" xfId="62" applyNumberFormat="1" applyFont="1" applyFill="1" applyBorder="1" applyAlignment="1">
      <alignment horizontal="right"/>
      <protection/>
    </xf>
    <xf numFmtId="0" fontId="24" fillId="0" borderId="15" xfId="62" applyFont="1" applyFill="1" applyBorder="1" applyAlignment="1">
      <alignment vertical="center"/>
      <protection/>
    </xf>
    <xf numFmtId="0" fontId="24" fillId="0" borderId="15" xfId="62" applyFont="1" applyFill="1" applyBorder="1" applyAlignment="1">
      <alignment vertical="top" wrapText="1"/>
      <protection/>
    </xf>
    <xf numFmtId="0" fontId="24" fillId="0" borderId="15" xfId="62" applyFont="1" applyFill="1" applyBorder="1" applyAlignment="1">
      <alignment horizontal="left" vertical="center" wrapText="1"/>
      <protection/>
    </xf>
    <xf numFmtId="3" fontId="22" fillId="0" borderId="15" xfId="62" applyNumberFormat="1" applyFont="1" applyFill="1" applyBorder="1" applyAlignment="1">
      <alignment horizontal="right"/>
      <protection/>
    </xf>
    <xf numFmtId="0" fontId="43" fillId="0" borderId="0" xfId="61" applyFont="1" applyFill="1" applyBorder="1">
      <alignment/>
      <protection/>
    </xf>
    <xf numFmtId="0" fontId="43" fillId="0" borderId="0" xfId="61" applyFont="1" applyFill="1">
      <alignment/>
      <protection/>
    </xf>
    <xf numFmtId="0" fontId="24" fillId="0" borderId="15" xfId="61" applyFont="1" applyFill="1" applyBorder="1" applyAlignment="1">
      <alignment horizontal="left" vertical="top" wrapText="1"/>
      <protection/>
    </xf>
    <xf numFmtId="0" fontId="24" fillId="0" borderId="0" xfId="61" applyFont="1" applyFill="1" applyBorder="1" applyAlignment="1">
      <alignment horizontal="left" vertical="top" wrapText="1"/>
      <protection/>
    </xf>
    <xf numFmtId="0" fontId="22" fillId="0" borderId="0" xfId="61" applyFont="1" applyFill="1" applyAlignment="1">
      <alignment horizontal="left" vertical="center"/>
      <protection/>
    </xf>
    <xf numFmtId="0" fontId="22" fillId="0" borderId="0" xfId="61" applyFont="1" applyFill="1" applyAlignment="1">
      <alignment horizontal="center" vertical="center"/>
      <protection/>
    </xf>
    <xf numFmtId="0" fontId="22" fillId="0" borderId="0" xfId="61" applyFont="1" applyFill="1" applyBorder="1" applyAlignment="1">
      <alignment vertical="center"/>
      <protection/>
    </xf>
    <xf numFmtId="0" fontId="22" fillId="0" borderId="0" xfId="61" applyFont="1" applyFill="1" applyAlignment="1">
      <alignment wrapText="1"/>
      <protection/>
    </xf>
    <xf numFmtId="0" fontId="22" fillId="0" borderId="0" xfId="61" applyFont="1" applyFill="1" applyAlignment="1">
      <alignment horizontal="center"/>
      <protection/>
    </xf>
    <xf numFmtId="0" fontId="22" fillId="0" borderId="0" xfId="61" applyFont="1" applyFill="1" applyBorder="1" applyAlignment="1">
      <alignment horizont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0" xfId="61" applyFont="1" applyFill="1" applyBorder="1">
      <alignment/>
      <protection/>
    </xf>
    <xf numFmtId="0" fontId="22" fillId="0" borderId="0" xfId="61" applyFont="1" applyFill="1">
      <alignment/>
      <protection/>
    </xf>
    <xf numFmtId="0" fontId="22" fillId="0" borderId="15" xfId="61" applyFont="1" applyFill="1" applyBorder="1" applyAlignment="1">
      <alignment horizontal="center" wrapText="1"/>
      <protection/>
    </xf>
    <xf numFmtId="0" fontId="22" fillId="0" borderId="15" xfId="61" applyFont="1" applyFill="1" applyBorder="1" applyAlignment="1">
      <alignment vertical="center" wrapText="1"/>
      <protection/>
    </xf>
    <xf numFmtId="3" fontId="22" fillId="0" borderId="15" xfId="61" applyNumberFormat="1" applyFont="1" applyFill="1" applyBorder="1" applyAlignment="1">
      <alignment horizontal="right" wrapText="1"/>
      <protection/>
    </xf>
    <xf numFmtId="3" fontId="22" fillId="0" borderId="15" xfId="61" applyNumberFormat="1" applyFont="1" applyFill="1" applyBorder="1" applyAlignment="1">
      <alignment horizontal="right"/>
      <protection/>
    </xf>
    <xf numFmtId="0" fontId="24" fillId="0" borderId="15" xfId="61" applyFont="1" applyFill="1" applyBorder="1" applyAlignment="1">
      <alignment horizontal="left" vertical="center" wrapText="1"/>
      <protection/>
    </xf>
    <xf numFmtId="0" fontId="24" fillId="0" borderId="15" xfId="61" applyFont="1" applyFill="1" applyBorder="1" applyAlignment="1">
      <alignment vertical="center" wrapText="1"/>
      <protection/>
    </xf>
    <xf numFmtId="0" fontId="24" fillId="0" borderId="15" xfId="61" applyFont="1" applyFill="1" applyBorder="1" applyAlignment="1">
      <alignment horizontal="center" wrapText="1"/>
      <protection/>
    </xf>
    <xf numFmtId="3" fontId="24" fillId="0" borderId="15" xfId="61" applyNumberFormat="1" applyFont="1" applyFill="1" applyBorder="1" applyAlignment="1">
      <alignment horizontal="right" wrapText="1"/>
      <protection/>
    </xf>
    <xf numFmtId="3" fontId="24" fillId="0" borderId="15" xfId="61" applyNumberFormat="1" applyFont="1" applyFill="1" applyBorder="1" applyAlignment="1">
      <alignment horizontal="right"/>
      <protection/>
    </xf>
    <xf numFmtId="0" fontId="24" fillId="0" borderId="15" xfId="61" applyFont="1" applyFill="1" applyBorder="1" applyAlignment="1">
      <alignment vertical="top" wrapText="1"/>
      <protection/>
    </xf>
    <xf numFmtId="0" fontId="24" fillId="0" borderId="15" xfId="0" applyFont="1" applyBorder="1" applyAlignment="1">
      <alignment vertical="top" wrapText="1"/>
    </xf>
    <xf numFmtId="3" fontId="24" fillId="0" borderId="0" xfId="61" applyNumberFormat="1" applyFont="1" applyFill="1" applyBorder="1">
      <alignment/>
      <protection/>
    </xf>
    <xf numFmtId="0" fontId="24" fillId="0" borderId="0" xfId="0" applyFont="1" applyAlignment="1">
      <alignment wrapText="1"/>
    </xf>
    <xf numFmtId="0" fontId="22" fillId="0" borderId="0" xfId="0" applyFont="1" applyAlignment="1">
      <alignment/>
    </xf>
    <xf numFmtId="0" fontId="24" fillId="0" borderId="15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29" xfId="0" applyFont="1" applyBorder="1" applyAlignment="1">
      <alignment/>
    </xf>
    <xf numFmtId="0" fontId="22" fillId="0" borderId="3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2" fontId="22" fillId="0" borderId="23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4" fillId="0" borderId="38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4" fillId="0" borderId="37" xfId="0" applyFont="1" applyBorder="1" applyAlignment="1">
      <alignment/>
    </xf>
    <xf numFmtId="0" fontId="22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/>
    </xf>
    <xf numFmtId="3" fontId="22" fillId="0" borderId="0" xfId="62" applyNumberFormat="1" applyFont="1" applyFill="1" applyBorder="1">
      <alignment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7" fillId="28" borderId="0" xfId="0" applyFont="1" applyFill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 horizontal="right"/>
    </xf>
    <xf numFmtId="3" fontId="21" fillId="0" borderId="22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3" fontId="21" fillId="0" borderId="0" xfId="0" applyNumberFormat="1" applyFont="1" applyAlignment="1">
      <alignment horizontal="center"/>
    </xf>
    <xf numFmtId="3" fontId="28" fillId="0" borderId="23" xfId="0" applyNumberFormat="1" applyFont="1" applyBorder="1" applyAlignment="1">
      <alignment horizontal="center"/>
    </xf>
    <xf numFmtId="3" fontId="28" fillId="0" borderId="22" xfId="0" applyNumberFormat="1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3" fontId="29" fillId="0" borderId="15" xfId="0" applyNumberFormat="1" applyFont="1" applyBorder="1" applyAlignment="1">
      <alignment horizontal="center"/>
    </xf>
    <xf numFmtId="49" fontId="29" fillId="0" borderId="41" xfId="0" applyNumberFormat="1" applyFont="1" applyBorder="1" applyAlignment="1">
      <alignment wrapText="1"/>
    </xf>
    <xf numFmtId="3" fontId="29" fillId="0" borderId="41" xfId="0" applyNumberFormat="1" applyFont="1" applyBorder="1" applyAlignment="1">
      <alignment horizontal="center"/>
    </xf>
    <xf numFmtId="3" fontId="29" fillId="0" borderId="42" xfId="0" applyNumberFormat="1" applyFont="1" applyBorder="1" applyAlignment="1">
      <alignment horizontal="right"/>
    </xf>
    <xf numFmtId="3" fontId="29" fillId="0" borderId="43" xfId="0" applyNumberFormat="1" applyFont="1" applyBorder="1" applyAlignment="1">
      <alignment horizontal="center"/>
    </xf>
    <xf numFmtId="3" fontId="29" fillId="0" borderId="43" xfId="0" applyNumberFormat="1" applyFont="1" applyBorder="1" applyAlignment="1">
      <alignment/>
    </xf>
    <xf numFmtId="3" fontId="29" fillId="0" borderId="23" xfId="0" applyNumberFormat="1" applyFont="1" applyBorder="1" applyAlignment="1">
      <alignment horizontal="center"/>
    </xf>
    <xf numFmtId="3" fontId="28" fillId="0" borderId="22" xfId="0" applyNumberFormat="1" applyFont="1" applyBorder="1" applyAlignment="1">
      <alignment/>
    </xf>
    <xf numFmtId="3" fontId="28" fillId="0" borderId="19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3" fontId="29" fillId="0" borderId="41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0" fontId="24" fillId="0" borderId="0" xfId="61" applyNumberFormat="1" applyFont="1" applyFill="1" applyBorder="1">
      <alignment/>
      <protection/>
    </xf>
    <xf numFmtId="10" fontId="22" fillId="0" borderId="15" xfId="62" applyNumberFormat="1" applyFont="1" applyFill="1" applyBorder="1" applyAlignment="1">
      <alignment horizontal="center" vertical="center"/>
      <protection/>
    </xf>
    <xf numFmtId="10" fontId="22" fillId="0" borderId="0" xfId="61" applyNumberFormat="1" applyFont="1" applyFill="1" applyBorder="1">
      <alignment/>
      <protection/>
    </xf>
    <xf numFmtId="0" fontId="22" fillId="0" borderId="0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wrapText="1"/>
      <protection/>
    </xf>
    <xf numFmtId="10" fontId="22" fillId="0" borderId="16" xfId="0" applyNumberFormat="1" applyFont="1" applyBorder="1" applyAlignment="1">
      <alignment horizontal="right"/>
    </xf>
    <xf numFmtId="10" fontId="22" fillId="0" borderId="15" xfId="0" applyNumberFormat="1" applyFont="1" applyBorder="1" applyAlignment="1">
      <alignment horizontal="right"/>
    </xf>
    <xf numFmtId="10" fontId="22" fillId="0" borderId="37" xfId="0" applyNumberFormat="1" applyFont="1" applyBorder="1" applyAlignment="1">
      <alignment horizontal="right"/>
    </xf>
    <xf numFmtId="10" fontId="22" fillId="0" borderId="28" xfId="0" applyNumberFormat="1" applyFont="1" applyBorder="1" applyAlignment="1">
      <alignment horizontal="right"/>
    </xf>
    <xf numFmtId="9" fontId="22" fillId="0" borderId="15" xfId="61" applyNumberFormat="1" applyFont="1" applyFill="1" applyBorder="1" applyAlignment="1">
      <alignment horizontal="right"/>
      <protection/>
    </xf>
    <xf numFmtId="9" fontId="24" fillId="0" borderId="15" xfId="61" applyNumberFormat="1" applyFont="1" applyFill="1" applyBorder="1" applyAlignment="1">
      <alignment horizontal="right"/>
      <protection/>
    </xf>
    <xf numFmtId="9" fontId="22" fillId="0" borderId="15" xfId="61" applyNumberFormat="1" applyFont="1" applyFill="1" applyBorder="1" applyAlignment="1">
      <alignment horizontal="right" wrapText="1"/>
      <protection/>
    </xf>
    <xf numFmtId="9" fontId="24" fillId="0" borderId="15" xfId="61" applyNumberFormat="1" applyFont="1" applyFill="1" applyBorder="1" applyAlignment="1">
      <alignment horizontal="right" wrapText="1"/>
      <protection/>
    </xf>
    <xf numFmtId="14" fontId="24" fillId="0" borderId="15" xfId="0" applyNumberFormat="1" applyFont="1" applyBorder="1" applyAlignment="1">
      <alignment/>
    </xf>
    <xf numFmtId="0" fontId="29" fillId="0" borderId="43" xfId="0" applyFont="1" applyBorder="1" applyAlignment="1">
      <alignment horizontal="center"/>
    </xf>
    <xf numFmtId="3" fontId="29" fillId="0" borderId="43" xfId="0" applyNumberFormat="1" applyFont="1" applyBorder="1" applyAlignment="1">
      <alignment horizontal="right"/>
    </xf>
    <xf numFmtId="0" fontId="22" fillId="0" borderId="41" xfId="61" applyFont="1" applyFill="1" applyBorder="1" applyAlignment="1">
      <alignment horizontal="left" vertical="center" wrapText="1"/>
      <protection/>
    </xf>
    <xf numFmtId="0" fontId="22" fillId="0" borderId="41" xfId="61" applyFont="1" applyFill="1" applyBorder="1" applyAlignment="1">
      <alignment horizontal="center" vertical="center" wrapText="1"/>
      <protection/>
    </xf>
    <xf numFmtId="0" fontId="22" fillId="0" borderId="41" xfId="61" applyFont="1" applyFill="1" applyBorder="1" applyAlignment="1">
      <alignment vertical="center" wrapText="1"/>
      <protection/>
    </xf>
    <xf numFmtId="0" fontId="22" fillId="0" borderId="41" xfId="61" applyFont="1" applyFill="1" applyBorder="1" applyAlignment="1">
      <alignment horizontal="center" wrapText="1"/>
      <protection/>
    </xf>
    <xf numFmtId="3" fontId="22" fillId="0" borderId="41" xfId="61" applyNumberFormat="1" applyFont="1" applyFill="1" applyBorder="1" applyAlignment="1">
      <alignment horizontal="right" wrapText="1"/>
      <protection/>
    </xf>
    <xf numFmtId="9" fontId="22" fillId="0" borderId="41" xfId="61" applyNumberFormat="1" applyFont="1" applyFill="1" applyBorder="1" applyAlignment="1">
      <alignment horizontal="right"/>
      <protection/>
    </xf>
    <xf numFmtId="10" fontId="22" fillId="0" borderId="28" xfId="62" applyNumberFormat="1" applyFont="1" applyFill="1" applyBorder="1" applyAlignment="1">
      <alignment horizontal="center" vertical="center"/>
      <protection/>
    </xf>
    <xf numFmtId="0" fontId="22" fillId="0" borderId="44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wrapText="1"/>
      <protection/>
    </xf>
    <xf numFmtId="0" fontId="22" fillId="0" borderId="17" xfId="61" applyFont="1" applyFill="1" applyBorder="1" applyAlignment="1">
      <alignment horizontal="center"/>
      <protection/>
    </xf>
    <xf numFmtId="49" fontId="22" fillId="0" borderId="17" xfId="61" applyNumberFormat="1" applyFont="1" applyFill="1" applyBorder="1" applyAlignment="1">
      <alignment horizontal="center"/>
      <protection/>
    </xf>
    <xf numFmtId="49" fontId="22" fillId="0" borderId="29" xfId="61" applyNumberFormat="1" applyFont="1" applyFill="1" applyBorder="1" applyAlignment="1">
      <alignment horizontal="center"/>
      <protection/>
    </xf>
    <xf numFmtId="0" fontId="22" fillId="0" borderId="45" xfId="0" applyFont="1" applyBorder="1" applyAlignment="1">
      <alignment horizontal="center"/>
    </xf>
    <xf numFmtId="3" fontId="22" fillId="0" borderId="41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0" fontId="24" fillId="0" borderId="46" xfId="0" applyFont="1" applyBorder="1" applyAlignment="1">
      <alignment wrapText="1"/>
    </xf>
    <xf numFmtId="0" fontId="24" fillId="0" borderId="15" xfId="0" applyFont="1" applyBorder="1" applyAlignment="1">
      <alignment horizontal="right"/>
    </xf>
    <xf numFmtId="0" fontId="22" fillId="0" borderId="46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6" xfId="0" applyFont="1" applyBorder="1" applyAlignment="1">
      <alignment wrapText="1"/>
    </xf>
    <xf numFmtId="0" fontId="22" fillId="0" borderId="15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right" vertical="center" wrapText="1"/>
    </xf>
    <xf numFmtId="0" fontId="22" fillId="0" borderId="48" xfId="0" applyFont="1" applyFill="1" applyBorder="1" applyAlignment="1">
      <alignment horizontal="center"/>
    </xf>
    <xf numFmtId="0" fontId="22" fillId="0" borderId="24" xfId="0" applyFont="1" applyBorder="1" applyAlignment="1">
      <alignment horizontal="center" wrapText="1"/>
    </xf>
    <xf numFmtId="2" fontId="22" fillId="0" borderId="49" xfId="0" applyNumberFormat="1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wrapText="1"/>
    </xf>
    <xf numFmtId="2" fontId="22" fillId="0" borderId="50" xfId="0" applyNumberFormat="1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wrapText="1"/>
    </xf>
    <xf numFmtId="0" fontId="43" fillId="0" borderId="0" xfId="61" applyFont="1" applyFill="1" applyAlignment="1">
      <alignment horizontal="center"/>
      <protection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3" fontId="24" fillId="0" borderId="0" xfId="62" applyNumberFormat="1" applyFont="1" applyFill="1" applyBorder="1">
      <alignment/>
      <protection/>
    </xf>
    <xf numFmtId="3" fontId="22" fillId="0" borderId="15" xfId="62" applyNumberFormat="1" applyFont="1" applyFill="1" applyBorder="1">
      <alignment/>
      <protection/>
    </xf>
    <xf numFmtId="3" fontId="24" fillId="0" borderId="15" xfId="62" applyNumberFormat="1" applyFont="1" applyFill="1" applyBorder="1">
      <alignment/>
      <protection/>
    </xf>
    <xf numFmtId="0" fontId="24" fillId="0" borderId="15" xfId="62" applyFont="1" applyFill="1" applyBorder="1">
      <alignment/>
      <protection/>
    </xf>
    <xf numFmtId="0" fontId="22" fillId="0" borderId="15" xfId="62" applyFont="1" applyFill="1" applyBorder="1">
      <alignment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0" fontId="22" fillId="0" borderId="2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2" fillId="0" borderId="51" xfId="0" applyFont="1" applyBorder="1" applyAlignment="1">
      <alignment wrapText="1"/>
    </xf>
    <xf numFmtId="0" fontId="24" fillId="0" borderId="41" xfId="0" applyFont="1" applyBorder="1" applyAlignment="1">
      <alignment horizontal="right" wrapText="1"/>
    </xf>
    <xf numFmtId="3" fontId="22" fillId="0" borderId="41" xfId="0" applyNumberFormat="1" applyFont="1" applyBorder="1" applyAlignment="1">
      <alignment horizontal="right" wrapText="1"/>
    </xf>
    <xf numFmtId="3" fontId="24" fillId="0" borderId="41" xfId="0" applyNumberFormat="1" applyFont="1" applyBorder="1" applyAlignment="1">
      <alignment horizontal="right" wrapText="1"/>
    </xf>
    <xf numFmtId="3" fontId="22" fillId="0" borderId="52" xfId="0" applyNumberFormat="1" applyFont="1" applyBorder="1" applyAlignment="1">
      <alignment horizontal="right" wrapText="1"/>
    </xf>
    <xf numFmtId="3" fontId="22" fillId="0" borderId="15" xfId="0" applyNumberFormat="1" applyFont="1" applyBorder="1" applyAlignment="1">
      <alignment horizontal="right"/>
    </xf>
    <xf numFmtId="3" fontId="22" fillId="0" borderId="28" xfId="0" applyNumberFormat="1" applyFont="1" applyBorder="1" applyAlignment="1">
      <alignment horizontal="right"/>
    </xf>
    <xf numFmtId="3" fontId="24" fillId="0" borderId="15" xfId="0" applyNumberFormat="1" applyFont="1" applyBorder="1" applyAlignment="1">
      <alignment horizontal="right"/>
    </xf>
    <xf numFmtId="3" fontId="24" fillId="0" borderId="28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0" fontId="24" fillId="0" borderId="46" xfId="0" applyFont="1" applyBorder="1" applyAlignment="1">
      <alignment/>
    </xf>
    <xf numFmtId="0" fontId="24" fillId="0" borderId="47" xfId="0" applyFont="1" applyBorder="1" applyAlignment="1">
      <alignment/>
    </xf>
    <xf numFmtId="14" fontId="24" fillId="0" borderId="15" xfId="0" applyNumberFormat="1" applyFont="1" applyBorder="1" applyAlignment="1">
      <alignment horizontal="right"/>
    </xf>
    <xf numFmtId="0" fontId="22" fillId="0" borderId="47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44" xfId="0" applyFont="1" applyBorder="1" applyAlignment="1">
      <alignment/>
    </xf>
    <xf numFmtId="0" fontId="24" fillId="0" borderId="53" xfId="0" applyFont="1" applyBorder="1" applyAlignment="1">
      <alignment/>
    </xf>
    <xf numFmtId="0" fontId="22" fillId="0" borderId="44" xfId="0" applyFont="1" applyBorder="1" applyAlignment="1">
      <alignment wrapText="1"/>
    </xf>
    <xf numFmtId="0" fontId="22" fillId="0" borderId="17" xfId="0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29" xfId="0" applyNumberFormat="1" applyFont="1" applyBorder="1" applyAlignment="1">
      <alignment horizontal="right"/>
    </xf>
    <xf numFmtId="10" fontId="24" fillId="0" borderId="0" xfId="62" applyNumberFormat="1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center"/>
      <protection/>
    </xf>
    <xf numFmtId="3" fontId="22" fillId="0" borderId="0" xfId="62" applyNumberFormat="1" applyFont="1" applyFill="1" applyBorder="1" applyAlignment="1">
      <alignment horizontal="center"/>
      <protection/>
    </xf>
    <xf numFmtId="9" fontId="24" fillId="0" borderId="0" xfId="62" applyNumberFormat="1" applyFont="1" applyFill="1" applyBorder="1">
      <alignment/>
      <protection/>
    </xf>
    <xf numFmtId="9" fontId="22" fillId="0" borderId="0" xfId="62" applyNumberFormat="1" applyFont="1" applyFill="1" applyBorder="1">
      <alignment/>
      <protection/>
    </xf>
    <xf numFmtId="0" fontId="45" fillId="0" borderId="0" xfId="62" applyFont="1" applyFill="1" applyBorder="1">
      <alignment/>
      <protection/>
    </xf>
    <xf numFmtId="0" fontId="45" fillId="0" borderId="0" xfId="62" applyFont="1" applyFill="1" applyBorder="1" applyAlignment="1">
      <alignment horizontal="right"/>
      <protection/>
    </xf>
    <xf numFmtId="0" fontId="46" fillId="0" borderId="0" xfId="62" applyFont="1" applyFill="1" applyBorder="1" applyAlignment="1">
      <alignment horizontal="right"/>
      <protection/>
    </xf>
    <xf numFmtId="0" fontId="46" fillId="0" borderId="41" xfId="62" applyFont="1" applyFill="1" applyBorder="1" applyAlignment="1">
      <alignment horizontal="center" vertical="center" wrapText="1"/>
      <protection/>
    </xf>
    <xf numFmtId="10" fontId="44" fillId="0" borderId="0" xfId="62" applyNumberFormat="1" applyFont="1" applyFill="1" applyBorder="1" applyAlignment="1">
      <alignment horizontal="right"/>
      <protection/>
    </xf>
    <xf numFmtId="0" fontId="22" fillId="0" borderId="15" xfId="61" applyFont="1" applyFill="1" applyBorder="1" applyAlignment="1">
      <alignment horizontal="left" vertical="top" wrapText="1"/>
      <protection/>
    </xf>
    <xf numFmtId="0" fontId="22" fillId="0" borderId="15" xfId="62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right"/>
      <protection/>
    </xf>
    <xf numFmtId="0" fontId="45" fillId="0" borderId="0" xfId="61" applyFont="1" applyFill="1" applyBorder="1" applyAlignment="1">
      <alignment horizontal="right"/>
      <protection/>
    </xf>
    <xf numFmtId="0" fontId="46" fillId="0" borderId="0" xfId="61" applyFont="1" applyFill="1" applyBorder="1" applyAlignment="1">
      <alignment horizontal="right"/>
      <protection/>
    </xf>
    <xf numFmtId="10" fontId="44" fillId="0" borderId="0" xfId="61" applyNumberFormat="1" applyFont="1" applyFill="1" applyBorder="1" applyAlignment="1">
      <alignment horizontal="right"/>
      <protection/>
    </xf>
    <xf numFmtId="0" fontId="45" fillId="0" borderId="0" xfId="61" applyFont="1" applyFill="1" applyBorder="1">
      <alignment/>
      <protection/>
    </xf>
    <xf numFmtId="0" fontId="22" fillId="0" borderId="0" xfId="62" applyFont="1" applyFill="1" applyBorder="1" applyAlignment="1">
      <alignment horizontal="right" vertical="center" wrapText="1"/>
      <protection/>
    </xf>
    <xf numFmtId="0" fontId="45" fillId="0" borderId="0" xfId="62" applyFont="1" applyFill="1" applyBorder="1" applyAlignment="1">
      <alignment horizontal="center" vertical="center" wrapText="1"/>
      <protection/>
    </xf>
    <xf numFmtId="0" fontId="46" fillId="0" borderId="0" xfId="62" applyFont="1" applyFill="1" applyBorder="1" applyAlignment="1">
      <alignment horizontal="center" vertical="center" wrapText="1"/>
      <protection/>
    </xf>
    <xf numFmtId="0" fontId="44" fillId="0" borderId="0" xfId="62" applyFont="1" applyFill="1" applyBorder="1" applyAlignment="1">
      <alignment horizontal="center" vertical="center" wrapText="1"/>
      <protection/>
    </xf>
    <xf numFmtId="0" fontId="22" fillId="0" borderId="43" xfId="62" applyFont="1" applyFill="1" applyBorder="1" applyAlignment="1">
      <alignment horizontal="center" vertical="center" wrapText="1"/>
      <protection/>
    </xf>
    <xf numFmtId="10" fontId="44" fillId="0" borderId="15" xfId="62" applyNumberFormat="1" applyFont="1" applyFill="1" applyBorder="1" applyAlignment="1">
      <alignment horizontal="center" vertical="center" wrapText="1"/>
      <protection/>
    </xf>
    <xf numFmtId="10" fontId="45" fillId="0" borderId="15" xfId="62" applyNumberFormat="1" applyFont="1" applyFill="1" applyBorder="1" applyAlignment="1">
      <alignment horizontal="center" vertical="center" wrapText="1"/>
      <protection/>
    </xf>
    <xf numFmtId="0" fontId="22" fillId="0" borderId="54" xfId="62" applyFont="1" applyFill="1" applyBorder="1" applyAlignment="1">
      <alignment horizontal="center" vertical="center" wrapText="1"/>
      <protection/>
    </xf>
    <xf numFmtId="0" fontId="22" fillId="0" borderId="47" xfId="62" applyFont="1" applyFill="1" applyBorder="1" applyAlignment="1">
      <alignment horizontal="center" vertical="center"/>
      <protection/>
    </xf>
    <xf numFmtId="0" fontId="22" fillId="0" borderId="55" xfId="62" applyFont="1" applyFill="1" applyBorder="1" applyAlignment="1">
      <alignment horizontal="center" vertical="center"/>
      <protection/>
    </xf>
    <xf numFmtId="0" fontId="22" fillId="0" borderId="56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/>
      <protection/>
    </xf>
    <xf numFmtId="0" fontId="46" fillId="0" borderId="15" xfId="62" applyFont="1" applyFill="1" applyBorder="1" applyAlignment="1">
      <alignment horizontal="center"/>
      <protection/>
    </xf>
    <xf numFmtId="49" fontId="44" fillId="0" borderId="15" xfId="62" applyNumberFormat="1" applyFont="1" applyFill="1" applyBorder="1" applyAlignment="1">
      <alignment horizontal="center"/>
      <protection/>
    </xf>
    <xf numFmtId="0" fontId="22" fillId="0" borderId="15" xfId="62" applyFont="1" applyFill="1" applyBorder="1" applyAlignment="1">
      <alignment horizontal="left" vertical="top" wrapText="1"/>
      <protection/>
    </xf>
    <xf numFmtId="3" fontId="46" fillId="0" borderId="15" xfId="62" applyNumberFormat="1" applyFont="1" applyFill="1" applyBorder="1" applyAlignment="1">
      <alignment horizontal="right"/>
      <protection/>
    </xf>
    <xf numFmtId="9" fontId="44" fillId="0" borderId="15" xfId="62" applyNumberFormat="1" applyFont="1" applyFill="1" applyBorder="1" applyAlignment="1">
      <alignment horizontal="right"/>
      <protection/>
    </xf>
    <xf numFmtId="9" fontId="45" fillId="0" borderId="15" xfId="62" applyNumberFormat="1" applyFont="1" applyFill="1" applyBorder="1">
      <alignment/>
      <protection/>
    </xf>
    <xf numFmtId="0" fontId="24" fillId="0" borderId="15" xfId="62" applyFont="1" applyFill="1" applyBorder="1" applyAlignment="1">
      <alignment horizontal="center"/>
      <protection/>
    </xf>
    <xf numFmtId="3" fontId="45" fillId="0" borderId="15" xfId="62" applyNumberFormat="1" applyFont="1" applyFill="1" applyBorder="1" applyAlignment="1">
      <alignment horizontal="right"/>
      <protection/>
    </xf>
    <xf numFmtId="0" fontId="22" fillId="0" borderId="15" xfId="62" applyFont="1" applyFill="1" applyBorder="1" applyAlignment="1">
      <alignment vertical="center"/>
      <protection/>
    </xf>
    <xf numFmtId="0" fontId="22" fillId="0" borderId="15" xfId="62" applyFont="1" applyFill="1" applyBorder="1" applyAlignment="1">
      <alignment vertical="top" wrapText="1"/>
      <protection/>
    </xf>
    <xf numFmtId="0" fontId="22" fillId="0" borderId="55" xfId="62" applyFont="1" applyFill="1" applyBorder="1" applyAlignment="1">
      <alignment horizontal="left" vertical="top" wrapText="1"/>
      <protection/>
    </xf>
    <xf numFmtId="9" fontId="46" fillId="0" borderId="15" xfId="62" applyNumberFormat="1" applyFont="1" applyFill="1" applyBorder="1">
      <alignment/>
      <protection/>
    </xf>
    <xf numFmtId="0" fontId="22" fillId="0" borderId="15" xfId="62" applyFont="1" applyFill="1" applyBorder="1" applyAlignment="1">
      <alignment horizontal="left" vertical="center" wrapText="1"/>
      <protection/>
    </xf>
    <xf numFmtId="0" fontId="22" fillId="0" borderId="43" xfId="62" applyFont="1" applyFill="1" applyBorder="1" applyAlignment="1">
      <alignment horizontal="center" vertical="center"/>
      <protection/>
    </xf>
    <xf numFmtId="0" fontId="22" fillId="0" borderId="54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vertical="center" wrapText="1"/>
      <protection/>
    </xf>
    <xf numFmtId="0" fontId="24" fillId="29" borderId="15" xfId="62" applyFont="1" applyFill="1" applyBorder="1" applyAlignment="1">
      <alignment horizontal="center"/>
      <protection/>
    </xf>
    <xf numFmtId="9" fontId="44" fillId="29" borderId="15" xfId="62" applyNumberFormat="1" applyFont="1" applyFill="1" applyBorder="1" applyAlignment="1">
      <alignment horizontal="right"/>
      <protection/>
    </xf>
    <xf numFmtId="0" fontId="22" fillId="0" borderId="15" xfId="62" applyFont="1" applyFill="1" applyBorder="1" applyAlignment="1">
      <alignment wrapText="1"/>
      <protection/>
    </xf>
    <xf numFmtId="49" fontId="22" fillId="0" borderId="15" xfId="62" applyNumberFormat="1" applyFont="1" applyFill="1" applyBorder="1" applyAlignment="1">
      <alignment wrapText="1"/>
      <protection/>
    </xf>
    <xf numFmtId="0" fontId="24" fillId="0" borderId="15" xfId="62" applyFont="1" applyFill="1" applyBorder="1" applyAlignment="1">
      <alignment horizontal="right"/>
      <protection/>
    </xf>
    <xf numFmtId="49" fontId="22" fillId="0" borderId="15" xfId="62" applyNumberFormat="1" applyFont="1" applyFill="1" applyBorder="1" applyAlignment="1">
      <alignment horizontal="left" vertical="top" wrapText="1"/>
      <protection/>
    </xf>
    <xf numFmtId="0" fontId="22" fillId="0" borderId="41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left" vertical="center"/>
      <protection/>
    </xf>
    <xf numFmtId="0" fontId="22" fillId="0" borderId="55" xfId="62" applyFont="1" applyFill="1" applyBorder="1" applyAlignment="1">
      <alignment vertical="top" wrapText="1"/>
      <protection/>
    </xf>
    <xf numFmtId="49" fontId="22" fillId="0" borderId="55" xfId="62" applyNumberFormat="1" applyFont="1" applyFill="1" applyBorder="1" applyAlignment="1">
      <alignment horizontal="left" vertical="top" wrapText="1"/>
      <protection/>
    </xf>
    <xf numFmtId="0" fontId="22" fillId="0" borderId="43" xfId="62" applyFont="1" applyFill="1" applyBorder="1" applyAlignment="1">
      <alignment horizontal="left" vertical="top" wrapText="1"/>
      <protection/>
    </xf>
    <xf numFmtId="3" fontId="22" fillId="0" borderId="43" xfId="62" applyNumberFormat="1" applyFont="1" applyFill="1" applyBorder="1" applyAlignment="1">
      <alignment horizontal="right"/>
      <protection/>
    </xf>
    <xf numFmtId="0" fontId="22" fillId="0" borderId="43" xfId="61" applyFont="1" applyFill="1" applyBorder="1" applyAlignment="1">
      <alignment horizontal="center" vertical="center" wrapText="1"/>
      <protection/>
    </xf>
    <xf numFmtId="3" fontId="46" fillId="0" borderId="15" xfId="61" applyNumberFormat="1" applyFont="1" applyFill="1" applyBorder="1" applyAlignment="1">
      <alignment horizontal="right" wrapText="1"/>
      <protection/>
    </xf>
    <xf numFmtId="3" fontId="22" fillId="0" borderId="41" xfId="62" applyNumberFormat="1" applyFont="1" applyFill="1" applyBorder="1" applyAlignment="1">
      <alignment horizontal="right"/>
      <protection/>
    </xf>
    <xf numFmtId="3" fontId="45" fillId="0" borderId="41" xfId="62" applyNumberFormat="1" applyFont="1" applyFill="1" applyBorder="1" applyAlignment="1">
      <alignment horizontal="right"/>
      <protection/>
    </xf>
    <xf numFmtId="3" fontId="24" fillId="0" borderId="41" xfId="62" applyNumberFormat="1" applyFont="1" applyFill="1" applyBorder="1" applyAlignment="1">
      <alignment horizontal="right"/>
      <protection/>
    </xf>
    <xf numFmtId="0" fontId="45" fillId="0" borderId="15" xfId="62" applyFont="1" applyFill="1" applyBorder="1">
      <alignment/>
      <protection/>
    </xf>
    <xf numFmtId="0" fontId="22" fillId="0" borderId="0" xfId="61" applyFont="1" applyFill="1" applyBorder="1" applyAlignment="1">
      <alignment horizontal="left" vertical="top" wrapText="1"/>
      <protection/>
    </xf>
    <xf numFmtId="10" fontId="44" fillId="0" borderId="0" xfId="61" applyNumberFormat="1" applyFont="1" applyFill="1" applyBorder="1">
      <alignment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right"/>
      <protection/>
    </xf>
    <xf numFmtId="0" fontId="46" fillId="0" borderId="0" xfId="61" applyFont="1" applyFill="1" applyBorder="1" applyAlignment="1">
      <alignment horizontal="center"/>
      <protection/>
    </xf>
    <xf numFmtId="0" fontId="24" fillId="0" borderId="0" xfId="6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left" vertical="center" wrapText="1"/>
      <protection/>
    </xf>
    <xf numFmtId="0" fontId="24" fillId="0" borderId="0" xfId="61" applyFont="1" applyFill="1" applyBorder="1" applyAlignment="1">
      <alignment vertical="center" wrapText="1"/>
      <protection/>
    </xf>
    <xf numFmtId="9" fontId="22" fillId="0" borderId="0" xfId="61" applyNumberFormat="1" applyFont="1" applyFill="1" applyBorder="1" applyAlignment="1">
      <alignment horizontal="right" wrapText="1"/>
      <protection/>
    </xf>
    <xf numFmtId="3" fontId="24" fillId="0" borderId="0" xfId="61" applyNumberFormat="1" applyFont="1" applyFill="1" applyBorder="1" applyAlignment="1">
      <alignment horizontal="right"/>
      <protection/>
    </xf>
    <xf numFmtId="9" fontId="24" fillId="0" borderId="0" xfId="61" applyNumberFormat="1" applyFont="1" applyFill="1" applyBorder="1" applyAlignment="1">
      <alignment horizontal="right"/>
      <protection/>
    </xf>
    <xf numFmtId="3" fontId="24" fillId="0" borderId="41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2" fillId="30" borderId="15" xfId="62" applyNumberFormat="1" applyFont="1" applyFill="1" applyBorder="1">
      <alignment/>
      <protection/>
    </xf>
    <xf numFmtId="0" fontId="22" fillId="0" borderId="4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3" fontId="28" fillId="0" borderId="32" xfId="0" applyNumberFormat="1" applyFont="1" applyBorder="1" applyAlignment="1">
      <alignment horizontal="center"/>
    </xf>
    <xf numFmtId="3" fontId="21" fillId="0" borderId="58" xfId="0" applyNumberFormat="1" applyFont="1" applyBorder="1" applyAlignment="1">
      <alignment horizontal="center"/>
    </xf>
    <xf numFmtId="3" fontId="21" fillId="0" borderId="36" xfId="0" applyNumberFormat="1" applyFont="1" applyBorder="1" applyAlignment="1">
      <alignment horizontal="center"/>
    </xf>
    <xf numFmtId="3" fontId="29" fillId="0" borderId="50" xfId="0" applyNumberFormat="1" applyFont="1" applyBorder="1" applyAlignment="1">
      <alignment horizontal="center"/>
    </xf>
    <xf numFmtId="3" fontId="28" fillId="0" borderId="40" xfId="0" applyNumberFormat="1" applyFont="1" applyBorder="1" applyAlignment="1">
      <alignment/>
    </xf>
    <xf numFmtId="3" fontId="28" fillId="0" borderId="40" xfId="0" applyNumberFormat="1" applyFont="1" applyBorder="1" applyAlignment="1">
      <alignment horizontal="center"/>
    </xf>
    <xf numFmtId="3" fontId="28" fillId="0" borderId="59" xfId="0" applyNumberFormat="1" applyFont="1" applyBorder="1" applyAlignment="1">
      <alignment horizontal="center"/>
    </xf>
    <xf numFmtId="3" fontId="28" fillId="0" borderId="57" xfId="0" applyNumberFormat="1" applyFont="1" applyBorder="1" applyAlignment="1">
      <alignment/>
    </xf>
    <xf numFmtId="0" fontId="29" fillId="0" borderId="15" xfId="0" applyFont="1" applyBorder="1" applyAlignment="1">
      <alignment horizontal="center"/>
    </xf>
    <xf numFmtId="3" fontId="27" fillId="0" borderId="15" xfId="0" applyNumberFormat="1" applyFont="1" applyBorder="1" applyAlignment="1">
      <alignment wrapText="1"/>
    </xf>
    <xf numFmtId="3" fontId="29" fillId="0" borderId="15" xfId="0" applyNumberFormat="1" applyFont="1" applyBorder="1" applyAlignment="1">
      <alignment horizontal="right"/>
    </xf>
    <xf numFmtId="3" fontId="29" fillId="0" borderId="15" xfId="0" applyNumberFormat="1" applyFont="1" applyBorder="1" applyAlignment="1">
      <alignment/>
    </xf>
    <xf numFmtId="3" fontId="24" fillId="30" borderId="0" xfId="61" applyNumberFormat="1" applyFont="1" applyFill="1" applyBorder="1">
      <alignment/>
      <protection/>
    </xf>
    <xf numFmtId="3" fontId="24" fillId="30" borderId="0" xfId="62" applyNumberFormat="1" applyFont="1" applyFill="1" applyBorder="1">
      <alignment/>
      <protection/>
    </xf>
    <xf numFmtId="0" fontId="46" fillId="30" borderId="41" xfId="62" applyFont="1" applyFill="1" applyBorder="1" applyAlignment="1">
      <alignment horizontal="center" vertical="center" wrapText="1"/>
      <protection/>
    </xf>
    <xf numFmtId="3" fontId="22" fillId="30" borderId="0" xfId="62" applyNumberFormat="1" applyFont="1" applyFill="1" applyBorder="1" applyAlignment="1">
      <alignment horizontal="center"/>
      <protection/>
    </xf>
    <xf numFmtId="3" fontId="22" fillId="30" borderId="15" xfId="62" applyNumberFormat="1" applyFont="1" applyFill="1" applyBorder="1" applyAlignment="1">
      <alignment horizontal="right"/>
      <protection/>
    </xf>
    <xf numFmtId="3" fontId="24" fillId="30" borderId="15" xfId="62" applyNumberFormat="1" applyFont="1" applyFill="1" applyBorder="1" applyAlignment="1">
      <alignment horizontal="right"/>
      <protection/>
    </xf>
    <xf numFmtId="3" fontId="24" fillId="30" borderId="15" xfId="62" applyNumberFormat="1" applyFont="1" applyFill="1" applyBorder="1">
      <alignment/>
      <protection/>
    </xf>
    <xf numFmtId="3" fontId="22" fillId="30" borderId="15" xfId="61" applyNumberFormat="1" applyFont="1" applyFill="1" applyBorder="1" applyAlignment="1">
      <alignment horizontal="right" wrapText="1"/>
      <protection/>
    </xf>
    <xf numFmtId="0" fontId="24" fillId="30" borderId="0" xfId="62" applyFont="1" applyFill="1" applyBorder="1">
      <alignment/>
      <protection/>
    </xf>
    <xf numFmtId="0" fontId="22" fillId="30" borderId="15" xfId="62" applyFont="1" applyFill="1" applyBorder="1" applyAlignment="1">
      <alignment horizontal="center" vertical="center"/>
      <protection/>
    </xf>
    <xf numFmtId="0" fontId="22" fillId="30" borderId="15" xfId="62" applyFont="1" applyFill="1" applyBorder="1" applyAlignment="1">
      <alignment vertical="center" wrapText="1"/>
      <protection/>
    </xf>
    <xf numFmtId="0" fontId="24" fillId="30" borderId="15" xfId="62" applyFont="1" applyFill="1" applyBorder="1" applyAlignment="1">
      <alignment horizontal="center"/>
      <protection/>
    </xf>
    <xf numFmtId="3" fontId="45" fillId="30" borderId="15" xfId="62" applyNumberFormat="1" applyFont="1" applyFill="1" applyBorder="1" applyAlignment="1">
      <alignment horizontal="right"/>
      <protection/>
    </xf>
    <xf numFmtId="3" fontId="46" fillId="30" borderId="15" xfId="62" applyNumberFormat="1" applyFont="1" applyFill="1" applyBorder="1" applyAlignment="1">
      <alignment horizontal="right"/>
      <protection/>
    </xf>
    <xf numFmtId="9" fontId="44" fillId="30" borderId="15" xfId="62" applyNumberFormat="1" applyFont="1" applyFill="1" applyBorder="1" applyAlignment="1">
      <alignment horizontal="right"/>
      <protection/>
    </xf>
    <xf numFmtId="9" fontId="45" fillId="30" borderId="15" xfId="62" applyNumberFormat="1" applyFont="1" applyFill="1" applyBorder="1">
      <alignment/>
      <protection/>
    </xf>
    <xf numFmtId="9" fontId="24" fillId="30" borderId="0" xfId="62" applyNumberFormat="1" applyFont="1" applyFill="1" applyBorder="1">
      <alignment/>
      <protection/>
    </xf>
    <xf numFmtId="0" fontId="24" fillId="30" borderId="15" xfId="62" applyFont="1" applyFill="1" applyBorder="1">
      <alignment/>
      <protection/>
    </xf>
    <xf numFmtId="0" fontId="44" fillId="29" borderId="15" xfId="62" applyFont="1" applyFill="1" applyBorder="1" applyAlignment="1">
      <alignment horizontal="center" vertical="center"/>
      <protection/>
    </xf>
    <xf numFmtId="3" fontId="44" fillId="29" borderId="15" xfId="62" applyNumberFormat="1" applyFont="1" applyFill="1" applyBorder="1" applyAlignment="1">
      <alignment horizontal="right"/>
      <protection/>
    </xf>
    <xf numFmtId="9" fontId="44" fillId="29" borderId="15" xfId="62" applyNumberFormat="1" applyFont="1" applyFill="1" applyBorder="1">
      <alignment/>
      <protection/>
    </xf>
    <xf numFmtId="9" fontId="44" fillId="29" borderId="0" xfId="62" applyNumberFormat="1" applyFont="1" applyFill="1" applyBorder="1">
      <alignment/>
      <protection/>
    </xf>
    <xf numFmtId="3" fontId="44" fillId="29" borderId="15" xfId="62" applyNumberFormat="1" applyFont="1" applyFill="1" applyBorder="1">
      <alignment/>
      <protection/>
    </xf>
    <xf numFmtId="0" fontId="43" fillId="29" borderId="0" xfId="62" applyFont="1" applyFill="1" applyBorder="1">
      <alignment/>
      <protection/>
    </xf>
    <xf numFmtId="10" fontId="22" fillId="0" borderId="17" xfId="0" applyNumberFormat="1" applyFont="1" applyBorder="1" applyAlignment="1">
      <alignment horizontal="right"/>
    </xf>
    <xf numFmtId="10" fontId="22" fillId="0" borderId="29" xfId="0" applyNumberFormat="1" applyFont="1" applyBorder="1" applyAlignment="1">
      <alignment horizontal="right"/>
    </xf>
    <xf numFmtId="0" fontId="22" fillId="0" borderId="60" xfId="0" applyFont="1" applyBorder="1" applyAlignment="1">
      <alignment horizontal="center"/>
    </xf>
    <xf numFmtId="0" fontId="24" fillId="0" borderId="57" xfId="0" applyFont="1" applyBorder="1" applyAlignment="1">
      <alignment/>
    </xf>
    <xf numFmtId="0" fontId="22" fillId="0" borderId="1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 wrapText="1"/>
    </xf>
    <xf numFmtId="0" fontId="24" fillId="0" borderId="0" xfId="62" applyFont="1" applyFill="1" applyBorder="1" applyAlignment="1">
      <alignment horizontal="center" vertical="center" wrapText="1"/>
      <protection/>
    </xf>
    <xf numFmtId="9" fontId="43" fillId="0" borderId="15" xfId="62" applyNumberFormat="1" applyFont="1" applyFill="1" applyBorder="1" applyAlignment="1">
      <alignment horizontal="right"/>
      <protection/>
    </xf>
    <xf numFmtId="3" fontId="22" fillId="0" borderId="15" xfId="62" applyNumberFormat="1" applyFont="1" applyFill="1" applyBorder="1" applyAlignment="1">
      <alignment/>
      <protection/>
    </xf>
    <xf numFmtId="0" fontId="44" fillId="29" borderId="15" xfId="62" applyFont="1" applyFill="1" applyBorder="1">
      <alignment/>
      <protection/>
    </xf>
    <xf numFmtId="3" fontId="24" fillId="0" borderId="43" xfId="62" applyNumberFormat="1" applyFont="1" applyFill="1" applyBorder="1" applyAlignment="1">
      <alignment horizontal="right"/>
      <protection/>
    </xf>
    <xf numFmtId="3" fontId="45" fillId="0" borderId="43" xfId="62" applyNumberFormat="1" applyFont="1" applyFill="1" applyBorder="1" applyAlignment="1">
      <alignment horizontal="right"/>
      <protection/>
    </xf>
    <xf numFmtId="9" fontId="43" fillId="0" borderId="15" xfId="62" applyNumberFormat="1" applyFont="1" applyFill="1" applyBorder="1">
      <alignment/>
      <protection/>
    </xf>
    <xf numFmtId="0" fontId="22" fillId="0" borderId="15" xfId="61" applyFont="1" applyFill="1" applyBorder="1">
      <alignment/>
      <protection/>
    </xf>
    <xf numFmtId="1" fontId="22" fillId="0" borderId="17" xfId="61" applyNumberFormat="1" applyFont="1" applyFill="1" applyBorder="1" applyAlignment="1">
      <alignment horizontal="center" wrapText="1"/>
      <protection/>
    </xf>
    <xf numFmtId="0" fontId="22" fillId="0" borderId="46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61" xfId="0" applyFont="1" applyBorder="1" applyAlignment="1">
      <alignment horizontal="left"/>
    </xf>
    <xf numFmtId="0" fontId="22" fillId="0" borderId="43" xfId="0" applyFont="1" applyBorder="1" applyAlignment="1">
      <alignment horizontal="left"/>
    </xf>
    <xf numFmtId="0" fontId="24" fillId="0" borderId="43" xfId="0" applyFont="1" applyBorder="1" applyAlignment="1">
      <alignment/>
    </xf>
    <xf numFmtId="0" fontId="22" fillId="0" borderId="43" xfId="0" applyFont="1" applyBorder="1" applyAlignment="1">
      <alignment horizontal="center"/>
    </xf>
    <xf numFmtId="0" fontId="24" fillId="0" borderId="62" xfId="0" applyFont="1" applyBorder="1" applyAlignment="1">
      <alignment/>
    </xf>
    <xf numFmtId="0" fontId="24" fillId="0" borderId="47" xfId="0" applyFont="1" applyBorder="1" applyAlignment="1">
      <alignment/>
    </xf>
    <xf numFmtId="0" fontId="24" fillId="0" borderId="15" xfId="61" applyFont="1" applyFill="1" applyBorder="1" applyAlignment="1">
      <alignment horizontal="left" vertical="center" wrapText="1"/>
      <protection/>
    </xf>
    <xf numFmtId="0" fontId="22" fillId="0" borderId="15" xfId="61" applyFont="1" applyFill="1" applyBorder="1" applyAlignment="1">
      <alignment horizontal="left" vertical="top" wrapText="1"/>
      <protection/>
    </xf>
    <xf numFmtId="0" fontId="24" fillId="0" borderId="15" xfId="61" applyFont="1" applyFill="1" applyBorder="1" applyAlignment="1">
      <alignment horizontal="left" vertical="top" wrapText="1"/>
      <protection/>
    </xf>
    <xf numFmtId="10" fontId="22" fillId="0" borderId="16" xfId="62" applyNumberFormat="1" applyFont="1" applyFill="1" applyBorder="1" applyAlignment="1">
      <alignment horizontal="center" vertical="center" wrapText="1"/>
      <protection/>
    </xf>
    <xf numFmtId="10" fontId="22" fillId="0" borderId="37" xfId="62" applyNumberFormat="1" applyFont="1" applyFill="1" applyBorder="1" applyAlignment="1">
      <alignment horizontal="center" vertical="center" wrapText="1"/>
      <protection/>
    </xf>
    <xf numFmtId="0" fontId="25" fillId="0" borderId="0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wrapText="1"/>
      <protection/>
    </xf>
    <xf numFmtId="0" fontId="22" fillId="0" borderId="16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0" fontId="24" fillId="0" borderId="0" xfId="61" applyFont="1" applyFill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 wrapText="1"/>
      <protection/>
    </xf>
    <xf numFmtId="0" fontId="24" fillId="0" borderId="15" xfId="61" applyFont="1" applyBorder="1" applyAlignment="1">
      <alignment wrapText="1"/>
      <protection/>
    </xf>
    <xf numFmtId="0" fontId="22" fillId="0" borderId="41" xfId="61" applyFont="1" applyFill="1" applyBorder="1" applyAlignment="1">
      <alignment horizontal="left" vertical="top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left" vertical="center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5" xfId="61" applyFont="1" applyBorder="1" applyAlignment="1">
      <alignment horizontal="center" vertical="center" wrapText="1"/>
      <protection/>
    </xf>
    <xf numFmtId="10" fontId="22" fillId="0" borderId="16" xfId="61" applyNumberFormat="1" applyFont="1" applyFill="1" applyBorder="1" applyAlignment="1">
      <alignment horizontal="center" vertical="center" wrapText="1"/>
      <protection/>
    </xf>
    <xf numFmtId="10" fontId="22" fillId="0" borderId="15" xfId="61" applyNumberFormat="1" applyFont="1" applyBorder="1" applyAlignment="1">
      <alignment horizontal="center" vertical="center" wrapText="1"/>
      <protection/>
    </xf>
    <xf numFmtId="0" fontId="24" fillId="0" borderId="63" xfId="61" applyFont="1" applyFill="1" applyBorder="1" applyAlignment="1">
      <alignment horizontal="left" vertical="top" wrapText="1"/>
      <protection/>
    </xf>
    <xf numFmtId="0" fontId="24" fillId="0" borderId="15" xfId="61" applyFont="1" applyFill="1" applyBorder="1" applyAlignment="1">
      <alignment horizontal="center" vertical="center" wrapText="1"/>
      <protection/>
    </xf>
    <xf numFmtId="0" fontId="22" fillId="0" borderId="64" xfId="61" applyFont="1" applyFill="1" applyBorder="1" applyAlignment="1">
      <alignment horizontal="left" vertical="center" wrapText="1"/>
      <protection/>
    </xf>
    <xf numFmtId="0" fontId="22" fillId="0" borderId="16" xfId="61" applyFont="1" applyFill="1" applyBorder="1" applyAlignment="1">
      <alignment horizontal="left" vertical="center" wrapText="1"/>
      <protection/>
    </xf>
    <xf numFmtId="0" fontId="22" fillId="0" borderId="46" xfId="61" applyFont="1" applyFill="1" applyBorder="1" applyAlignment="1">
      <alignment horizontal="left" vertical="center" wrapText="1"/>
      <protection/>
    </xf>
    <xf numFmtId="0" fontId="22" fillId="0" borderId="15" xfId="61" applyFont="1" applyFill="1" applyBorder="1" applyAlignment="1">
      <alignment horizontal="left" vertical="center" wrapText="1"/>
      <protection/>
    </xf>
    <xf numFmtId="0" fontId="24" fillId="0" borderId="15" xfId="61" applyFont="1" applyFill="1" applyBorder="1" applyAlignment="1">
      <alignment horizontal="left" wrapText="1"/>
      <protection/>
    </xf>
    <xf numFmtId="0" fontId="22" fillId="0" borderId="15" xfId="61" applyFont="1" applyFill="1" applyBorder="1" applyAlignment="1">
      <alignment horizontal="left" wrapText="1"/>
      <protection/>
    </xf>
    <xf numFmtId="0" fontId="22" fillId="0" borderId="47" xfId="61" applyFont="1" applyFill="1" applyBorder="1" applyAlignment="1">
      <alignment horizontal="left" vertical="top" wrapText="1"/>
      <protection/>
    </xf>
    <xf numFmtId="0" fontId="22" fillId="0" borderId="55" xfId="61" applyFont="1" applyFill="1" applyBorder="1" applyAlignment="1">
      <alignment horizontal="left" vertical="top" wrapText="1"/>
      <protection/>
    </xf>
    <xf numFmtId="0" fontId="22" fillId="0" borderId="47" xfId="62" applyFont="1" applyFill="1" applyBorder="1" applyAlignment="1">
      <alignment horizontal="left" vertical="center" wrapText="1"/>
      <protection/>
    </xf>
    <xf numFmtId="0" fontId="22" fillId="0" borderId="55" xfId="62" applyFont="1" applyFill="1" applyBorder="1" applyAlignment="1">
      <alignment horizontal="left" vertical="center" wrapText="1"/>
      <protection/>
    </xf>
    <xf numFmtId="0" fontId="22" fillId="0" borderId="47" xfId="62" applyFont="1" applyFill="1" applyBorder="1" applyAlignment="1">
      <alignment horizontal="left" vertical="top" wrapText="1"/>
      <protection/>
    </xf>
    <xf numFmtId="0" fontId="22" fillId="0" borderId="55" xfId="62" applyFont="1" applyFill="1" applyBorder="1" applyAlignment="1">
      <alignment horizontal="left" vertical="top" wrapText="1"/>
      <protection/>
    </xf>
    <xf numFmtId="0" fontId="22" fillId="0" borderId="15" xfId="62" applyFont="1" applyFill="1" applyBorder="1" applyAlignment="1">
      <alignment horizontal="left" vertical="top" wrapText="1"/>
      <protection/>
    </xf>
    <xf numFmtId="0" fontId="22" fillId="30" borderId="15" xfId="62" applyFont="1" applyFill="1" applyBorder="1" applyAlignment="1">
      <alignment horizontal="left" vertical="top" wrapText="1"/>
      <protection/>
    </xf>
    <xf numFmtId="0" fontId="22" fillId="0" borderId="47" xfId="62" applyFont="1" applyFill="1" applyBorder="1" applyAlignment="1">
      <alignment horizontal="center" vertical="center"/>
      <protection/>
    </xf>
    <xf numFmtId="0" fontId="22" fillId="0" borderId="55" xfId="62" applyFont="1" applyFill="1" applyBorder="1" applyAlignment="1">
      <alignment horizontal="center" vertical="center"/>
      <protection/>
    </xf>
    <xf numFmtId="0" fontId="22" fillId="0" borderId="43" xfId="62" applyFont="1" applyFill="1" applyBorder="1" applyAlignment="1">
      <alignment horizontal="center" vertical="center" wrapText="1"/>
      <protection/>
    </xf>
    <xf numFmtId="0" fontId="22" fillId="0" borderId="54" xfId="62" applyFont="1" applyFill="1" applyBorder="1" applyAlignment="1">
      <alignment horizontal="center" vertical="center" wrapText="1"/>
      <protection/>
    </xf>
    <xf numFmtId="0" fontId="22" fillId="0" borderId="41" xfId="62" applyFont="1" applyFill="1" applyBorder="1" applyAlignment="1">
      <alignment horizontal="center" vertical="center" wrapText="1"/>
      <protection/>
    </xf>
    <xf numFmtId="0" fontId="22" fillId="0" borderId="47" xfId="62" applyFont="1" applyFill="1" applyBorder="1" applyAlignment="1">
      <alignment horizontal="center" vertical="center" wrapText="1"/>
      <protection/>
    </xf>
    <xf numFmtId="0" fontId="22" fillId="0" borderId="65" xfId="62" applyFont="1" applyFill="1" applyBorder="1" applyAlignment="1">
      <alignment horizontal="center" vertical="center" wrapText="1"/>
      <protection/>
    </xf>
    <xf numFmtId="0" fontId="22" fillId="0" borderId="55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left" vertical="center" wrapText="1"/>
      <protection/>
    </xf>
    <xf numFmtId="0" fontId="46" fillId="0" borderId="43" xfId="62" applyFont="1" applyFill="1" applyBorder="1" applyAlignment="1">
      <alignment horizontal="center" vertical="center" wrapText="1"/>
      <protection/>
    </xf>
    <xf numFmtId="0" fontId="46" fillId="0" borderId="41" xfId="62" applyFont="1" applyFill="1" applyBorder="1" applyAlignment="1">
      <alignment horizontal="center" vertical="center" wrapText="1"/>
      <protection/>
    </xf>
    <xf numFmtId="10" fontId="44" fillId="0" borderId="43" xfId="62" applyNumberFormat="1" applyFont="1" applyFill="1" applyBorder="1" applyAlignment="1">
      <alignment horizontal="center" vertical="center" wrapText="1"/>
      <protection/>
    </xf>
    <xf numFmtId="10" fontId="44" fillId="0" borderId="41" xfId="62" applyNumberFormat="1" applyFont="1" applyFill="1" applyBorder="1" applyAlignment="1">
      <alignment horizontal="center" vertical="center" wrapText="1"/>
      <protection/>
    </xf>
    <xf numFmtId="0" fontId="22" fillId="0" borderId="65" xfId="62" applyFont="1" applyFill="1" applyBorder="1" applyAlignment="1">
      <alignment horizontal="left" vertical="center" wrapText="1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66" xfId="62" applyFont="1" applyFill="1" applyBorder="1" applyAlignment="1">
      <alignment horizontal="center" vertical="center" wrapText="1"/>
      <protection/>
    </xf>
    <xf numFmtId="0" fontId="22" fillId="0" borderId="63" xfId="62" applyFont="1" applyFill="1" applyBorder="1" applyAlignment="1">
      <alignment horizontal="center" vertical="center" wrapText="1"/>
      <protection/>
    </xf>
    <xf numFmtId="0" fontId="22" fillId="0" borderId="67" xfId="62" applyFont="1" applyFill="1" applyBorder="1" applyAlignment="1">
      <alignment horizontal="center" vertical="center" wrapText="1"/>
      <protection/>
    </xf>
    <xf numFmtId="0" fontId="22" fillId="0" borderId="68" xfId="62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0" fontId="22" fillId="0" borderId="69" xfId="62" applyFont="1" applyFill="1" applyBorder="1" applyAlignment="1">
      <alignment horizontal="center" vertical="center" wrapText="1"/>
      <protection/>
    </xf>
    <xf numFmtId="0" fontId="22" fillId="0" borderId="42" xfId="62" applyFont="1" applyFill="1" applyBorder="1" applyAlignment="1">
      <alignment horizontal="center" vertical="center" wrapText="1"/>
      <protection/>
    </xf>
    <xf numFmtId="0" fontId="22" fillId="0" borderId="70" xfId="62" applyFont="1" applyFill="1" applyBorder="1" applyAlignment="1">
      <alignment horizontal="center" vertical="center" wrapText="1"/>
      <protection/>
    </xf>
    <xf numFmtId="0" fontId="22" fillId="0" borderId="56" xfId="62" applyFont="1" applyFill="1" applyBorder="1" applyAlignment="1">
      <alignment horizontal="center" vertical="center" wrapText="1"/>
      <protection/>
    </xf>
    <xf numFmtId="0" fontId="22" fillId="0" borderId="43" xfId="62" applyFont="1" applyFill="1" applyBorder="1" applyAlignment="1">
      <alignment horizontal="center" vertical="center"/>
      <protection/>
    </xf>
    <xf numFmtId="0" fontId="22" fillId="0" borderId="54" xfId="62" applyFont="1" applyFill="1" applyBorder="1" applyAlignment="1">
      <alignment horizontal="center" vertical="center"/>
      <protection/>
    </xf>
    <xf numFmtId="0" fontId="22" fillId="0" borderId="41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/>
      <protection/>
    </xf>
    <xf numFmtId="0" fontId="22" fillId="0" borderId="15" xfId="62" applyFont="1" applyFill="1" applyBorder="1" applyAlignment="1">
      <alignment horizontal="center" wrapText="1"/>
      <protection/>
    </xf>
    <xf numFmtId="0" fontId="22" fillId="0" borderId="15" xfId="62" applyFont="1" applyFill="1" applyBorder="1">
      <alignment/>
      <protection/>
    </xf>
    <xf numFmtId="0" fontId="44" fillId="29" borderId="15" xfId="62" applyFont="1" applyFill="1" applyBorder="1" applyAlignment="1">
      <alignment horizontal="left" vertical="top" wrapText="1"/>
      <protection/>
    </xf>
    <xf numFmtId="0" fontId="22" fillId="0" borderId="41" xfId="62" applyFont="1" applyFill="1" applyBorder="1" applyAlignment="1">
      <alignment horizontal="left" vertical="top" wrapText="1"/>
      <protection/>
    </xf>
    <xf numFmtId="0" fontId="22" fillId="0" borderId="15" xfId="62" applyFont="1" applyFill="1" applyBorder="1" applyAlignment="1">
      <alignment horizontal="center" vertical="top" wrapText="1"/>
      <protection/>
    </xf>
    <xf numFmtId="0" fontId="22" fillId="0" borderId="15" xfId="62" applyFont="1" applyFill="1" applyBorder="1" applyAlignment="1">
      <alignment vertical="top" wrapText="1"/>
      <protection/>
    </xf>
    <xf numFmtId="0" fontId="46" fillId="0" borderId="47" xfId="62" applyFont="1" applyFill="1" applyBorder="1" applyAlignment="1">
      <alignment horizontal="center" vertical="center" wrapText="1"/>
      <protection/>
    </xf>
    <xf numFmtId="0" fontId="46" fillId="0" borderId="65" xfId="62" applyFont="1" applyFill="1" applyBorder="1" applyAlignment="1">
      <alignment horizontal="center" vertical="center" wrapText="1"/>
      <protection/>
    </xf>
    <xf numFmtId="0" fontId="46" fillId="0" borderId="55" xfId="62" applyFont="1" applyFill="1" applyBorder="1" applyAlignment="1">
      <alignment horizontal="center" vertical="center" wrapText="1"/>
      <protection/>
    </xf>
    <xf numFmtId="0" fontId="22" fillId="0" borderId="65" xfId="0" applyFont="1" applyFill="1" applyBorder="1" applyAlignment="1">
      <alignment horizontal="left" wrapText="1"/>
    </xf>
    <xf numFmtId="0" fontId="22" fillId="0" borderId="55" xfId="0" applyFont="1" applyFill="1" applyBorder="1" applyAlignment="1">
      <alignment horizontal="left" wrapText="1"/>
    </xf>
    <xf numFmtId="0" fontId="22" fillId="0" borderId="47" xfId="62" applyFont="1" applyFill="1" applyBorder="1" applyAlignment="1">
      <alignment horizontal="center" vertical="top" wrapText="1"/>
      <protection/>
    </xf>
    <xf numFmtId="0" fontId="22" fillId="0" borderId="55" xfId="62" applyFont="1" applyFill="1" applyBorder="1" applyAlignment="1">
      <alignment horizontal="center" vertical="top" wrapText="1"/>
      <protection/>
    </xf>
    <xf numFmtId="0" fontId="26" fillId="0" borderId="0" xfId="0" applyFont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9" fontId="22" fillId="0" borderId="18" xfId="0" applyNumberFormat="1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7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0" fontId="22" fillId="0" borderId="18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44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64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75" xfId="0" applyFont="1" applyBorder="1" applyAlignment="1">
      <alignment horizontal="center" vertical="center" textRotation="255"/>
    </xf>
    <xf numFmtId="0" fontId="22" fillId="0" borderId="76" xfId="0" applyFont="1" applyBorder="1" applyAlignment="1">
      <alignment horizontal="center" vertical="center" textRotation="255"/>
    </xf>
    <xf numFmtId="0" fontId="22" fillId="0" borderId="67" xfId="0" applyFont="1" applyBorder="1" applyAlignment="1">
      <alignment horizontal="center" vertical="center" textRotation="255"/>
    </xf>
    <xf numFmtId="0" fontId="22" fillId="0" borderId="56" xfId="0" applyFont="1" applyBorder="1" applyAlignment="1">
      <alignment horizontal="center" vertical="center" textRotation="255"/>
    </xf>
    <xf numFmtId="2" fontId="22" fillId="0" borderId="23" xfId="0" applyNumberFormat="1" applyFont="1" applyFill="1" applyBorder="1" applyAlignment="1">
      <alignment horizontal="center" vertical="center" wrapText="1"/>
    </xf>
    <xf numFmtId="2" fontId="22" fillId="0" borderId="24" xfId="0" applyNumberFormat="1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4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rmal_BVC sint. v.23.01.2013" xfId="61"/>
    <cellStyle name="Normal_Copy of Copy of BVC analitic" xfId="62"/>
    <cellStyle name="Note" xfId="63"/>
    <cellStyle name="Output" xfId="64"/>
    <cellStyle name="Perc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8"/>
  <sheetViews>
    <sheetView zoomScalePageLayoutView="0" workbookViewId="0" topLeftCell="A1">
      <pane xSplit="6" ySplit="11" topLeftCell="G30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13" sqref="G13"/>
    </sheetView>
  </sheetViews>
  <sheetFormatPr defaultColWidth="9.140625" defaultRowHeight="12.75"/>
  <cols>
    <col min="1" max="1" width="3.7109375" style="8" customWidth="1"/>
    <col min="2" max="2" width="3.421875" style="8" customWidth="1"/>
    <col min="3" max="3" width="2.8515625" style="9" customWidth="1"/>
    <col min="4" max="4" width="3.57421875" style="8" customWidth="1"/>
    <col min="5" max="5" width="40.28125" style="10" customWidth="1"/>
    <col min="6" max="6" width="4.57421875" style="28" customWidth="1"/>
    <col min="7" max="7" width="10.28125" style="28" customWidth="1"/>
    <col min="8" max="8" width="10.00390625" style="44" customWidth="1"/>
    <col min="9" max="9" width="9.8515625" style="122" customWidth="1"/>
    <col min="10" max="10" width="9.140625" style="33" customWidth="1"/>
    <col min="11" max="11" width="8.8515625" style="29" customWidth="1"/>
    <col min="12" max="12" width="7.28125" style="122" customWidth="1"/>
    <col min="13" max="13" width="7.00390625" style="122" customWidth="1"/>
    <col min="14" max="110" width="9.140625" style="29" customWidth="1"/>
    <col min="111" max="16384" width="9.140625" style="30" customWidth="1"/>
  </cols>
  <sheetData>
    <row r="1" spans="1:5" ht="13.5">
      <c r="A1" s="47" t="s">
        <v>307</v>
      </c>
      <c r="B1" s="48"/>
      <c r="C1" s="49"/>
      <c r="D1" s="48"/>
      <c r="E1" s="50"/>
    </row>
    <row r="2" spans="1:5" ht="13.5">
      <c r="A2" s="47" t="s">
        <v>368</v>
      </c>
      <c r="B2" s="48"/>
      <c r="C2" s="49"/>
      <c r="D2" s="48"/>
      <c r="E2" s="50"/>
    </row>
    <row r="3" spans="1:5" ht="13.5">
      <c r="A3" s="47" t="s">
        <v>369</v>
      </c>
      <c r="B3" s="48"/>
      <c r="C3" s="49"/>
      <c r="D3" s="48"/>
      <c r="E3" s="50"/>
    </row>
    <row r="4" spans="1:5" ht="13.5">
      <c r="A4" s="47" t="s">
        <v>370</v>
      </c>
      <c r="B4" s="48"/>
      <c r="C4" s="49"/>
      <c r="D4" s="48"/>
      <c r="E4" s="50"/>
    </row>
    <row r="5" spans="1:12" ht="13.5">
      <c r="A5" s="31"/>
      <c r="B5" s="31"/>
      <c r="D5" s="31"/>
      <c r="E5" s="32"/>
      <c r="F5" s="33"/>
      <c r="G5" s="33"/>
      <c r="H5" s="43"/>
      <c r="L5" s="124" t="s">
        <v>121</v>
      </c>
    </row>
    <row r="6" spans="1:13" ht="18" customHeight="1">
      <c r="A6" s="358" t="s">
        <v>419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</row>
    <row r="7" spans="1:8" ht="13.5">
      <c r="A7" s="31"/>
      <c r="B7" s="31"/>
      <c r="D7" s="31"/>
      <c r="E7" s="32"/>
      <c r="F7" s="33"/>
      <c r="G7" s="33"/>
      <c r="H7" s="43"/>
    </row>
    <row r="8" spans="1:13" ht="14.25" thickBot="1">
      <c r="A8" s="31"/>
      <c r="B8" s="31"/>
      <c r="D8" s="31"/>
      <c r="E8" s="32"/>
      <c r="F8" s="33"/>
      <c r="G8" s="33"/>
      <c r="H8" s="29"/>
      <c r="M8" s="122" t="s">
        <v>47</v>
      </c>
    </row>
    <row r="9" spans="1:114" s="55" customFormat="1" ht="15" customHeight="1">
      <c r="A9" s="376"/>
      <c r="B9" s="377"/>
      <c r="C9" s="377"/>
      <c r="D9" s="369" t="s">
        <v>48</v>
      </c>
      <c r="E9" s="369"/>
      <c r="F9" s="369" t="s">
        <v>59</v>
      </c>
      <c r="G9" s="369" t="s">
        <v>420</v>
      </c>
      <c r="H9" s="369" t="s">
        <v>421</v>
      </c>
      <c r="I9" s="372" t="s">
        <v>103</v>
      </c>
      <c r="J9" s="360" t="s">
        <v>401</v>
      </c>
      <c r="K9" s="360" t="s">
        <v>422</v>
      </c>
      <c r="L9" s="356" t="s">
        <v>6</v>
      </c>
      <c r="M9" s="357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</row>
    <row r="10" spans="1:114" s="55" customFormat="1" ht="56.25" customHeight="1">
      <c r="A10" s="378"/>
      <c r="B10" s="379"/>
      <c r="C10" s="379"/>
      <c r="D10" s="370"/>
      <c r="E10" s="370"/>
      <c r="F10" s="370"/>
      <c r="G10" s="371"/>
      <c r="H10" s="371"/>
      <c r="I10" s="373"/>
      <c r="J10" s="361"/>
      <c r="K10" s="361"/>
      <c r="L10" s="123" t="s">
        <v>177</v>
      </c>
      <c r="M10" s="144" t="s">
        <v>178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spans="1:110" s="51" customFormat="1" ht="15" customHeight="1" thickBot="1">
      <c r="A11" s="145">
        <v>0</v>
      </c>
      <c r="B11" s="362">
        <v>1</v>
      </c>
      <c r="C11" s="362"/>
      <c r="D11" s="359">
        <v>2</v>
      </c>
      <c r="E11" s="359"/>
      <c r="F11" s="146">
        <v>3</v>
      </c>
      <c r="G11" s="146">
        <v>4</v>
      </c>
      <c r="H11" s="146">
        <v>5</v>
      </c>
      <c r="I11" s="344">
        <v>6</v>
      </c>
      <c r="J11" s="147">
        <v>7</v>
      </c>
      <c r="K11" s="147">
        <v>8</v>
      </c>
      <c r="L11" s="148" t="s">
        <v>319</v>
      </c>
      <c r="M11" s="149">
        <v>10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</row>
    <row r="12" spans="1:110" s="55" customFormat="1" ht="29.25" customHeight="1">
      <c r="A12" s="138" t="s">
        <v>26</v>
      </c>
      <c r="B12" s="139"/>
      <c r="C12" s="140"/>
      <c r="D12" s="366" t="s">
        <v>248</v>
      </c>
      <c r="E12" s="366"/>
      <c r="F12" s="141">
        <v>1</v>
      </c>
      <c r="G12" s="142">
        <f>G13+G16+G17</f>
        <v>14762</v>
      </c>
      <c r="H12" s="142">
        <f>H13+H16+H17</f>
        <v>14915</v>
      </c>
      <c r="I12" s="133">
        <f>H12/G12</f>
        <v>1.0130092434097913</v>
      </c>
      <c r="J12" s="142">
        <f>J13+J16+J17</f>
        <v>14995</v>
      </c>
      <c r="K12" s="142">
        <f>K13+K16+K17</f>
        <v>15045</v>
      </c>
      <c r="L12" s="143">
        <f>J12/H12</f>
        <v>1.0053637277908145</v>
      </c>
      <c r="M12" s="143">
        <f>K12/J12</f>
        <v>1.0033344448149384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</row>
    <row r="13" spans="1:13" ht="15" customHeight="1">
      <c r="A13" s="353"/>
      <c r="B13" s="53">
        <v>1</v>
      </c>
      <c r="C13" s="61"/>
      <c r="D13" s="354" t="s">
        <v>297</v>
      </c>
      <c r="E13" s="354"/>
      <c r="F13" s="56">
        <v>2</v>
      </c>
      <c r="G13" s="58">
        <f>'Anexa 2 OK'!G14</f>
        <v>14605</v>
      </c>
      <c r="H13" s="58">
        <f>'Anexa 2 OK'!O14</f>
        <v>14795</v>
      </c>
      <c r="I13" s="133">
        <f>H13/G13</f>
        <v>1.0130092434097913</v>
      </c>
      <c r="J13" s="59">
        <f>H13+100</f>
        <v>14895</v>
      </c>
      <c r="K13" s="59">
        <f>H13+150</f>
        <v>14945</v>
      </c>
      <c r="L13" s="131">
        <f>J13/H13</f>
        <v>1.0067590402162894</v>
      </c>
      <c r="M13" s="131">
        <f>K13/J13</f>
        <v>1.0033568311513932</v>
      </c>
    </row>
    <row r="14" spans="1:13" ht="15" customHeight="1">
      <c r="A14" s="353"/>
      <c r="B14" s="2"/>
      <c r="C14" s="61"/>
      <c r="D14" s="45" t="s">
        <v>27</v>
      </c>
      <c r="E14" s="40" t="s">
        <v>232</v>
      </c>
      <c r="F14" s="62">
        <v>3</v>
      </c>
      <c r="G14" s="58"/>
      <c r="H14" s="63"/>
      <c r="I14" s="133"/>
      <c r="J14" s="59"/>
      <c r="K14" s="59"/>
      <c r="L14" s="131"/>
      <c r="M14" s="131"/>
    </row>
    <row r="15" spans="1:13" ht="15" customHeight="1">
      <c r="A15" s="353"/>
      <c r="B15" s="2"/>
      <c r="C15" s="61"/>
      <c r="D15" s="45" t="s">
        <v>28</v>
      </c>
      <c r="E15" s="40" t="s">
        <v>31</v>
      </c>
      <c r="F15" s="62">
        <v>4</v>
      </c>
      <c r="G15" s="58">
        <f>'Anexa 2 OK'!G16</f>
        <v>0</v>
      </c>
      <c r="H15" s="63"/>
      <c r="I15" s="133"/>
      <c r="J15" s="59"/>
      <c r="K15" s="59"/>
      <c r="L15" s="131"/>
      <c r="M15" s="131"/>
    </row>
    <row r="16" spans="1:110" s="55" customFormat="1" ht="16.5" customHeight="1">
      <c r="A16" s="353"/>
      <c r="B16" s="53">
        <v>2</v>
      </c>
      <c r="C16" s="57"/>
      <c r="D16" s="354" t="s">
        <v>104</v>
      </c>
      <c r="E16" s="354"/>
      <c r="F16" s="56">
        <v>5</v>
      </c>
      <c r="G16" s="58">
        <f>'Anexa 2 OK'!G34</f>
        <v>157</v>
      </c>
      <c r="H16" s="58">
        <f>'Anexa 2 OK'!O34</f>
        <v>120</v>
      </c>
      <c r="I16" s="133">
        <f>H16/G16</f>
        <v>0.9924683327627525</v>
      </c>
      <c r="J16" s="59">
        <v>100</v>
      </c>
      <c r="K16" s="59">
        <v>100</v>
      </c>
      <c r="L16" s="131">
        <f>J16/H16</f>
        <v>0.8333333333333334</v>
      </c>
      <c r="M16" s="131">
        <f>K16/J16</f>
        <v>1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</row>
    <row r="17" spans="1:110" s="55" customFormat="1" ht="17.25" customHeight="1">
      <c r="A17" s="353"/>
      <c r="B17" s="53">
        <v>3</v>
      </c>
      <c r="C17" s="57"/>
      <c r="D17" s="354" t="s">
        <v>7</v>
      </c>
      <c r="E17" s="354"/>
      <c r="F17" s="56"/>
      <c r="G17" s="58"/>
      <c r="H17" s="58"/>
      <c r="I17" s="133"/>
      <c r="J17" s="59"/>
      <c r="K17" s="59"/>
      <c r="L17" s="131"/>
      <c r="M17" s="131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</row>
    <row r="18" spans="1:110" s="55" customFormat="1" ht="15.75" customHeight="1">
      <c r="A18" s="1" t="s">
        <v>16</v>
      </c>
      <c r="B18" s="53"/>
      <c r="C18" s="57"/>
      <c r="D18" s="354" t="s">
        <v>298</v>
      </c>
      <c r="E18" s="354"/>
      <c r="F18" s="56">
        <v>6</v>
      </c>
      <c r="G18" s="58">
        <f>G19+G31+G32</f>
        <v>12081</v>
      </c>
      <c r="H18" s="58">
        <f>H19+H31+H32</f>
        <v>12937</v>
      </c>
      <c r="I18" s="133">
        <f aca="true" t="shared" si="0" ref="I18:I25">H18/G18</f>
        <v>1.0708550616670804</v>
      </c>
      <c r="J18" s="58">
        <f>J19+J31+J32</f>
        <v>12328</v>
      </c>
      <c r="K18" s="58">
        <f>K19+K31+K32</f>
        <v>12328</v>
      </c>
      <c r="L18" s="131">
        <f aca="true" t="shared" si="1" ref="L18:L25">J18/H18</f>
        <v>0.9529257169359202</v>
      </c>
      <c r="M18" s="131">
        <f aca="true" t="shared" si="2" ref="M18:M25">K18/J18</f>
        <v>1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</row>
    <row r="19" spans="1:110" s="55" customFormat="1" ht="15" customHeight="1">
      <c r="A19" s="353"/>
      <c r="B19" s="53">
        <v>1</v>
      </c>
      <c r="C19" s="57"/>
      <c r="D19" s="354" t="s">
        <v>8</v>
      </c>
      <c r="E19" s="381"/>
      <c r="F19" s="56">
        <v>7</v>
      </c>
      <c r="G19" s="58">
        <f>'Anexa 2 OK'!G41</f>
        <v>12074</v>
      </c>
      <c r="H19" s="58">
        <f>'Anexa 2 OK'!O41</f>
        <v>12934</v>
      </c>
      <c r="I19" s="133">
        <f t="shared" si="0"/>
        <v>1.071227430843134</v>
      </c>
      <c r="J19" s="58">
        <f>J20+J21+J22+J30</f>
        <v>12328</v>
      </c>
      <c r="K19" s="58">
        <f>K20+K21+K22+K30</f>
        <v>12328</v>
      </c>
      <c r="L19" s="131">
        <f t="shared" si="1"/>
        <v>0.9531467450131437</v>
      </c>
      <c r="M19" s="131">
        <f t="shared" si="2"/>
        <v>1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</row>
    <row r="20" spans="1:13" ht="16.5" customHeight="1">
      <c r="A20" s="353"/>
      <c r="B20" s="375"/>
      <c r="C20" s="61" t="s">
        <v>111</v>
      </c>
      <c r="D20" s="355" t="s">
        <v>229</v>
      </c>
      <c r="E20" s="355"/>
      <c r="F20" s="62">
        <v>8</v>
      </c>
      <c r="G20" s="63">
        <f>'Anexa 2 OK'!G42</f>
        <v>2625</v>
      </c>
      <c r="H20" s="63">
        <f>'Anexa 2 OK'!N42</f>
        <v>2506</v>
      </c>
      <c r="I20" s="134">
        <f t="shared" si="0"/>
        <v>0.9546666666666667</v>
      </c>
      <c r="J20" s="64">
        <v>1900</v>
      </c>
      <c r="K20" s="64">
        <f aca="true" t="shared" si="3" ref="K20:K25">J20</f>
        <v>1900</v>
      </c>
      <c r="L20" s="132">
        <f t="shared" si="1"/>
        <v>0.7581803671189146</v>
      </c>
      <c r="M20" s="132">
        <f t="shared" si="2"/>
        <v>1</v>
      </c>
    </row>
    <row r="21" spans="1:13" ht="16.5" customHeight="1">
      <c r="A21" s="353"/>
      <c r="B21" s="375"/>
      <c r="C21" s="61" t="s">
        <v>112</v>
      </c>
      <c r="D21" s="355" t="s">
        <v>117</v>
      </c>
      <c r="E21" s="380"/>
      <c r="F21" s="62">
        <v>9</v>
      </c>
      <c r="G21" s="63">
        <f>'Anexa 2 OK'!G90</f>
        <v>3616</v>
      </c>
      <c r="H21" s="63">
        <f>'Anexa 2 OK'!N90</f>
        <v>4055</v>
      </c>
      <c r="I21" s="134">
        <f t="shared" si="0"/>
        <v>1.1214048672566372</v>
      </c>
      <c r="J21" s="64">
        <f>H21</f>
        <v>4055</v>
      </c>
      <c r="K21" s="64">
        <f t="shared" si="3"/>
        <v>4055</v>
      </c>
      <c r="L21" s="132">
        <f t="shared" si="1"/>
        <v>1</v>
      </c>
      <c r="M21" s="132">
        <f t="shared" si="2"/>
        <v>1</v>
      </c>
    </row>
    <row r="22" spans="1:13" ht="17.25" customHeight="1">
      <c r="A22" s="353"/>
      <c r="B22" s="375"/>
      <c r="C22" s="65" t="s">
        <v>115</v>
      </c>
      <c r="D22" s="355" t="s">
        <v>238</v>
      </c>
      <c r="E22" s="355"/>
      <c r="F22" s="62">
        <v>10</v>
      </c>
      <c r="G22" s="63">
        <f>'Anexa 2 OK'!G97</f>
        <v>5223</v>
      </c>
      <c r="H22" s="63">
        <f>'Anexa 2 OK'!N97</f>
        <v>5729</v>
      </c>
      <c r="I22" s="134">
        <f t="shared" si="0"/>
        <v>1.0968791882060118</v>
      </c>
      <c r="J22" s="64">
        <f>J23+J28+J29</f>
        <v>5729</v>
      </c>
      <c r="K22" s="64">
        <f t="shared" si="3"/>
        <v>5729</v>
      </c>
      <c r="L22" s="132">
        <f t="shared" si="1"/>
        <v>1</v>
      </c>
      <c r="M22" s="132">
        <f t="shared" si="2"/>
        <v>1</v>
      </c>
    </row>
    <row r="23" spans="1:13" ht="17.25" customHeight="1">
      <c r="A23" s="353"/>
      <c r="B23" s="375"/>
      <c r="C23" s="66"/>
      <c r="D23" s="39" t="s">
        <v>236</v>
      </c>
      <c r="E23" s="41" t="s">
        <v>249</v>
      </c>
      <c r="F23" s="62">
        <v>11</v>
      </c>
      <c r="G23" s="63">
        <f>G24+G25</f>
        <v>4682</v>
      </c>
      <c r="H23" s="63">
        <f>H24+H25</f>
        <v>5133</v>
      </c>
      <c r="I23" s="134">
        <f t="shared" si="0"/>
        <v>1.0963263562580094</v>
      </c>
      <c r="J23" s="63">
        <f>J24+J25</f>
        <v>5133</v>
      </c>
      <c r="K23" s="64">
        <f t="shared" si="3"/>
        <v>5133</v>
      </c>
      <c r="L23" s="132">
        <f t="shared" si="1"/>
        <v>1</v>
      </c>
      <c r="M23" s="132">
        <f t="shared" si="2"/>
        <v>1</v>
      </c>
    </row>
    <row r="24" spans="1:13" ht="16.5" customHeight="1">
      <c r="A24" s="353"/>
      <c r="B24" s="375"/>
      <c r="C24" s="66"/>
      <c r="D24" s="60" t="s">
        <v>146</v>
      </c>
      <c r="E24" s="45" t="s">
        <v>113</v>
      </c>
      <c r="F24" s="62">
        <v>12</v>
      </c>
      <c r="G24" s="63">
        <f>'Anexa 2 OK'!G99</f>
        <v>3845</v>
      </c>
      <c r="H24" s="63">
        <f>'Anexa 2 OK'!O99</f>
        <v>4473</v>
      </c>
      <c r="I24" s="134">
        <f t="shared" si="0"/>
        <v>1.1633289986996098</v>
      </c>
      <c r="J24" s="64">
        <f>H24</f>
        <v>4473</v>
      </c>
      <c r="K24" s="64">
        <v>2570</v>
      </c>
      <c r="L24" s="132">
        <f t="shared" si="1"/>
        <v>1</v>
      </c>
      <c r="M24" s="132">
        <f t="shared" si="2"/>
        <v>0.5745584618824056</v>
      </c>
    </row>
    <row r="25" spans="1:13" ht="16.5" customHeight="1">
      <c r="A25" s="353"/>
      <c r="B25" s="375"/>
      <c r="C25" s="66"/>
      <c r="D25" s="60" t="s">
        <v>147</v>
      </c>
      <c r="E25" s="45" t="s">
        <v>156</v>
      </c>
      <c r="F25" s="62">
        <v>13</v>
      </c>
      <c r="G25" s="63">
        <f>'Anexa 2 OK'!G103</f>
        <v>837</v>
      </c>
      <c r="H25" s="63">
        <f>'Anexa 2 OK'!O103</f>
        <v>660</v>
      </c>
      <c r="I25" s="134">
        <f t="shared" si="0"/>
        <v>0.7885304659498208</v>
      </c>
      <c r="J25" s="64">
        <f>H25</f>
        <v>660</v>
      </c>
      <c r="K25" s="64">
        <f t="shared" si="3"/>
        <v>660</v>
      </c>
      <c r="L25" s="132">
        <f t="shared" si="1"/>
        <v>1</v>
      </c>
      <c r="M25" s="132">
        <f t="shared" si="2"/>
        <v>1</v>
      </c>
    </row>
    <row r="26" spans="1:13" ht="15.75" customHeight="1">
      <c r="A26" s="353"/>
      <c r="B26" s="375"/>
      <c r="C26" s="66"/>
      <c r="D26" s="60" t="s">
        <v>148</v>
      </c>
      <c r="E26" s="45" t="s">
        <v>114</v>
      </c>
      <c r="F26" s="62">
        <v>14</v>
      </c>
      <c r="G26" s="63">
        <f>'Anexa 2 OK'!G111</f>
        <v>0</v>
      </c>
      <c r="H26" s="63">
        <f>'Anexa 2 OK'!O111</f>
        <v>0</v>
      </c>
      <c r="I26" s="134"/>
      <c r="J26" s="64"/>
      <c r="K26" s="64"/>
      <c r="L26" s="132"/>
      <c r="M26" s="132"/>
    </row>
    <row r="27" spans="1:13" ht="30.75" customHeight="1">
      <c r="A27" s="353"/>
      <c r="B27" s="375"/>
      <c r="C27" s="66"/>
      <c r="D27" s="60"/>
      <c r="E27" s="45" t="s">
        <v>230</v>
      </c>
      <c r="F27" s="62">
        <v>15</v>
      </c>
      <c r="G27" s="63"/>
      <c r="H27" s="63"/>
      <c r="I27" s="134"/>
      <c r="J27" s="64"/>
      <c r="K27" s="64"/>
      <c r="L27" s="132"/>
      <c r="M27" s="132"/>
    </row>
    <row r="28" spans="1:13" ht="48" customHeight="1">
      <c r="A28" s="353"/>
      <c r="B28" s="375"/>
      <c r="C28" s="66"/>
      <c r="D28" s="60" t="s">
        <v>149</v>
      </c>
      <c r="E28" s="45" t="s">
        <v>279</v>
      </c>
      <c r="F28" s="62">
        <v>16</v>
      </c>
      <c r="G28" s="63">
        <f>'Anexa 2 OK'!G115</f>
        <v>335</v>
      </c>
      <c r="H28" s="63">
        <f>'Anexa 2 OK'!O115</f>
        <v>368</v>
      </c>
      <c r="I28" s="134">
        <f>H28/G28</f>
        <v>1.0985074626865672</v>
      </c>
      <c r="J28" s="64">
        <f>H28</f>
        <v>368</v>
      </c>
      <c r="K28" s="64">
        <f>J28</f>
        <v>368</v>
      </c>
      <c r="L28" s="132">
        <f>J28/H28</f>
        <v>1</v>
      </c>
      <c r="M28" s="132">
        <f>K28/J28</f>
        <v>1</v>
      </c>
    </row>
    <row r="29" spans="1:13" ht="13.5">
      <c r="A29" s="353"/>
      <c r="B29" s="375"/>
      <c r="C29" s="66"/>
      <c r="D29" s="60" t="s">
        <v>150</v>
      </c>
      <c r="E29" s="45" t="s">
        <v>338</v>
      </c>
      <c r="F29" s="62">
        <v>17</v>
      </c>
      <c r="G29" s="63">
        <f>'Anexa 2 OK'!G124</f>
        <v>206</v>
      </c>
      <c r="H29" s="63">
        <f>'Anexa 2 OK'!O124</f>
        <v>228</v>
      </c>
      <c r="I29" s="134">
        <f>H29/G29</f>
        <v>1.1067961165048543</v>
      </c>
      <c r="J29" s="64">
        <f>H29</f>
        <v>228</v>
      </c>
      <c r="K29" s="64">
        <f>J29</f>
        <v>228</v>
      </c>
      <c r="L29" s="132">
        <f>J29/H29</f>
        <v>1</v>
      </c>
      <c r="M29" s="132">
        <f>K29/J29</f>
        <v>1</v>
      </c>
    </row>
    <row r="30" spans="1:13" ht="15" customHeight="1">
      <c r="A30" s="353"/>
      <c r="B30" s="375"/>
      <c r="C30" s="61" t="s">
        <v>116</v>
      </c>
      <c r="D30" s="355" t="s">
        <v>272</v>
      </c>
      <c r="E30" s="380"/>
      <c r="F30" s="62">
        <v>18</v>
      </c>
      <c r="G30" s="63">
        <f>'Anexa 2 OK'!G125</f>
        <v>610</v>
      </c>
      <c r="H30" s="63">
        <f>'Anexa 2 OK'!O125</f>
        <v>644</v>
      </c>
      <c r="I30" s="134">
        <f>H30/G30</f>
        <v>1.0557377049180328</v>
      </c>
      <c r="J30" s="64">
        <f>H30</f>
        <v>644</v>
      </c>
      <c r="K30" s="64">
        <f>J30</f>
        <v>644</v>
      </c>
      <c r="L30" s="132">
        <f>J30/H30</f>
        <v>1</v>
      </c>
      <c r="M30" s="132">
        <f>K30/J30</f>
        <v>1</v>
      </c>
    </row>
    <row r="31" spans="1:13" ht="17.25" customHeight="1">
      <c r="A31" s="353"/>
      <c r="B31" s="53">
        <v>2</v>
      </c>
      <c r="C31" s="57"/>
      <c r="D31" s="354" t="s">
        <v>105</v>
      </c>
      <c r="E31" s="354"/>
      <c r="F31" s="56">
        <v>19</v>
      </c>
      <c r="G31" s="63">
        <f>'Anexa 2 OK'!G149</f>
        <v>4</v>
      </c>
      <c r="H31" s="63">
        <f>'Anexa 2 OK'!O142</f>
        <v>3</v>
      </c>
      <c r="I31" s="134">
        <f>H31/G31</f>
        <v>0.75</v>
      </c>
      <c r="J31" s="59"/>
      <c r="K31" s="59"/>
      <c r="L31" s="131"/>
      <c r="M31" s="131"/>
    </row>
    <row r="32" spans="1:13" ht="15.75" customHeight="1">
      <c r="A32" s="353"/>
      <c r="B32" s="53">
        <v>3</v>
      </c>
      <c r="C32" s="57"/>
      <c r="D32" s="354" t="s">
        <v>9</v>
      </c>
      <c r="E32" s="354"/>
      <c r="F32" s="56"/>
      <c r="G32" s="63">
        <f>'Anexa 2 OK'!G150</f>
        <v>3</v>
      </c>
      <c r="H32" s="58"/>
      <c r="I32" s="133"/>
      <c r="J32" s="59"/>
      <c r="K32" s="59"/>
      <c r="L32" s="131"/>
      <c r="M32" s="131"/>
    </row>
    <row r="33" spans="1:13" ht="15.75" customHeight="1">
      <c r="A33" s="1" t="s">
        <v>19</v>
      </c>
      <c r="B33" s="53"/>
      <c r="C33" s="57"/>
      <c r="D33" s="354" t="s">
        <v>10</v>
      </c>
      <c r="E33" s="354"/>
      <c r="F33" s="56">
        <v>20</v>
      </c>
      <c r="G33" s="63">
        <f>'Anexa 2 OK'!G151</f>
        <v>2681</v>
      </c>
      <c r="H33" s="58">
        <f>H12-H18</f>
        <v>1978</v>
      </c>
      <c r="I33" s="133">
        <f>H33/G33</f>
        <v>0.7377844088026856</v>
      </c>
      <c r="J33" s="58">
        <f>J12-J18</f>
        <v>2667</v>
      </c>
      <c r="K33" s="58">
        <f>K12-K18</f>
        <v>2717</v>
      </c>
      <c r="L33" s="131">
        <f>J33/H33</f>
        <v>1.3483316481294236</v>
      </c>
      <c r="M33" s="131">
        <f>K33/J33</f>
        <v>1.018747656542932</v>
      </c>
    </row>
    <row r="34" spans="1:13" ht="15.75" customHeight="1">
      <c r="A34" s="1" t="s">
        <v>20</v>
      </c>
      <c r="B34" s="53">
        <v>1</v>
      </c>
      <c r="C34" s="57"/>
      <c r="D34" s="354" t="s">
        <v>380</v>
      </c>
      <c r="E34" s="354"/>
      <c r="F34" s="56">
        <v>21</v>
      </c>
      <c r="G34" s="58">
        <f>'Anexa 2 OK'!G154</f>
        <v>504</v>
      </c>
      <c r="H34" s="58">
        <f>'Anexa 2 OK'!O154</f>
        <v>378.72</v>
      </c>
      <c r="I34" s="133">
        <f>H34/G34</f>
        <v>0.7514285714285714</v>
      </c>
      <c r="J34" s="59">
        <f>J33*16%</f>
        <v>426.72</v>
      </c>
      <c r="K34" s="59">
        <f>K33*16%</f>
        <v>434.72</v>
      </c>
      <c r="L34" s="131">
        <f>J34/H34</f>
        <v>1.126742712294043</v>
      </c>
      <c r="M34" s="131">
        <f>K34/J34</f>
        <v>1.018747656542932</v>
      </c>
    </row>
    <row r="35" spans="1:13" ht="15.75" customHeight="1">
      <c r="A35" s="1"/>
      <c r="B35" s="53">
        <v>2</v>
      </c>
      <c r="C35" s="57"/>
      <c r="D35" s="354" t="s">
        <v>381</v>
      </c>
      <c r="E35" s="354"/>
      <c r="F35" s="56">
        <v>22</v>
      </c>
      <c r="G35" s="58">
        <f>'Anexa 2 OK'!J155</f>
        <v>0</v>
      </c>
      <c r="H35" s="58">
        <f>'Anexa 2 OK'!O155</f>
        <v>0</v>
      </c>
      <c r="I35" s="133"/>
      <c r="J35" s="59"/>
      <c r="K35" s="59"/>
      <c r="L35" s="131"/>
      <c r="M35" s="131"/>
    </row>
    <row r="36" spans="1:13" ht="28.5" customHeight="1">
      <c r="A36" s="1"/>
      <c r="B36" s="53">
        <v>3</v>
      </c>
      <c r="C36" s="57"/>
      <c r="D36" s="354" t="s">
        <v>382</v>
      </c>
      <c r="E36" s="354"/>
      <c r="F36" s="56">
        <v>23</v>
      </c>
      <c r="G36" s="58">
        <v>0</v>
      </c>
      <c r="H36" s="58"/>
      <c r="I36" s="133"/>
      <c r="J36" s="59"/>
      <c r="K36" s="59"/>
      <c r="L36" s="131"/>
      <c r="M36" s="131"/>
    </row>
    <row r="37" spans="1:13" ht="15.75" customHeight="1">
      <c r="A37" s="1"/>
      <c r="B37" s="53">
        <v>4</v>
      </c>
      <c r="C37" s="57"/>
      <c r="D37" s="354" t="s">
        <v>383</v>
      </c>
      <c r="E37" s="354"/>
      <c r="F37" s="56">
        <v>24</v>
      </c>
      <c r="G37" s="58">
        <f>'Anexa 2 OK'!J157</f>
        <v>0</v>
      </c>
      <c r="H37" s="58">
        <f>'Anexa 2 OK'!O157</f>
        <v>0</v>
      </c>
      <c r="I37" s="133"/>
      <c r="J37" s="59"/>
      <c r="K37" s="59"/>
      <c r="L37" s="131"/>
      <c r="M37" s="131"/>
    </row>
    <row r="38" spans="1:13" ht="31.5" customHeight="1">
      <c r="A38" s="1"/>
      <c r="B38" s="53">
        <v>5</v>
      </c>
      <c r="C38" s="57"/>
      <c r="D38" s="354" t="s">
        <v>384</v>
      </c>
      <c r="E38" s="354"/>
      <c r="F38" s="56">
        <v>25</v>
      </c>
      <c r="G38" s="58">
        <f>'Anexa 2 OK'!J158</f>
        <v>0</v>
      </c>
      <c r="H38" s="58">
        <f>'Anexa 2 OK'!O158</f>
        <v>0</v>
      </c>
      <c r="I38" s="133"/>
      <c r="J38" s="59"/>
      <c r="K38" s="59"/>
      <c r="L38" s="131"/>
      <c r="M38" s="131"/>
    </row>
    <row r="39" spans="1:110" s="10" customFormat="1" ht="29.25" customHeight="1">
      <c r="A39" s="1" t="s">
        <v>21</v>
      </c>
      <c r="B39" s="53"/>
      <c r="C39" s="57"/>
      <c r="D39" s="354" t="s">
        <v>106</v>
      </c>
      <c r="E39" s="354"/>
      <c r="F39" s="56">
        <v>26</v>
      </c>
      <c r="G39" s="58">
        <f>G33-G34</f>
        <v>2177</v>
      </c>
      <c r="H39" s="58">
        <f>H33-H34</f>
        <v>1599.28</v>
      </c>
      <c r="I39" s="133">
        <f aca="true" t="shared" si="4" ref="I39:I47">H39/G39</f>
        <v>0.7346256316031236</v>
      </c>
      <c r="J39" s="58">
        <f>J33-J34</f>
        <v>2240.2799999999997</v>
      </c>
      <c r="K39" s="58">
        <f>K33-K34</f>
        <v>2282.2799999999997</v>
      </c>
      <c r="L39" s="131">
        <f>J39/H39</f>
        <v>1.4008053624130858</v>
      </c>
      <c r="M39" s="131">
        <f>K39/J39</f>
        <v>1.018747656542932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</row>
    <row r="40" spans="1:15" ht="15.75" customHeight="1">
      <c r="A40" s="353"/>
      <c r="B40" s="2">
        <v>1</v>
      </c>
      <c r="C40" s="61"/>
      <c r="D40" s="355" t="s">
        <v>61</v>
      </c>
      <c r="E40" s="355"/>
      <c r="F40" s="62">
        <v>27</v>
      </c>
      <c r="G40" s="63"/>
      <c r="H40" s="63"/>
      <c r="I40" s="133"/>
      <c r="J40" s="63"/>
      <c r="K40" s="63"/>
      <c r="L40" s="132"/>
      <c r="M40" s="132"/>
      <c r="O40" s="67"/>
    </row>
    <row r="41" spans="1:13" ht="27.75" customHeight="1">
      <c r="A41" s="353"/>
      <c r="B41" s="2">
        <v>2</v>
      </c>
      <c r="C41" s="61"/>
      <c r="D41" s="355" t="s">
        <v>62</v>
      </c>
      <c r="E41" s="355"/>
      <c r="F41" s="62">
        <v>28</v>
      </c>
      <c r="G41" s="63"/>
      <c r="H41" s="63"/>
      <c r="I41" s="133"/>
      <c r="J41" s="64"/>
      <c r="K41" s="64"/>
      <c r="L41" s="132"/>
      <c r="M41" s="132"/>
    </row>
    <row r="42" spans="1:13" ht="15.75" customHeight="1">
      <c r="A42" s="353"/>
      <c r="B42" s="2">
        <v>3</v>
      </c>
      <c r="C42" s="61"/>
      <c r="D42" s="355" t="s">
        <v>63</v>
      </c>
      <c r="E42" s="355"/>
      <c r="F42" s="62">
        <v>29</v>
      </c>
      <c r="G42" s="63"/>
      <c r="H42" s="63"/>
      <c r="I42" s="133"/>
      <c r="J42" s="64"/>
      <c r="K42" s="64"/>
      <c r="L42" s="132"/>
      <c r="M42" s="132"/>
    </row>
    <row r="43" spans="1:13" ht="78.75" customHeight="1">
      <c r="A43" s="353"/>
      <c r="B43" s="2">
        <v>4</v>
      </c>
      <c r="C43" s="61"/>
      <c r="D43" s="355" t="s">
        <v>237</v>
      </c>
      <c r="E43" s="365"/>
      <c r="F43" s="62">
        <v>30</v>
      </c>
      <c r="G43" s="63"/>
      <c r="H43" s="63"/>
      <c r="I43" s="133"/>
      <c r="J43" s="64"/>
      <c r="K43" s="64"/>
      <c r="L43" s="132"/>
      <c r="M43" s="132"/>
    </row>
    <row r="44" spans="1:13" ht="16.5" customHeight="1">
      <c r="A44" s="353"/>
      <c r="B44" s="2">
        <v>5</v>
      </c>
      <c r="C44" s="61"/>
      <c r="D44" s="355" t="s">
        <v>64</v>
      </c>
      <c r="E44" s="355"/>
      <c r="F44" s="62">
        <v>31</v>
      </c>
      <c r="G44" s="63"/>
      <c r="H44" s="63"/>
      <c r="I44" s="133"/>
      <c r="J44" s="64"/>
      <c r="K44" s="64"/>
      <c r="L44" s="132"/>
      <c r="M44" s="132"/>
    </row>
    <row r="45" spans="1:13" ht="27.75" customHeight="1">
      <c r="A45" s="353"/>
      <c r="B45" s="2">
        <v>6</v>
      </c>
      <c r="C45" s="61"/>
      <c r="D45" s="355" t="s">
        <v>299</v>
      </c>
      <c r="E45" s="355"/>
      <c r="F45" s="62">
        <v>32</v>
      </c>
      <c r="G45" s="63">
        <f>G39-G40-G41-G42-G43-G44</f>
        <v>2177</v>
      </c>
      <c r="H45" s="63">
        <f>H39-H40-H41-H42-H43-H44</f>
        <v>1599.28</v>
      </c>
      <c r="I45" s="133">
        <f t="shared" si="4"/>
        <v>0.7346256316031236</v>
      </c>
      <c r="J45" s="63">
        <f>J39-J40-J41-J42-J43-J44</f>
        <v>2240.2799999999997</v>
      </c>
      <c r="K45" s="63">
        <f>K39-K40-K41-K42-K43-K44</f>
        <v>2282.2799999999997</v>
      </c>
      <c r="L45" s="132">
        <f>J45/H45</f>
        <v>1.4008053624130858</v>
      </c>
      <c r="M45" s="132">
        <f>K45/J45</f>
        <v>1.018747656542932</v>
      </c>
    </row>
    <row r="46" spans="1:13" ht="60" customHeight="1">
      <c r="A46" s="353"/>
      <c r="B46" s="2">
        <v>7</v>
      </c>
      <c r="C46" s="61"/>
      <c r="D46" s="355" t="s">
        <v>280</v>
      </c>
      <c r="E46" s="355"/>
      <c r="F46" s="62">
        <v>33</v>
      </c>
      <c r="G46" s="58">
        <f>'Anexa 2 OK'!H109</f>
        <v>236</v>
      </c>
      <c r="H46" s="58">
        <f>'Anexa 2 OK'!O109</f>
        <v>260</v>
      </c>
      <c r="I46" s="133">
        <f t="shared" si="4"/>
        <v>1.1016949152542372</v>
      </c>
      <c r="J46" s="58">
        <v>212</v>
      </c>
      <c r="K46" s="58">
        <v>216</v>
      </c>
      <c r="L46" s="132">
        <f>J46/H46</f>
        <v>0.8153846153846154</v>
      </c>
      <c r="M46" s="132">
        <f>K46/J46</f>
        <v>1.0188679245283019</v>
      </c>
    </row>
    <row r="47" spans="1:13" ht="77.25" customHeight="1">
      <c r="A47" s="353"/>
      <c r="B47" s="2">
        <v>8</v>
      </c>
      <c r="C47" s="61"/>
      <c r="D47" s="355" t="s">
        <v>107</v>
      </c>
      <c r="E47" s="355"/>
      <c r="F47" s="62">
        <v>34</v>
      </c>
      <c r="G47" s="63">
        <f>G48+G49+G50</f>
        <v>1088.5</v>
      </c>
      <c r="H47" s="63">
        <f>H48+H49+H50</f>
        <v>799.64</v>
      </c>
      <c r="I47" s="133">
        <f t="shared" si="4"/>
        <v>0.7346256316031236</v>
      </c>
      <c r="J47" s="63">
        <v>1062</v>
      </c>
      <c r="K47" s="63">
        <v>1083</v>
      </c>
      <c r="L47" s="132">
        <f>J47/H47</f>
        <v>1.328097643939773</v>
      </c>
      <c r="M47" s="132">
        <f>K47/J47</f>
        <v>1.0197740112994351</v>
      </c>
    </row>
    <row r="48" spans="1:13" ht="17.25" customHeight="1">
      <c r="A48" s="353"/>
      <c r="B48" s="2"/>
      <c r="C48" s="61" t="s">
        <v>27</v>
      </c>
      <c r="D48" s="355" t="s">
        <v>282</v>
      </c>
      <c r="E48" s="355"/>
      <c r="F48" s="62">
        <v>35</v>
      </c>
      <c r="G48" s="63"/>
      <c r="H48" s="63"/>
      <c r="I48" s="134"/>
      <c r="J48" s="64"/>
      <c r="K48" s="64"/>
      <c r="L48" s="132"/>
      <c r="M48" s="132"/>
    </row>
    <row r="49" spans="1:13" ht="17.25" customHeight="1">
      <c r="A49" s="353"/>
      <c r="B49" s="2"/>
      <c r="C49" s="61" t="s">
        <v>28</v>
      </c>
      <c r="D49" s="355" t="s">
        <v>321</v>
      </c>
      <c r="E49" s="355"/>
      <c r="F49" s="62">
        <v>36</v>
      </c>
      <c r="G49" s="63">
        <f>G39/2</f>
        <v>1088.5</v>
      </c>
      <c r="H49" s="63">
        <f>H39/2</f>
        <v>799.64</v>
      </c>
      <c r="I49" s="134">
        <f>H49/G49</f>
        <v>0.7346256316031236</v>
      </c>
      <c r="J49" s="63">
        <f>J47</f>
        <v>1062</v>
      </c>
      <c r="K49" s="63">
        <f>K47</f>
        <v>1083</v>
      </c>
      <c r="L49" s="132">
        <f>J49/H49</f>
        <v>1.328097643939773</v>
      </c>
      <c r="M49" s="132">
        <f>K49/J49</f>
        <v>1.0197740112994351</v>
      </c>
    </row>
    <row r="50" spans="1:13" ht="14.25" customHeight="1">
      <c r="A50" s="353"/>
      <c r="B50" s="2"/>
      <c r="C50" s="61" t="s">
        <v>30</v>
      </c>
      <c r="D50" s="355" t="s">
        <v>239</v>
      </c>
      <c r="E50" s="355"/>
      <c r="F50" s="62">
        <v>37</v>
      </c>
      <c r="G50" s="63"/>
      <c r="H50" s="63"/>
      <c r="I50" s="134"/>
      <c r="J50" s="64"/>
      <c r="K50" s="64"/>
      <c r="L50" s="132"/>
      <c r="M50" s="132"/>
    </row>
    <row r="51" spans="1:16" ht="45.75" customHeight="1">
      <c r="A51" s="353"/>
      <c r="B51" s="2">
        <v>9</v>
      </c>
      <c r="C51" s="61"/>
      <c r="D51" s="355" t="s">
        <v>300</v>
      </c>
      <c r="E51" s="355"/>
      <c r="F51" s="62">
        <v>38</v>
      </c>
      <c r="G51" s="63"/>
      <c r="H51" s="63"/>
      <c r="I51" s="134"/>
      <c r="J51" s="63"/>
      <c r="K51" s="63"/>
      <c r="L51" s="132"/>
      <c r="M51" s="132"/>
      <c r="P51" s="67"/>
    </row>
    <row r="52" spans="1:13" ht="20.25" customHeight="1">
      <c r="A52" s="60" t="s">
        <v>22</v>
      </c>
      <c r="B52" s="2"/>
      <c r="C52" s="61"/>
      <c r="D52" s="355" t="s">
        <v>11</v>
      </c>
      <c r="E52" s="355"/>
      <c r="F52" s="62">
        <v>39</v>
      </c>
      <c r="G52" s="63"/>
      <c r="H52" s="63"/>
      <c r="I52" s="134"/>
      <c r="J52" s="64"/>
      <c r="K52" s="64"/>
      <c r="L52" s="132"/>
      <c r="M52" s="132"/>
    </row>
    <row r="53" spans="1:13" ht="29.25" customHeight="1">
      <c r="A53" s="60" t="s">
        <v>23</v>
      </c>
      <c r="B53" s="2"/>
      <c r="C53" s="61"/>
      <c r="D53" s="355" t="s">
        <v>118</v>
      </c>
      <c r="E53" s="355"/>
      <c r="F53" s="62">
        <v>40</v>
      </c>
      <c r="G53" s="63"/>
      <c r="H53" s="63"/>
      <c r="I53" s="134"/>
      <c r="J53" s="64"/>
      <c r="K53" s="64"/>
      <c r="L53" s="132"/>
      <c r="M53" s="132"/>
    </row>
    <row r="54" spans="1:13" ht="15.75" customHeight="1">
      <c r="A54" s="60"/>
      <c r="B54" s="2"/>
      <c r="C54" s="61" t="s">
        <v>27</v>
      </c>
      <c r="D54" s="355" t="s">
        <v>37</v>
      </c>
      <c r="E54" s="355"/>
      <c r="F54" s="62">
        <v>41</v>
      </c>
      <c r="G54" s="63"/>
      <c r="H54" s="63"/>
      <c r="I54" s="134"/>
      <c r="J54" s="64"/>
      <c r="K54" s="64"/>
      <c r="L54" s="132"/>
      <c r="M54" s="132"/>
    </row>
    <row r="55" spans="1:13" ht="15.75" customHeight="1">
      <c r="A55" s="60"/>
      <c r="B55" s="2"/>
      <c r="C55" s="61" t="s">
        <v>28</v>
      </c>
      <c r="D55" s="355" t="s">
        <v>119</v>
      </c>
      <c r="E55" s="355"/>
      <c r="F55" s="62">
        <v>42</v>
      </c>
      <c r="G55" s="63"/>
      <c r="H55" s="63"/>
      <c r="I55" s="134"/>
      <c r="J55" s="64"/>
      <c r="K55" s="64"/>
      <c r="L55" s="132"/>
      <c r="M55" s="132"/>
    </row>
    <row r="56" spans="1:13" ht="15.75" customHeight="1">
      <c r="A56" s="60"/>
      <c r="B56" s="2"/>
      <c r="C56" s="61" t="s">
        <v>30</v>
      </c>
      <c r="D56" s="355" t="s">
        <v>120</v>
      </c>
      <c r="E56" s="355"/>
      <c r="F56" s="62">
        <v>43</v>
      </c>
      <c r="G56" s="63"/>
      <c r="H56" s="63"/>
      <c r="I56" s="134"/>
      <c r="J56" s="64"/>
      <c r="K56" s="64"/>
      <c r="L56" s="132"/>
      <c r="M56" s="132"/>
    </row>
    <row r="57" spans="1:13" ht="15.75" customHeight="1">
      <c r="A57" s="60"/>
      <c r="B57" s="2"/>
      <c r="C57" s="61" t="s">
        <v>32</v>
      </c>
      <c r="D57" s="355" t="s">
        <v>45</v>
      </c>
      <c r="E57" s="355"/>
      <c r="F57" s="62">
        <v>44</v>
      </c>
      <c r="G57" s="63"/>
      <c r="H57" s="63"/>
      <c r="I57" s="134"/>
      <c r="J57" s="64"/>
      <c r="K57" s="64"/>
      <c r="L57" s="132"/>
      <c r="M57" s="132"/>
    </row>
    <row r="58" spans="1:13" ht="15.75" customHeight="1">
      <c r="A58" s="60"/>
      <c r="B58" s="2"/>
      <c r="C58" s="61" t="s">
        <v>33</v>
      </c>
      <c r="D58" s="355" t="s">
        <v>46</v>
      </c>
      <c r="E58" s="355"/>
      <c r="F58" s="62">
        <v>45</v>
      </c>
      <c r="G58" s="63"/>
      <c r="H58" s="63"/>
      <c r="I58" s="134"/>
      <c r="J58" s="64"/>
      <c r="K58" s="64"/>
      <c r="L58" s="132"/>
      <c r="M58" s="132"/>
    </row>
    <row r="59" spans="1:13" ht="30" customHeight="1">
      <c r="A59" s="60" t="s">
        <v>24</v>
      </c>
      <c r="B59" s="2"/>
      <c r="C59" s="61"/>
      <c r="D59" s="355" t="s">
        <v>12</v>
      </c>
      <c r="E59" s="355"/>
      <c r="F59" s="62">
        <v>46</v>
      </c>
      <c r="G59" s="63">
        <f>G62</f>
        <v>1104</v>
      </c>
      <c r="H59" s="63">
        <f>'Anexa 4'!F10</f>
        <v>1155</v>
      </c>
      <c r="I59" s="134">
        <f>H59/G59</f>
        <v>1.046195652173913</v>
      </c>
      <c r="J59" s="64">
        <f>'Anexa 4'!G10</f>
        <v>750</v>
      </c>
      <c r="K59" s="64">
        <f>'Anexa 4'!H10</f>
        <v>850</v>
      </c>
      <c r="L59" s="132">
        <f>J59/H59</f>
        <v>0.6493506493506493</v>
      </c>
      <c r="M59" s="132">
        <f>K59/J59</f>
        <v>1.1333333333333333</v>
      </c>
    </row>
    <row r="60" spans="1:13" ht="15.75" customHeight="1">
      <c r="A60" s="60"/>
      <c r="B60" s="2">
        <v>1</v>
      </c>
      <c r="C60" s="61"/>
      <c r="D60" s="355" t="s">
        <v>13</v>
      </c>
      <c r="E60" s="355"/>
      <c r="F60" s="62">
        <v>47</v>
      </c>
      <c r="G60" s="63"/>
      <c r="H60" s="63"/>
      <c r="I60" s="134"/>
      <c r="J60" s="64"/>
      <c r="K60" s="64"/>
      <c r="L60" s="132"/>
      <c r="M60" s="132"/>
    </row>
    <row r="61" spans="1:13" ht="29.25" customHeight="1">
      <c r="A61" s="60"/>
      <c r="B61" s="2"/>
      <c r="C61" s="61"/>
      <c r="D61" s="45"/>
      <c r="E61" s="45" t="s">
        <v>231</v>
      </c>
      <c r="F61" s="62">
        <v>48</v>
      </c>
      <c r="G61" s="63"/>
      <c r="H61" s="63"/>
      <c r="I61" s="134"/>
      <c r="J61" s="64"/>
      <c r="K61" s="64"/>
      <c r="L61" s="132"/>
      <c r="M61" s="132"/>
    </row>
    <row r="62" spans="1:13" ht="15.75" customHeight="1">
      <c r="A62" s="60" t="s">
        <v>25</v>
      </c>
      <c r="B62" s="2"/>
      <c r="C62" s="61"/>
      <c r="D62" s="355" t="s">
        <v>108</v>
      </c>
      <c r="E62" s="355"/>
      <c r="F62" s="62">
        <v>49</v>
      </c>
      <c r="G62" s="63">
        <f>'Anexa 4'!E21</f>
        <v>1104</v>
      </c>
      <c r="H62" s="63">
        <f>'Anexa 4'!F21</f>
        <v>1155</v>
      </c>
      <c r="I62" s="134">
        <f>H62/G62</f>
        <v>1.046195652173913</v>
      </c>
      <c r="J62" s="64">
        <f>'Anexa 4'!G21</f>
        <v>750</v>
      </c>
      <c r="K62" s="64">
        <f>'Anexa 4'!H21</f>
        <v>850</v>
      </c>
      <c r="L62" s="132">
        <f>J62/H62</f>
        <v>0.6493506493506493</v>
      </c>
      <c r="M62" s="132">
        <v>0</v>
      </c>
    </row>
    <row r="63" spans="1:13" ht="15" customHeight="1">
      <c r="A63" s="60" t="s">
        <v>65</v>
      </c>
      <c r="B63" s="2"/>
      <c r="C63" s="61"/>
      <c r="D63" s="355" t="s">
        <v>14</v>
      </c>
      <c r="E63" s="355"/>
      <c r="F63" s="62"/>
      <c r="G63" s="63"/>
      <c r="H63" s="63"/>
      <c r="I63" s="134"/>
      <c r="J63" s="64"/>
      <c r="K63" s="64"/>
      <c r="L63" s="132"/>
      <c r="M63" s="132"/>
    </row>
    <row r="64" spans="1:13" ht="18.75" customHeight="1">
      <c r="A64" s="353"/>
      <c r="B64" s="2">
        <v>1</v>
      </c>
      <c r="C64" s="61"/>
      <c r="D64" s="355" t="s">
        <v>101</v>
      </c>
      <c r="E64" s="355"/>
      <c r="F64" s="62">
        <v>50</v>
      </c>
      <c r="G64" s="63">
        <f>'Anexa 2 OK'!G166</f>
        <v>73</v>
      </c>
      <c r="H64" s="63">
        <f>'Anexa 2 OK'!O166</f>
        <v>73</v>
      </c>
      <c r="I64" s="134">
        <f>H64/G64</f>
        <v>1</v>
      </c>
      <c r="J64" s="64">
        <v>75</v>
      </c>
      <c r="K64" s="64">
        <v>75</v>
      </c>
      <c r="L64" s="132">
        <f>J64/H64</f>
        <v>1.0273972602739727</v>
      </c>
      <c r="M64" s="132">
        <f>K64/J64</f>
        <v>1</v>
      </c>
    </row>
    <row r="65" spans="1:13" ht="15.75" customHeight="1">
      <c r="A65" s="353"/>
      <c r="B65" s="2">
        <v>2</v>
      </c>
      <c r="C65" s="61"/>
      <c r="D65" s="355" t="s">
        <v>15</v>
      </c>
      <c r="E65" s="355"/>
      <c r="F65" s="62">
        <v>51</v>
      </c>
      <c r="G65" s="63">
        <f>'Anexa 2 OK'!G167</f>
        <v>73</v>
      </c>
      <c r="H65" s="63">
        <f>'Anexa 2 OK'!O167</f>
        <v>73</v>
      </c>
      <c r="I65" s="134">
        <f>H65/G65</f>
        <v>1</v>
      </c>
      <c r="J65" s="64">
        <v>75</v>
      </c>
      <c r="K65" s="64">
        <v>75</v>
      </c>
      <c r="L65" s="132">
        <f>J65/H65</f>
        <v>1.0273972602739727</v>
      </c>
      <c r="M65" s="132">
        <f>K65/J65</f>
        <v>1</v>
      </c>
    </row>
    <row r="66" spans="1:13" ht="45.75" customHeight="1">
      <c r="A66" s="353"/>
      <c r="B66" s="2">
        <v>3</v>
      </c>
      <c r="C66" s="61"/>
      <c r="D66" s="355" t="s">
        <v>339</v>
      </c>
      <c r="E66" s="355"/>
      <c r="F66" s="62">
        <v>52</v>
      </c>
      <c r="G66" s="63">
        <f>(G23/G65)/12*1000</f>
        <v>5344.748858447489</v>
      </c>
      <c r="H66" s="63">
        <f>'Anexa 2 OK'!O170</f>
        <v>5800.228310502283</v>
      </c>
      <c r="I66" s="134">
        <f>H66/G66</f>
        <v>1.0852199914566425</v>
      </c>
      <c r="J66" s="63">
        <f>H66</f>
        <v>5800.228310502283</v>
      </c>
      <c r="K66" s="63">
        <f>J66</f>
        <v>5800.228310502283</v>
      </c>
      <c r="L66" s="132">
        <f>J66/H66</f>
        <v>1</v>
      </c>
      <c r="M66" s="132">
        <f>K66/J66</f>
        <v>1</v>
      </c>
    </row>
    <row r="67" spans="1:13" ht="42.75" customHeight="1">
      <c r="A67" s="353"/>
      <c r="B67" s="2">
        <v>4</v>
      </c>
      <c r="C67" s="61"/>
      <c r="D67" s="355" t="s">
        <v>340</v>
      </c>
      <c r="E67" s="355"/>
      <c r="F67" s="62">
        <v>53</v>
      </c>
      <c r="G67" s="63">
        <v>5062</v>
      </c>
      <c r="H67" s="63">
        <f>'Anexa 2 OK'!O168</f>
        <v>5800.228310502283</v>
      </c>
      <c r="I67" s="134">
        <f>H67/G67</f>
        <v>1.1458372798305578</v>
      </c>
      <c r="J67" s="63">
        <f>H67</f>
        <v>5800.228310502283</v>
      </c>
      <c r="K67" s="63">
        <f>J67</f>
        <v>5800.228310502283</v>
      </c>
      <c r="L67" s="132">
        <f>J67/H67</f>
        <v>1</v>
      </c>
      <c r="M67" s="132">
        <f>K67/J67</f>
        <v>1</v>
      </c>
    </row>
    <row r="68" spans="1:13" ht="27.75" customHeight="1">
      <c r="A68" s="353"/>
      <c r="B68" s="2">
        <v>5</v>
      </c>
      <c r="C68" s="61"/>
      <c r="D68" s="355" t="s">
        <v>301</v>
      </c>
      <c r="E68" s="355"/>
      <c r="F68" s="62">
        <v>54</v>
      </c>
      <c r="G68" s="63">
        <f>G13/G65</f>
        <v>200.06849315068493</v>
      </c>
      <c r="H68" s="63">
        <f>H13/H65</f>
        <v>202.67123287671234</v>
      </c>
      <c r="I68" s="134">
        <f>H68/G68</f>
        <v>1.0130092434097913</v>
      </c>
      <c r="J68" s="63">
        <f>J13/J65</f>
        <v>198.6</v>
      </c>
      <c r="K68" s="63">
        <f>K13/K65</f>
        <v>199.26666666666668</v>
      </c>
      <c r="L68" s="132">
        <f>J68/H68</f>
        <v>0.9799121324771881</v>
      </c>
      <c r="M68" s="132">
        <f>K68/J68</f>
        <v>1.0033568311513932</v>
      </c>
    </row>
    <row r="69" spans="1:13" ht="42" customHeight="1">
      <c r="A69" s="353"/>
      <c r="B69" s="2">
        <v>6</v>
      </c>
      <c r="C69" s="61"/>
      <c r="D69" s="355" t="s">
        <v>341</v>
      </c>
      <c r="E69" s="355"/>
      <c r="F69" s="62">
        <v>55</v>
      </c>
      <c r="G69" s="63"/>
      <c r="H69" s="63"/>
      <c r="I69" s="134"/>
      <c r="J69" s="64"/>
      <c r="K69" s="64"/>
      <c r="L69" s="132"/>
      <c r="M69" s="132"/>
    </row>
    <row r="70" spans="1:13" ht="42" customHeight="1">
      <c r="A70" s="353"/>
      <c r="B70" s="2">
        <v>7</v>
      </c>
      <c r="C70" s="61"/>
      <c r="D70" s="355" t="s">
        <v>342</v>
      </c>
      <c r="E70" s="355"/>
      <c r="F70" s="62">
        <v>56</v>
      </c>
      <c r="G70" s="63"/>
      <c r="H70" s="63"/>
      <c r="I70" s="134"/>
      <c r="J70" s="64"/>
      <c r="K70" s="64"/>
      <c r="L70" s="132"/>
      <c r="M70" s="132"/>
    </row>
    <row r="71" spans="1:13" ht="27.75" customHeight="1">
      <c r="A71" s="353"/>
      <c r="B71" s="2">
        <v>8</v>
      </c>
      <c r="C71" s="61"/>
      <c r="D71" s="355" t="s">
        <v>250</v>
      </c>
      <c r="E71" s="355"/>
      <c r="F71" s="62">
        <v>57</v>
      </c>
      <c r="G71" s="63">
        <v>818</v>
      </c>
      <c r="H71" s="63">
        <f>(H18/H12)*1000</f>
        <v>867.3818303721085</v>
      </c>
      <c r="I71" s="134">
        <f>H71/G71</f>
        <v>1.0603689857849738</v>
      </c>
      <c r="J71" s="63">
        <f>(J18/J12)*1000</f>
        <v>822.1407135711904</v>
      </c>
      <c r="K71" s="63">
        <f>(K18/K12)*1000</f>
        <v>819.4084413426388</v>
      </c>
      <c r="L71" s="132">
        <f>J71/H71</f>
        <v>0.947841751790547</v>
      </c>
      <c r="M71" s="132">
        <f>K71/J71</f>
        <v>0.9966766367563975</v>
      </c>
    </row>
    <row r="72" spans="1:13" ht="15.75" customHeight="1">
      <c r="A72" s="353"/>
      <c r="B72" s="2">
        <v>9</v>
      </c>
      <c r="C72" s="61"/>
      <c r="D72" s="355" t="s">
        <v>243</v>
      </c>
      <c r="E72" s="355"/>
      <c r="F72" s="62">
        <v>58</v>
      </c>
      <c r="G72" s="63">
        <f>'Anexa 2 OK'!G180</f>
        <v>0</v>
      </c>
      <c r="H72" s="63">
        <v>0</v>
      </c>
      <c r="I72" s="134"/>
      <c r="J72" s="64"/>
      <c r="K72" s="64"/>
      <c r="L72" s="132"/>
      <c r="M72" s="132"/>
    </row>
    <row r="73" spans="1:13" ht="15.75" customHeight="1">
      <c r="A73" s="353"/>
      <c r="B73" s="2">
        <v>10</v>
      </c>
      <c r="C73" s="61"/>
      <c r="D73" s="355" t="s">
        <v>244</v>
      </c>
      <c r="E73" s="355"/>
      <c r="F73" s="62">
        <v>59</v>
      </c>
      <c r="G73" s="63">
        <f>'Anexa 2 OK'!G181</f>
        <v>400</v>
      </c>
      <c r="H73" s="63">
        <f>'Anexa 2 OK'!O181</f>
        <v>400</v>
      </c>
      <c r="I73" s="134">
        <f>H73/G73</f>
        <v>1</v>
      </c>
      <c r="J73" s="64">
        <v>250</v>
      </c>
      <c r="K73" s="64">
        <v>250</v>
      </c>
      <c r="L73" s="132">
        <f>J73/H73</f>
        <v>0.625</v>
      </c>
      <c r="M73" s="132">
        <f>K73/J73</f>
        <v>1</v>
      </c>
    </row>
    <row r="74" spans="1:13" ht="15.75" customHeight="1">
      <c r="A74" s="278"/>
      <c r="B74" s="277"/>
      <c r="C74" s="279"/>
      <c r="D74" s="46"/>
      <c r="E74" s="374"/>
      <c r="F74" s="374"/>
      <c r="G74" s="374"/>
      <c r="H74" s="374"/>
      <c r="I74" s="280"/>
      <c r="J74" s="281"/>
      <c r="K74" s="281"/>
      <c r="L74" s="282"/>
      <c r="M74" s="282"/>
    </row>
    <row r="75" spans="1:8" ht="15.75" customHeight="1">
      <c r="A75" s="31"/>
      <c r="B75" s="31"/>
      <c r="D75" s="46"/>
      <c r="E75" s="374"/>
      <c r="F75" s="374"/>
      <c r="G75" s="374"/>
      <c r="H75" s="374"/>
    </row>
    <row r="76" spans="1:8" ht="15.75" customHeight="1">
      <c r="A76" s="31"/>
      <c r="B76" s="31"/>
      <c r="D76" s="46"/>
      <c r="E76" s="32"/>
      <c r="F76" s="33"/>
      <c r="G76" s="33"/>
      <c r="H76" s="29"/>
    </row>
    <row r="77" spans="1:9" ht="13.5">
      <c r="A77" s="31"/>
      <c r="B77" s="31"/>
      <c r="D77" s="31"/>
      <c r="E77" s="32" t="s">
        <v>371</v>
      </c>
      <c r="F77" s="33"/>
      <c r="G77" s="33"/>
      <c r="H77" s="29" t="s">
        <v>312</v>
      </c>
      <c r="I77" s="54"/>
    </row>
    <row r="78" spans="1:9" ht="13.5">
      <c r="A78" s="31"/>
      <c r="B78" s="31"/>
      <c r="D78" s="31"/>
      <c r="E78" s="32" t="s">
        <v>372</v>
      </c>
      <c r="F78" s="33"/>
      <c r="G78" s="33"/>
      <c r="H78" s="29" t="s">
        <v>373</v>
      </c>
      <c r="I78" s="54"/>
    </row>
    <row r="79" spans="1:9" ht="12" customHeight="1">
      <c r="A79" s="31"/>
      <c r="B79" s="31"/>
      <c r="D79" s="31"/>
      <c r="E79" s="364"/>
      <c r="F79" s="364"/>
      <c r="G79" s="363"/>
      <c r="H79" s="363"/>
      <c r="I79" s="364"/>
    </row>
    <row r="80" spans="1:8" ht="13.5">
      <c r="A80" s="31"/>
      <c r="B80" s="31"/>
      <c r="D80" s="31"/>
      <c r="E80" s="32"/>
      <c r="F80" s="33"/>
      <c r="G80" s="33"/>
      <c r="H80" s="43"/>
    </row>
    <row r="81" spans="1:8" ht="13.5">
      <c r="A81" s="31"/>
      <c r="B81" s="31"/>
      <c r="D81" s="31"/>
      <c r="E81" s="32"/>
      <c r="F81" s="33"/>
      <c r="G81" s="33"/>
      <c r="H81" s="43"/>
    </row>
    <row r="82" spans="1:9" ht="13.5">
      <c r="A82" s="367"/>
      <c r="B82" s="367"/>
      <c r="C82" s="368"/>
      <c r="D82" s="368"/>
      <c r="E82" s="368"/>
      <c r="F82" s="368"/>
      <c r="G82" s="368"/>
      <c r="H82" s="368"/>
      <c r="I82" s="368"/>
    </row>
    <row r="83" spans="1:8" ht="13.5">
      <c r="A83" s="31"/>
      <c r="B83" s="31"/>
      <c r="D83" s="31"/>
      <c r="E83" s="32"/>
      <c r="F83" s="33"/>
      <c r="G83" s="33"/>
      <c r="H83" s="43"/>
    </row>
    <row r="84" spans="1:8" ht="13.5">
      <c r="A84" s="31"/>
      <c r="B84" s="31"/>
      <c r="D84" s="31"/>
      <c r="E84" s="32"/>
      <c r="F84" s="33"/>
      <c r="G84" s="33"/>
      <c r="H84" s="43"/>
    </row>
    <row r="85" spans="1:8" ht="13.5">
      <c r="A85" s="31"/>
      <c r="B85" s="31"/>
      <c r="D85" s="31"/>
      <c r="E85" s="32"/>
      <c r="F85" s="33"/>
      <c r="G85" s="33"/>
      <c r="H85" s="43"/>
    </row>
    <row r="86" spans="1:8" ht="13.5">
      <c r="A86" s="31"/>
      <c r="B86" s="31"/>
      <c r="D86" s="31"/>
      <c r="E86" s="32"/>
      <c r="F86" s="33"/>
      <c r="G86" s="33"/>
      <c r="H86" s="43"/>
    </row>
    <row r="87" spans="1:8" ht="13.5">
      <c r="A87" s="31"/>
      <c r="B87" s="31"/>
      <c r="D87" s="31"/>
      <c r="E87" s="32"/>
      <c r="F87" s="33"/>
      <c r="G87" s="33"/>
      <c r="H87" s="43"/>
    </row>
    <row r="88" spans="1:8" ht="13.5">
      <c r="A88" s="31"/>
      <c r="B88" s="31"/>
      <c r="D88" s="31"/>
      <c r="E88" s="32"/>
      <c r="F88" s="33"/>
      <c r="G88" s="33"/>
      <c r="H88" s="43"/>
    </row>
    <row r="89" spans="1:8" ht="13.5">
      <c r="A89" s="31"/>
      <c r="B89" s="31"/>
      <c r="D89" s="31"/>
      <c r="E89" s="32"/>
      <c r="F89" s="33"/>
      <c r="G89" s="33"/>
      <c r="H89" s="43"/>
    </row>
    <row r="90" spans="1:8" ht="13.5">
      <c r="A90" s="31"/>
      <c r="B90" s="31"/>
      <c r="D90" s="31"/>
      <c r="E90" s="32"/>
      <c r="F90" s="33"/>
      <c r="G90" s="33"/>
      <c r="H90" s="43"/>
    </row>
    <row r="91" spans="1:8" ht="13.5">
      <c r="A91" s="31"/>
      <c r="B91" s="31"/>
      <c r="D91" s="31"/>
      <c r="E91" s="32"/>
      <c r="F91" s="33"/>
      <c r="G91" s="33"/>
      <c r="H91" s="43"/>
    </row>
    <row r="92" spans="1:8" ht="13.5">
      <c r="A92" s="31"/>
      <c r="B92" s="31"/>
      <c r="D92" s="31"/>
      <c r="E92" s="32"/>
      <c r="F92" s="33"/>
      <c r="G92" s="33"/>
      <c r="H92" s="43"/>
    </row>
    <row r="93" spans="1:8" ht="13.5">
      <c r="A93" s="31"/>
      <c r="B93" s="31"/>
      <c r="D93" s="31"/>
      <c r="E93" s="32"/>
      <c r="F93" s="33"/>
      <c r="G93" s="33"/>
      <c r="H93" s="43"/>
    </row>
    <row r="94" spans="1:8" ht="13.5">
      <c r="A94" s="31"/>
      <c r="B94" s="31"/>
      <c r="D94" s="31"/>
      <c r="E94" s="32"/>
      <c r="F94" s="33"/>
      <c r="G94" s="33"/>
      <c r="H94" s="43"/>
    </row>
    <row r="95" spans="1:8" ht="13.5">
      <c r="A95" s="31"/>
      <c r="B95" s="31"/>
      <c r="D95" s="31"/>
      <c r="E95" s="32"/>
      <c r="F95" s="33"/>
      <c r="G95" s="33"/>
      <c r="H95" s="43"/>
    </row>
    <row r="96" spans="1:8" ht="13.5">
      <c r="A96" s="31"/>
      <c r="B96" s="31"/>
      <c r="D96" s="31"/>
      <c r="E96" s="32"/>
      <c r="F96" s="33"/>
      <c r="G96" s="33"/>
      <c r="H96" s="43"/>
    </row>
    <row r="97" spans="1:8" ht="13.5">
      <c r="A97" s="31"/>
      <c r="B97" s="31"/>
      <c r="D97" s="31"/>
      <c r="E97" s="32"/>
      <c r="F97" s="33"/>
      <c r="G97" s="33"/>
      <c r="H97" s="43"/>
    </row>
    <row r="98" spans="1:8" ht="13.5">
      <c r="A98" s="31"/>
      <c r="B98" s="31"/>
      <c r="D98" s="31"/>
      <c r="E98" s="32"/>
      <c r="F98" s="33"/>
      <c r="G98" s="33"/>
      <c r="H98" s="43"/>
    </row>
    <row r="99" spans="1:8" ht="13.5">
      <c r="A99" s="31"/>
      <c r="B99" s="31"/>
      <c r="D99" s="31"/>
      <c r="E99" s="32"/>
      <c r="F99" s="33"/>
      <c r="G99" s="33"/>
      <c r="H99" s="43"/>
    </row>
    <row r="100" spans="1:8" ht="13.5">
      <c r="A100" s="31"/>
      <c r="B100" s="31"/>
      <c r="D100" s="31"/>
      <c r="E100" s="32"/>
      <c r="F100" s="33"/>
      <c r="G100" s="33"/>
      <c r="H100" s="43"/>
    </row>
    <row r="101" spans="1:8" ht="13.5">
      <c r="A101" s="31"/>
      <c r="B101" s="31"/>
      <c r="D101" s="31"/>
      <c r="E101" s="32"/>
      <c r="F101" s="33"/>
      <c r="G101" s="33"/>
      <c r="H101" s="43"/>
    </row>
    <row r="102" spans="1:8" ht="13.5">
      <c r="A102" s="31"/>
      <c r="B102" s="31"/>
      <c r="D102" s="31"/>
      <c r="E102" s="32"/>
      <c r="F102" s="33"/>
      <c r="G102" s="33"/>
      <c r="H102" s="43"/>
    </row>
    <row r="103" spans="1:8" ht="13.5">
      <c r="A103" s="31"/>
      <c r="B103" s="31"/>
      <c r="D103" s="31"/>
      <c r="E103" s="32"/>
      <c r="F103" s="33"/>
      <c r="G103" s="33"/>
      <c r="H103" s="43"/>
    </row>
    <row r="104" spans="1:8" ht="13.5">
      <c r="A104" s="31"/>
      <c r="B104" s="31"/>
      <c r="D104" s="31"/>
      <c r="E104" s="32"/>
      <c r="F104" s="33"/>
      <c r="G104" s="33"/>
      <c r="H104" s="43"/>
    </row>
    <row r="105" spans="1:8" ht="13.5">
      <c r="A105" s="31"/>
      <c r="B105" s="31"/>
      <c r="D105" s="31"/>
      <c r="E105" s="32"/>
      <c r="F105" s="33"/>
      <c r="G105" s="33"/>
      <c r="H105" s="43"/>
    </row>
    <row r="106" spans="1:8" ht="13.5">
      <c r="A106" s="31"/>
      <c r="B106" s="31"/>
      <c r="D106" s="31"/>
      <c r="E106" s="32"/>
      <c r="F106" s="33"/>
      <c r="G106" s="33"/>
      <c r="H106" s="43"/>
    </row>
    <row r="107" spans="1:8" ht="13.5">
      <c r="A107" s="31"/>
      <c r="B107" s="31"/>
      <c r="D107" s="31"/>
      <c r="E107" s="32"/>
      <c r="F107" s="33"/>
      <c r="G107" s="33"/>
      <c r="H107" s="43"/>
    </row>
    <row r="108" spans="1:8" ht="13.5">
      <c r="A108" s="31"/>
      <c r="B108" s="31"/>
      <c r="D108" s="31"/>
      <c r="E108" s="32"/>
      <c r="F108" s="33"/>
      <c r="G108" s="33"/>
      <c r="H108" s="43"/>
    </row>
    <row r="109" spans="1:8" ht="13.5">
      <c r="A109" s="31"/>
      <c r="B109" s="31"/>
      <c r="D109" s="31"/>
      <c r="E109" s="32"/>
      <c r="F109" s="33"/>
      <c r="G109" s="33"/>
      <c r="H109" s="43"/>
    </row>
    <row r="110" spans="1:8" ht="13.5">
      <c r="A110" s="31"/>
      <c r="B110" s="31"/>
      <c r="D110" s="31"/>
      <c r="E110" s="32"/>
      <c r="F110" s="33"/>
      <c r="G110" s="33"/>
      <c r="H110" s="43"/>
    </row>
    <row r="111" spans="1:8" ht="13.5">
      <c r="A111" s="31"/>
      <c r="B111" s="31"/>
      <c r="D111" s="31"/>
      <c r="E111" s="32"/>
      <c r="F111" s="33"/>
      <c r="G111" s="33"/>
      <c r="H111" s="43"/>
    </row>
    <row r="112" spans="1:8" ht="13.5">
      <c r="A112" s="31"/>
      <c r="B112" s="31"/>
      <c r="D112" s="31"/>
      <c r="E112" s="32"/>
      <c r="F112" s="33"/>
      <c r="G112" s="33"/>
      <c r="H112" s="43"/>
    </row>
    <row r="113" spans="1:8" ht="13.5">
      <c r="A113" s="31"/>
      <c r="B113" s="31"/>
      <c r="D113" s="31"/>
      <c r="E113" s="32"/>
      <c r="F113" s="33"/>
      <c r="G113" s="33"/>
      <c r="H113" s="43"/>
    </row>
    <row r="114" spans="1:8" ht="13.5">
      <c r="A114" s="31"/>
      <c r="B114" s="31"/>
      <c r="D114" s="31"/>
      <c r="E114" s="32"/>
      <c r="F114" s="33"/>
      <c r="G114" s="33"/>
      <c r="H114" s="43"/>
    </row>
    <row r="115" spans="1:8" ht="13.5">
      <c r="A115" s="31"/>
      <c r="B115" s="31"/>
      <c r="D115" s="31"/>
      <c r="E115" s="32"/>
      <c r="F115" s="33"/>
      <c r="G115" s="33"/>
      <c r="H115" s="43"/>
    </row>
    <row r="116" spans="1:8" ht="13.5">
      <c r="A116" s="31"/>
      <c r="B116" s="31"/>
      <c r="D116" s="31"/>
      <c r="E116" s="32"/>
      <c r="F116" s="33"/>
      <c r="G116" s="33"/>
      <c r="H116" s="43"/>
    </row>
    <row r="117" spans="1:8" ht="13.5">
      <c r="A117" s="31"/>
      <c r="B117" s="31"/>
      <c r="D117" s="31"/>
      <c r="E117" s="32"/>
      <c r="F117" s="33"/>
      <c r="G117" s="33"/>
      <c r="H117" s="43"/>
    </row>
    <row r="118" spans="1:8" ht="13.5">
      <c r="A118" s="31"/>
      <c r="B118" s="31"/>
      <c r="D118" s="31"/>
      <c r="E118" s="32"/>
      <c r="F118" s="33"/>
      <c r="G118" s="33"/>
      <c r="H118" s="43"/>
    </row>
    <row r="119" spans="1:8" ht="13.5">
      <c r="A119" s="31"/>
      <c r="B119" s="31"/>
      <c r="D119" s="31"/>
      <c r="E119" s="32"/>
      <c r="F119" s="33"/>
      <c r="G119" s="33"/>
      <c r="H119" s="43"/>
    </row>
    <row r="120" spans="1:8" ht="13.5">
      <c r="A120" s="31"/>
      <c r="B120" s="31"/>
      <c r="D120" s="31"/>
      <c r="E120" s="32"/>
      <c r="F120" s="33"/>
      <c r="G120" s="33"/>
      <c r="H120" s="43"/>
    </row>
    <row r="121" spans="1:8" ht="13.5">
      <c r="A121" s="31"/>
      <c r="B121" s="31"/>
      <c r="D121" s="31"/>
      <c r="E121" s="32"/>
      <c r="F121" s="33"/>
      <c r="G121" s="33"/>
      <c r="H121" s="43"/>
    </row>
    <row r="122" spans="1:8" ht="13.5">
      <c r="A122" s="31"/>
      <c r="B122" s="31"/>
      <c r="D122" s="31"/>
      <c r="E122" s="32"/>
      <c r="F122" s="33"/>
      <c r="G122" s="33"/>
      <c r="H122" s="43"/>
    </row>
    <row r="123" spans="1:8" ht="13.5">
      <c r="A123" s="31"/>
      <c r="B123" s="31"/>
      <c r="D123" s="31"/>
      <c r="E123" s="32"/>
      <c r="F123" s="33"/>
      <c r="G123" s="33"/>
      <c r="H123" s="43"/>
    </row>
    <row r="124" spans="1:8" ht="13.5">
      <c r="A124" s="31"/>
      <c r="B124" s="31"/>
      <c r="D124" s="31"/>
      <c r="E124" s="32"/>
      <c r="F124" s="33"/>
      <c r="G124" s="33"/>
      <c r="H124" s="43"/>
    </row>
    <row r="125" spans="1:8" ht="13.5">
      <c r="A125" s="31"/>
      <c r="B125" s="31"/>
      <c r="D125" s="31"/>
      <c r="E125" s="32"/>
      <c r="F125" s="33"/>
      <c r="G125" s="33"/>
      <c r="H125" s="43"/>
    </row>
    <row r="126" spans="1:8" ht="13.5">
      <c r="A126" s="31"/>
      <c r="B126" s="31"/>
      <c r="D126" s="31"/>
      <c r="E126" s="32"/>
      <c r="F126" s="33"/>
      <c r="G126" s="33"/>
      <c r="H126" s="43"/>
    </row>
    <row r="127" spans="1:8" ht="13.5">
      <c r="A127" s="31"/>
      <c r="B127" s="31"/>
      <c r="D127" s="31"/>
      <c r="E127" s="32"/>
      <c r="F127" s="33"/>
      <c r="G127" s="33"/>
      <c r="H127" s="43"/>
    </row>
    <row r="128" spans="1:8" ht="13.5">
      <c r="A128" s="31"/>
      <c r="B128" s="31"/>
      <c r="D128" s="31"/>
      <c r="E128" s="32"/>
      <c r="F128" s="33"/>
      <c r="G128" s="33"/>
      <c r="H128" s="43"/>
    </row>
    <row r="129" spans="1:8" ht="13.5">
      <c r="A129" s="31"/>
      <c r="B129" s="31"/>
      <c r="D129" s="31"/>
      <c r="E129" s="32"/>
      <c r="F129" s="33"/>
      <c r="G129" s="33"/>
      <c r="H129" s="43"/>
    </row>
    <row r="130" spans="1:8" ht="13.5">
      <c r="A130" s="31"/>
      <c r="B130" s="31"/>
      <c r="D130" s="31"/>
      <c r="E130" s="32"/>
      <c r="F130" s="33"/>
      <c r="G130" s="33"/>
      <c r="H130" s="43"/>
    </row>
    <row r="131" spans="1:8" ht="13.5">
      <c r="A131" s="31"/>
      <c r="B131" s="31"/>
      <c r="D131" s="31"/>
      <c r="E131" s="32"/>
      <c r="F131" s="33"/>
      <c r="G131" s="33"/>
      <c r="H131" s="43"/>
    </row>
    <row r="132" spans="1:8" ht="13.5">
      <c r="A132" s="31"/>
      <c r="B132" s="31"/>
      <c r="D132" s="31"/>
      <c r="E132" s="32"/>
      <c r="F132" s="33"/>
      <c r="G132" s="33"/>
      <c r="H132" s="43"/>
    </row>
    <row r="133" spans="1:8" ht="13.5">
      <c r="A133" s="31"/>
      <c r="B133" s="31"/>
      <c r="D133" s="31"/>
      <c r="E133" s="32"/>
      <c r="F133" s="33"/>
      <c r="G133" s="33"/>
      <c r="H133" s="43"/>
    </row>
    <row r="134" spans="1:8" ht="13.5">
      <c r="A134" s="31"/>
      <c r="B134" s="31"/>
      <c r="D134" s="31"/>
      <c r="E134" s="32"/>
      <c r="F134" s="33"/>
      <c r="G134" s="33"/>
      <c r="H134" s="43"/>
    </row>
    <row r="135" spans="1:8" ht="13.5">
      <c r="A135" s="31"/>
      <c r="B135" s="31"/>
      <c r="D135" s="31"/>
      <c r="E135" s="32"/>
      <c r="F135" s="33"/>
      <c r="G135" s="33"/>
      <c r="H135" s="43"/>
    </row>
    <row r="136" spans="1:8" ht="13.5">
      <c r="A136" s="31"/>
      <c r="B136" s="31"/>
      <c r="D136" s="31"/>
      <c r="E136" s="32"/>
      <c r="F136" s="33"/>
      <c r="G136" s="33"/>
      <c r="H136" s="43"/>
    </row>
    <row r="137" spans="1:8" ht="13.5">
      <c r="A137" s="31"/>
      <c r="B137" s="31"/>
      <c r="D137" s="31"/>
      <c r="E137" s="32"/>
      <c r="F137" s="33"/>
      <c r="G137" s="33"/>
      <c r="H137" s="43"/>
    </row>
    <row r="138" spans="1:8" ht="13.5">
      <c r="A138" s="31"/>
      <c r="B138" s="31"/>
      <c r="D138" s="31"/>
      <c r="E138" s="32"/>
      <c r="F138" s="33"/>
      <c r="G138" s="33"/>
      <c r="H138" s="43"/>
    </row>
    <row r="139" spans="1:8" ht="13.5">
      <c r="A139" s="31"/>
      <c r="B139" s="31"/>
      <c r="D139" s="31"/>
      <c r="E139" s="32"/>
      <c r="F139" s="33"/>
      <c r="G139" s="33"/>
      <c r="H139" s="43"/>
    </row>
    <row r="140" spans="1:8" ht="13.5">
      <c r="A140" s="31"/>
      <c r="B140" s="31"/>
      <c r="D140" s="31"/>
      <c r="E140" s="32"/>
      <c r="F140" s="33"/>
      <c r="G140" s="33"/>
      <c r="H140" s="43"/>
    </row>
    <row r="141" spans="1:8" ht="13.5">
      <c r="A141" s="31"/>
      <c r="B141" s="31"/>
      <c r="D141" s="31"/>
      <c r="E141" s="32"/>
      <c r="F141" s="33"/>
      <c r="G141" s="33"/>
      <c r="H141" s="43"/>
    </row>
    <row r="142" spans="1:8" ht="13.5">
      <c r="A142" s="31"/>
      <c r="B142" s="31"/>
      <c r="D142" s="31"/>
      <c r="E142" s="32"/>
      <c r="F142" s="33"/>
      <c r="G142" s="33"/>
      <c r="H142" s="43"/>
    </row>
    <row r="143" spans="1:8" ht="13.5">
      <c r="A143" s="31"/>
      <c r="B143" s="31"/>
      <c r="D143" s="31"/>
      <c r="E143" s="32"/>
      <c r="F143" s="33"/>
      <c r="G143" s="33"/>
      <c r="H143" s="43"/>
    </row>
    <row r="144" spans="1:8" ht="13.5">
      <c r="A144" s="31"/>
      <c r="B144" s="31"/>
      <c r="D144" s="31"/>
      <c r="E144" s="32"/>
      <c r="F144" s="33"/>
      <c r="G144" s="33"/>
      <c r="H144" s="43"/>
    </row>
    <row r="145" spans="1:8" ht="13.5">
      <c r="A145" s="31"/>
      <c r="B145" s="31"/>
      <c r="D145" s="31"/>
      <c r="E145" s="32"/>
      <c r="F145" s="33"/>
      <c r="G145" s="33"/>
      <c r="H145" s="43"/>
    </row>
    <row r="146" spans="1:8" ht="13.5">
      <c r="A146" s="31"/>
      <c r="B146" s="31"/>
      <c r="D146" s="31"/>
      <c r="E146" s="32"/>
      <c r="F146" s="33"/>
      <c r="G146" s="33"/>
      <c r="H146" s="43"/>
    </row>
    <row r="147" spans="1:8" ht="13.5">
      <c r="A147" s="31"/>
      <c r="B147" s="31"/>
      <c r="D147" s="31"/>
      <c r="E147" s="32"/>
      <c r="F147" s="33"/>
      <c r="G147" s="33"/>
      <c r="H147" s="43"/>
    </row>
    <row r="148" spans="1:8" ht="13.5">
      <c r="A148" s="31"/>
      <c r="B148" s="31"/>
      <c r="D148" s="31"/>
      <c r="E148" s="32"/>
      <c r="F148" s="33"/>
      <c r="G148" s="33"/>
      <c r="H148" s="43"/>
    </row>
    <row r="149" spans="1:8" ht="13.5">
      <c r="A149" s="31"/>
      <c r="B149" s="31"/>
      <c r="D149" s="31"/>
      <c r="E149" s="32"/>
      <c r="F149" s="33"/>
      <c r="G149" s="33"/>
      <c r="H149" s="43"/>
    </row>
    <row r="150" spans="1:8" ht="13.5">
      <c r="A150" s="31"/>
      <c r="B150" s="31"/>
      <c r="D150" s="31"/>
      <c r="E150" s="32"/>
      <c r="F150" s="33"/>
      <c r="G150" s="33"/>
      <c r="H150" s="43"/>
    </row>
    <row r="151" spans="1:8" ht="13.5">
      <c r="A151" s="31"/>
      <c r="B151" s="31"/>
      <c r="D151" s="31"/>
      <c r="E151" s="32"/>
      <c r="F151" s="33"/>
      <c r="G151" s="33"/>
      <c r="H151" s="43"/>
    </row>
    <row r="152" spans="1:8" ht="13.5">
      <c r="A152" s="31"/>
      <c r="B152" s="31"/>
      <c r="D152" s="31"/>
      <c r="E152" s="32"/>
      <c r="F152" s="33"/>
      <c r="G152" s="33"/>
      <c r="H152" s="43"/>
    </row>
    <row r="153" spans="1:8" ht="13.5">
      <c r="A153" s="31"/>
      <c r="B153" s="31"/>
      <c r="D153" s="31"/>
      <c r="E153" s="32"/>
      <c r="F153" s="33"/>
      <c r="G153" s="33"/>
      <c r="H153" s="43"/>
    </row>
    <row r="154" spans="1:8" ht="13.5">
      <c r="A154" s="31"/>
      <c r="B154" s="31"/>
      <c r="D154" s="31"/>
      <c r="E154" s="32"/>
      <c r="F154" s="33"/>
      <c r="G154" s="33"/>
      <c r="H154" s="43"/>
    </row>
    <row r="155" spans="1:8" ht="13.5">
      <c r="A155" s="31"/>
      <c r="B155" s="31"/>
      <c r="D155" s="31"/>
      <c r="E155" s="32"/>
      <c r="F155" s="33"/>
      <c r="G155" s="33"/>
      <c r="H155" s="43"/>
    </row>
    <row r="156" spans="1:8" ht="13.5">
      <c r="A156" s="31"/>
      <c r="B156" s="31"/>
      <c r="D156" s="31"/>
      <c r="E156" s="32"/>
      <c r="F156" s="33"/>
      <c r="G156" s="33"/>
      <c r="H156" s="43"/>
    </row>
    <row r="157" spans="1:8" ht="13.5">
      <c r="A157" s="31"/>
      <c r="B157" s="31"/>
      <c r="D157" s="31"/>
      <c r="E157" s="32"/>
      <c r="F157" s="33"/>
      <c r="G157" s="33"/>
      <c r="H157" s="43"/>
    </row>
    <row r="158" spans="1:8" ht="13.5">
      <c r="A158" s="31"/>
      <c r="B158" s="31"/>
      <c r="D158" s="31"/>
      <c r="E158" s="32"/>
      <c r="F158" s="33"/>
      <c r="G158" s="33"/>
      <c r="H158" s="43"/>
    </row>
    <row r="159" spans="1:8" ht="13.5">
      <c r="A159" s="31"/>
      <c r="B159" s="31"/>
      <c r="D159" s="31"/>
      <c r="E159" s="32"/>
      <c r="F159" s="33"/>
      <c r="G159" s="33"/>
      <c r="H159" s="43"/>
    </row>
    <row r="160" spans="1:8" ht="13.5">
      <c r="A160" s="31"/>
      <c r="B160" s="31"/>
      <c r="D160" s="31"/>
      <c r="E160" s="32"/>
      <c r="F160" s="33"/>
      <c r="G160" s="33"/>
      <c r="H160" s="43"/>
    </row>
    <row r="161" spans="1:8" ht="13.5">
      <c r="A161" s="31"/>
      <c r="B161" s="31"/>
      <c r="D161" s="31"/>
      <c r="E161" s="32"/>
      <c r="F161" s="33"/>
      <c r="G161" s="33"/>
      <c r="H161" s="43"/>
    </row>
    <row r="162" spans="1:8" ht="13.5">
      <c r="A162" s="31"/>
      <c r="B162" s="31"/>
      <c r="D162" s="31"/>
      <c r="E162" s="32"/>
      <c r="F162" s="33"/>
      <c r="G162" s="33"/>
      <c r="H162" s="43"/>
    </row>
    <row r="163" spans="1:8" ht="13.5">
      <c r="A163" s="31"/>
      <c r="B163" s="31"/>
      <c r="D163" s="31"/>
      <c r="E163" s="32"/>
      <c r="F163" s="33"/>
      <c r="G163" s="33"/>
      <c r="H163" s="43"/>
    </row>
    <row r="164" spans="1:8" ht="13.5">
      <c r="A164" s="31"/>
      <c r="B164" s="31"/>
      <c r="D164" s="31"/>
      <c r="E164" s="32"/>
      <c r="F164" s="33"/>
      <c r="G164" s="33"/>
      <c r="H164" s="43"/>
    </row>
    <row r="165" spans="1:8" ht="13.5">
      <c r="A165" s="31"/>
      <c r="B165" s="31"/>
      <c r="D165" s="31"/>
      <c r="E165" s="32"/>
      <c r="F165" s="33"/>
      <c r="G165" s="33"/>
      <c r="H165" s="43"/>
    </row>
    <row r="166" spans="1:8" ht="13.5">
      <c r="A166" s="31"/>
      <c r="B166" s="31"/>
      <c r="D166" s="31"/>
      <c r="E166" s="32"/>
      <c r="F166" s="33"/>
      <c r="G166" s="33"/>
      <c r="H166" s="43"/>
    </row>
    <row r="167" spans="1:8" ht="13.5">
      <c r="A167" s="31"/>
      <c r="B167" s="31"/>
      <c r="D167" s="31"/>
      <c r="E167" s="32"/>
      <c r="F167" s="33"/>
      <c r="G167" s="33"/>
      <c r="H167" s="43"/>
    </row>
    <row r="168" spans="1:8" ht="13.5">
      <c r="A168" s="31"/>
      <c r="B168" s="31"/>
      <c r="D168" s="31"/>
      <c r="E168" s="32"/>
      <c r="F168" s="33"/>
      <c r="G168" s="33"/>
      <c r="H168" s="43"/>
    </row>
    <row r="169" spans="1:8" ht="13.5">
      <c r="A169" s="31"/>
      <c r="B169" s="31"/>
      <c r="D169" s="31"/>
      <c r="E169" s="32"/>
      <c r="F169" s="33"/>
      <c r="G169" s="33"/>
      <c r="H169" s="43"/>
    </row>
    <row r="170" spans="1:8" ht="13.5">
      <c r="A170" s="31"/>
      <c r="B170" s="31"/>
      <c r="D170" s="31"/>
      <c r="E170" s="32"/>
      <c r="F170" s="33"/>
      <c r="G170" s="33"/>
      <c r="H170" s="43"/>
    </row>
    <row r="171" spans="1:8" ht="13.5">
      <c r="A171" s="31"/>
      <c r="B171" s="31"/>
      <c r="D171" s="31"/>
      <c r="E171" s="32"/>
      <c r="F171" s="33"/>
      <c r="G171" s="33"/>
      <c r="H171" s="43"/>
    </row>
    <row r="172" spans="1:8" ht="13.5">
      <c r="A172" s="31"/>
      <c r="B172" s="31"/>
      <c r="D172" s="31"/>
      <c r="E172" s="32"/>
      <c r="F172" s="33"/>
      <c r="G172" s="33"/>
      <c r="H172" s="43"/>
    </row>
    <row r="173" spans="1:8" ht="13.5">
      <c r="A173" s="31"/>
      <c r="B173" s="31"/>
      <c r="D173" s="31"/>
      <c r="E173" s="32"/>
      <c r="F173" s="33"/>
      <c r="G173" s="33"/>
      <c r="H173" s="43"/>
    </row>
    <row r="174" spans="1:8" ht="13.5">
      <c r="A174" s="31"/>
      <c r="B174" s="31"/>
      <c r="D174" s="31"/>
      <c r="E174" s="32"/>
      <c r="F174" s="33"/>
      <c r="G174" s="33"/>
      <c r="H174" s="43"/>
    </row>
    <row r="175" spans="1:8" ht="13.5">
      <c r="A175" s="31"/>
      <c r="B175" s="31"/>
      <c r="D175" s="31"/>
      <c r="E175" s="32"/>
      <c r="F175" s="33"/>
      <c r="G175" s="33"/>
      <c r="H175" s="43"/>
    </row>
    <row r="176" spans="1:8" ht="13.5">
      <c r="A176" s="31"/>
      <c r="B176" s="31"/>
      <c r="D176" s="31"/>
      <c r="E176" s="32"/>
      <c r="F176" s="33"/>
      <c r="G176" s="33"/>
      <c r="H176" s="43"/>
    </row>
    <row r="177" spans="1:8" ht="13.5">
      <c r="A177" s="31"/>
      <c r="B177" s="31"/>
      <c r="D177" s="31"/>
      <c r="E177" s="32"/>
      <c r="F177" s="33"/>
      <c r="G177" s="33"/>
      <c r="H177" s="43"/>
    </row>
    <row r="178" spans="1:8" ht="13.5">
      <c r="A178" s="31"/>
      <c r="B178" s="31"/>
      <c r="D178" s="31"/>
      <c r="E178" s="32"/>
      <c r="F178" s="33"/>
      <c r="G178" s="33"/>
      <c r="H178" s="43"/>
    </row>
    <row r="179" spans="1:8" ht="13.5">
      <c r="A179" s="31"/>
      <c r="B179" s="31"/>
      <c r="D179" s="31"/>
      <c r="E179" s="32"/>
      <c r="F179" s="33"/>
      <c r="G179" s="33"/>
      <c r="H179" s="43"/>
    </row>
    <row r="180" spans="1:8" ht="13.5">
      <c r="A180" s="31"/>
      <c r="B180" s="31"/>
      <c r="D180" s="31"/>
      <c r="E180" s="32"/>
      <c r="F180" s="33"/>
      <c r="G180" s="33"/>
      <c r="H180" s="43"/>
    </row>
    <row r="181" spans="1:8" ht="13.5">
      <c r="A181" s="31"/>
      <c r="B181" s="31"/>
      <c r="D181" s="31"/>
      <c r="E181" s="32"/>
      <c r="F181" s="33"/>
      <c r="G181" s="33"/>
      <c r="H181" s="43"/>
    </row>
    <row r="182" spans="1:8" ht="13.5">
      <c r="A182" s="31"/>
      <c r="B182" s="31"/>
      <c r="D182" s="31"/>
      <c r="E182" s="32"/>
      <c r="F182" s="33"/>
      <c r="G182" s="33"/>
      <c r="H182" s="43"/>
    </row>
    <row r="183" spans="1:8" ht="13.5">
      <c r="A183" s="31"/>
      <c r="B183" s="31"/>
      <c r="D183" s="31"/>
      <c r="E183" s="32"/>
      <c r="F183" s="33"/>
      <c r="G183" s="33"/>
      <c r="H183" s="43"/>
    </row>
    <row r="184" spans="1:8" ht="13.5">
      <c r="A184" s="31"/>
      <c r="B184" s="31"/>
      <c r="D184" s="31"/>
      <c r="E184" s="32"/>
      <c r="F184" s="33"/>
      <c r="G184" s="33"/>
      <c r="H184" s="43"/>
    </row>
    <row r="185" spans="1:8" ht="13.5">
      <c r="A185" s="31"/>
      <c r="B185" s="31"/>
      <c r="D185" s="31"/>
      <c r="E185" s="32"/>
      <c r="F185" s="33"/>
      <c r="G185" s="33"/>
      <c r="H185" s="43"/>
    </row>
    <row r="186" spans="1:8" ht="13.5">
      <c r="A186" s="31"/>
      <c r="B186" s="31"/>
      <c r="D186" s="31"/>
      <c r="E186" s="32"/>
      <c r="F186" s="33"/>
      <c r="G186" s="33"/>
      <c r="H186" s="43"/>
    </row>
    <row r="187" spans="1:8" ht="13.5">
      <c r="A187" s="31"/>
      <c r="B187" s="31"/>
      <c r="D187" s="31"/>
      <c r="E187" s="32"/>
      <c r="F187" s="33"/>
      <c r="G187" s="33"/>
      <c r="H187" s="43"/>
    </row>
    <row r="188" spans="1:8" ht="13.5">
      <c r="A188" s="31"/>
      <c r="B188" s="31"/>
      <c r="D188" s="31"/>
      <c r="E188" s="32"/>
      <c r="F188" s="33"/>
      <c r="G188" s="33"/>
      <c r="H188" s="43"/>
    </row>
    <row r="189" spans="1:8" ht="13.5">
      <c r="A189" s="31"/>
      <c r="B189" s="31"/>
      <c r="D189" s="31"/>
      <c r="E189" s="32"/>
      <c r="F189" s="33"/>
      <c r="G189" s="33"/>
      <c r="H189" s="43"/>
    </row>
    <row r="190" spans="1:8" ht="13.5">
      <c r="A190" s="31"/>
      <c r="B190" s="31"/>
      <c r="D190" s="31"/>
      <c r="E190" s="32"/>
      <c r="F190" s="33"/>
      <c r="G190" s="33"/>
      <c r="H190" s="43"/>
    </row>
    <row r="191" spans="1:8" ht="13.5">
      <c r="A191" s="31"/>
      <c r="B191" s="31"/>
      <c r="D191" s="31"/>
      <c r="E191" s="32"/>
      <c r="F191" s="33"/>
      <c r="G191" s="33"/>
      <c r="H191" s="43"/>
    </row>
    <row r="192" spans="1:8" ht="13.5">
      <c r="A192" s="31"/>
      <c r="B192" s="31"/>
      <c r="D192" s="31"/>
      <c r="E192" s="32"/>
      <c r="F192" s="33"/>
      <c r="G192" s="33"/>
      <c r="H192" s="43"/>
    </row>
    <row r="193" spans="1:8" ht="13.5">
      <c r="A193" s="31"/>
      <c r="B193" s="31"/>
      <c r="D193" s="31"/>
      <c r="E193" s="32"/>
      <c r="F193" s="33"/>
      <c r="G193" s="33"/>
      <c r="H193" s="43"/>
    </row>
    <row r="194" spans="1:8" ht="13.5">
      <c r="A194" s="31"/>
      <c r="B194" s="31"/>
      <c r="D194" s="31"/>
      <c r="E194" s="32"/>
      <c r="F194" s="33"/>
      <c r="G194" s="33"/>
      <c r="H194" s="43"/>
    </row>
    <row r="195" spans="1:8" ht="13.5">
      <c r="A195" s="31"/>
      <c r="B195" s="31"/>
      <c r="D195" s="31"/>
      <c r="E195" s="32"/>
      <c r="F195" s="33"/>
      <c r="G195" s="33"/>
      <c r="H195" s="43"/>
    </row>
    <row r="196" spans="1:8" ht="13.5">
      <c r="A196" s="31"/>
      <c r="B196" s="31"/>
      <c r="D196" s="31"/>
      <c r="E196" s="32"/>
      <c r="F196" s="33"/>
      <c r="G196" s="33"/>
      <c r="H196" s="43"/>
    </row>
    <row r="197" spans="1:8" ht="13.5">
      <c r="A197" s="31"/>
      <c r="B197" s="31"/>
      <c r="D197" s="31"/>
      <c r="E197" s="32"/>
      <c r="F197" s="33"/>
      <c r="G197" s="33"/>
      <c r="H197" s="43"/>
    </row>
    <row r="198" spans="1:8" ht="13.5">
      <c r="A198" s="31"/>
      <c r="B198" s="31"/>
      <c r="D198" s="31"/>
      <c r="E198" s="32"/>
      <c r="F198" s="33"/>
      <c r="G198" s="33"/>
      <c r="H198" s="43"/>
    </row>
    <row r="199" spans="1:8" ht="13.5">
      <c r="A199" s="31"/>
      <c r="B199" s="31"/>
      <c r="D199" s="31"/>
      <c r="E199" s="32"/>
      <c r="F199" s="33"/>
      <c r="G199" s="33"/>
      <c r="H199" s="43"/>
    </row>
    <row r="200" spans="1:8" ht="13.5">
      <c r="A200" s="31"/>
      <c r="B200" s="31"/>
      <c r="D200" s="31"/>
      <c r="E200" s="32"/>
      <c r="F200" s="33"/>
      <c r="G200" s="33"/>
      <c r="H200" s="43"/>
    </row>
    <row r="201" spans="1:8" ht="13.5">
      <c r="A201" s="31"/>
      <c r="B201" s="31"/>
      <c r="D201" s="31"/>
      <c r="E201" s="32"/>
      <c r="F201" s="33"/>
      <c r="G201" s="33"/>
      <c r="H201" s="43"/>
    </row>
    <row r="202" spans="1:8" ht="13.5">
      <c r="A202" s="31"/>
      <c r="B202" s="31"/>
      <c r="D202" s="31"/>
      <c r="E202" s="32"/>
      <c r="F202" s="33"/>
      <c r="G202" s="33"/>
      <c r="H202" s="43"/>
    </row>
    <row r="203" spans="1:8" ht="13.5">
      <c r="A203" s="31"/>
      <c r="B203" s="31"/>
      <c r="D203" s="31"/>
      <c r="E203" s="32"/>
      <c r="F203" s="33"/>
      <c r="G203" s="33"/>
      <c r="H203" s="43"/>
    </row>
    <row r="204" spans="1:8" ht="13.5">
      <c r="A204" s="31"/>
      <c r="B204" s="31"/>
      <c r="D204" s="31"/>
      <c r="E204" s="32"/>
      <c r="F204" s="33"/>
      <c r="G204" s="33"/>
      <c r="H204" s="43"/>
    </row>
    <row r="205" spans="1:8" ht="13.5">
      <c r="A205" s="31"/>
      <c r="B205" s="31"/>
      <c r="D205" s="31"/>
      <c r="E205" s="32"/>
      <c r="F205" s="33"/>
      <c r="G205" s="33"/>
      <c r="H205" s="43"/>
    </row>
    <row r="206" spans="1:8" ht="13.5">
      <c r="A206" s="31"/>
      <c r="B206" s="31"/>
      <c r="D206" s="31"/>
      <c r="E206" s="32"/>
      <c r="F206" s="33"/>
      <c r="G206" s="33"/>
      <c r="H206" s="43"/>
    </row>
    <row r="207" spans="1:8" ht="13.5">
      <c r="A207" s="31"/>
      <c r="B207" s="31"/>
      <c r="D207" s="31"/>
      <c r="E207" s="32"/>
      <c r="F207" s="33"/>
      <c r="G207" s="33"/>
      <c r="H207" s="43"/>
    </row>
    <row r="208" spans="1:8" ht="13.5">
      <c r="A208" s="31"/>
      <c r="B208" s="31"/>
      <c r="D208" s="31"/>
      <c r="E208" s="32"/>
      <c r="F208" s="33"/>
      <c r="G208" s="33"/>
      <c r="H208" s="43"/>
    </row>
    <row r="209" spans="1:8" ht="13.5">
      <c r="A209" s="31"/>
      <c r="B209" s="31"/>
      <c r="D209" s="31"/>
      <c r="E209" s="32"/>
      <c r="F209" s="33"/>
      <c r="G209" s="33"/>
      <c r="H209" s="43"/>
    </row>
    <row r="210" spans="1:8" ht="13.5">
      <c r="A210" s="31"/>
      <c r="B210" s="31"/>
      <c r="D210" s="31"/>
      <c r="E210" s="32"/>
      <c r="F210" s="33"/>
      <c r="G210" s="33"/>
      <c r="H210" s="43"/>
    </row>
    <row r="211" spans="1:8" ht="13.5">
      <c r="A211" s="31"/>
      <c r="B211" s="31"/>
      <c r="D211" s="31"/>
      <c r="E211" s="32"/>
      <c r="F211" s="33"/>
      <c r="G211" s="33"/>
      <c r="H211" s="43"/>
    </row>
    <row r="212" spans="1:8" ht="13.5">
      <c r="A212" s="31"/>
      <c r="B212" s="31"/>
      <c r="D212" s="31"/>
      <c r="E212" s="32"/>
      <c r="F212" s="33"/>
      <c r="G212" s="33"/>
      <c r="H212" s="43"/>
    </row>
    <row r="213" spans="1:8" ht="13.5">
      <c r="A213" s="31"/>
      <c r="B213" s="31"/>
      <c r="D213" s="31"/>
      <c r="E213" s="32"/>
      <c r="F213" s="33"/>
      <c r="G213" s="33"/>
      <c r="H213" s="43"/>
    </row>
    <row r="214" spans="1:8" ht="13.5">
      <c r="A214" s="31"/>
      <c r="B214" s="31"/>
      <c r="D214" s="31"/>
      <c r="E214" s="32"/>
      <c r="F214" s="33"/>
      <c r="G214" s="33"/>
      <c r="H214" s="43"/>
    </row>
    <row r="215" spans="1:8" ht="13.5">
      <c r="A215" s="31"/>
      <c r="B215" s="31"/>
      <c r="D215" s="31"/>
      <c r="E215" s="32"/>
      <c r="F215" s="33"/>
      <c r="G215" s="33"/>
      <c r="H215" s="43"/>
    </row>
    <row r="216" spans="1:8" ht="13.5">
      <c r="A216" s="31"/>
      <c r="B216" s="31"/>
      <c r="D216" s="31"/>
      <c r="E216" s="32"/>
      <c r="F216" s="33"/>
      <c r="G216" s="33"/>
      <c r="H216" s="43"/>
    </row>
    <row r="217" spans="1:8" ht="13.5">
      <c r="A217" s="31"/>
      <c r="B217" s="31"/>
      <c r="D217" s="31"/>
      <c r="E217" s="32"/>
      <c r="F217" s="33"/>
      <c r="G217" s="33"/>
      <c r="H217" s="43"/>
    </row>
    <row r="218" spans="1:8" ht="13.5">
      <c r="A218" s="31"/>
      <c r="B218" s="31"/>
      <c r="D218" s="31"/>
      <c r="E218" s="32"/>
      <c r="F218" s="33"/>
      <c r="G218" s="33"/>
      <c r="H218" s="43"/>
    </row>
    <row r="219" spans="1:8" ht="13.5">
      <c r="A219" s="31"/>
      <c r="B219" s="31"/>
      <c r="D219" s="31"/>
      <c r="E219" s="32"/>
      <c r="F219" s="33"/>
      <c r="G219" s="33"/>
      <c r="H219" s="43"/>
    </row>
    <row r="220" spans="1:8" ht="13.5">
      <c r="A220" s="31"/>
      <c r="B220" s="31"/>
      <c r="D220" s="31"/>
      <c r="E220" s="32"/>
      <c r="F220" s="33"/>
      <c r="G220" s="33"/>
      <c r="H220" s="43"/>
    </row>
    <row r="221" spans="1:8" ht="13.5">
      <c r="A221" s="31"/>
      <c r="B221" s="31"/>
      <c r="D221" s="31"/>
      <c r="E221" s="32"/>
      <c r="F221" s="33"/>
      <c r="G221" s="33"/>
      <c r="H221" s="43"/>
    </row>
    <row r="222" spans="1:8" ht="13.5">
      <c r="A222" s="31"/>
      <c r="B222" s="31"/>
      <c r="D222" s="31"/>
      <c r="E222" s="32"/>
      <c r="F222" s="33"/>
      <c r="G222" s="33"/>
      <c r="H222" s="43"/>
    </row>
    <row r="223" spans="1:8" ht="13.5">
      <c r="A223" s="31"/>
      <c r="B223" s="31"/>
      <c r="D223" s="31"/>
      <c r="E223" s="32"/>
      <c r="F223" s="33"/>
      <c r="G223" s="33"/>
      <c r="H223" s="43"/>
    </row>
    <row r="224" spans="1:8" ht="13.5">
      <c r="A224" s="31"/>
      <c r="B224" s="31"/>
      <c r="D224" s="31"/>
      <c r="E224" s="32"/>
      <c r="F224" s="33"/>
      <c r="G224" s="33"/>
      <c r="H224" s="43"/>
    </row>
    <row r="225" spans="1:8" ht="13.5">
      <c r="A225" s="31"/>
      <c r="B225" s="31"/>
      <c r="D225" s="31"/>
      <c r="E225" s="32"/>
      <c r="F225" s="33"/>
      <c r="G225" s="33"/>
      <c r="H225" s="43"/>
    </row>
    <row r="226" spans="1:8" ht="13.5">
      <c r="A226" s="31"/>
      <c r="B226" s="31"/>
      <c r="D226" s="31"/>
      <c r="E226" s="32"/>
      <c r="F226" s="33"/>
      <c r="G226" s="33"/>
      <c r="H226" s="43"/>
    </row>
    <row r="227" spans="1:8" ht="13.5">
      <c r="A227" s="31"/>
      <c r="B227" s="31"/>
      <c r="D227" s="31"/>
      <c r="E227" s="32"/>
      <c r="F227" s="33"/>
      <c r="G227" s="33"/>
      <c r="H227" s="43"/>
    </row>
    <row r="228" spans="1:8" ht="13.5">
      <c r="A228" s="31"/>
      <c r="B228" s="31"/>
      <c r="D228" s="31"/>
      <c r="E228" s="32"/>
      <c r="F228" s="33"/>
      <c r="G228" s="33"/>
      <c r="H228" s="43"/>
    </row>
    <row r="229" spans="1:8" ht="13.5">
      <c r="A229" s="31"/>
      <c r="B229" s="31"/>
      <c r="D229" s="31"/>
      <c r="E229" s="32"/>
      <c r="F229" s="33"/>
      <c r="G229" s="33"/>
      <c r="H229" s="43"/>
    </row>
    <row r="230" spans="1:8" ht="13.5">
      <c r="A230" s="31"/>
      <c r="B230" s="31"/>
      <c r="D230" s="31"/>
      <c r="E230" s="32"/>
      <c r="F230" s="33"/>
      <c r="G230" s="33"/>
      <c r="H230" s="43"/>
    </row>
    <row r="231" spans="1:8" ht="13.5">
      <c r="A231" s="31"/>
      <c r="B231" s="31"/>
      <c r="D231" s="31"/>
      <c r="E231" s="32"/>
      <c r="F231" s="33"/>
      <c r="G231" s="33"/>
      <c r="H231" s="43"/>
    </row>
    <row r="232" spans="1:8" ht="13.5">
      <c r="A232" s="31"/>
      <c r="B232" s="31"/>
      <c r="D232" s="31"/>
      <c r="E232" s="32"/>
      <c r="F232" s="33"/>
      <c r="G232" s="33"/>
      <c r="H232" s="43"/>
    </row>
    <row r="233" spans="1:8" ht="13.5">
      <c r="A233" s="31"/>
      <c r="B233" s="31"/>
      <c r="D233" s="31"/>
      <c r="E233" s="32"/>
      <c r="F233" s="33"/>
      <c r="G233" s="33"/>
      <c r="H233" s="43"/>
    </row>
    <row r="234" spans="1:8" ht="13.5">
      <c r="A234" s="31"/>
      <c r="B234" s="31"/>
      <c r="D234" s="31"/>
      <c r="E234" s="32"/>
      <c r="F234" s="33"/>
      <c r="G234" s="33"/>
      <c r="H234" s="43"/>
    </row>
    <row r="235" spans="1:8" ht="13.5">
      <c r="A235" s="31"/>
      <c r="B235" s="31"/>
      <c r="D235" s="31"/>
      <c r="E235" s="32"/>
      <c r="F235" s="33"/>
      <c r="G235" s="33"/>
      <c r="H235" s="43"/>
    </row>
    <row r="236" spans="1:8" ht="13.5">
      <c r="A236" s="31"/>
      <c r="B236" s="31"/>
      <c r="D236" s="31"/>
      <c r="E236" s="32"/>
      <c r="F236" s="33"/>
      <c r="G236" s="33"/>
      <c r="H236" s="43"/>
    </row>
    <row r="237" spans="1:8" ht="13.5">
      <c r="A237" s="31"/>
      <c r="B237" s="31"/>
      <c r="D237" s="31"/>
      <c r="E237" s="32"/>
      <c r="F237" s="33"/>
      <c r="G237" s="33"/>
      <c r="H237" s="43"/>
    </row>
    <row r="238" spans="1:8" ht="13.5">
      <c r="A238" s="31"/>
      <c r="B238" s="31"/>
      <c r="D238" s="31"/>
      <c r="E238" s="32"/>
      <c r="F238" s="33"/>
      <c r="G238" s="33"/>
      <c r="H238" s="43"/>
    </row>
    <row r="239" spans="1:8" ht="13.5">
      <c r="A239" s="31"/>
      <c r="B239" s="31"/>
      <c r="D239" s="31"/>
      <c r="E239" s="32"/>
      <c r="F239" s="33"/>
      <c r="G239" s="33"/>
      <c r="H239" s="43"/>
    </row>
    <row r="240" spans="1:8" ht="13.5">
      <c r="A240" s="31"/>
      <c r="B240" s="31"/>
      <c r="D240" s="31"/>
      <c r="E240" s="32"/>
      <c r="F240" s="33"/>
      <c r="G240" s="33"/>
      <c r="H240" s="43"/>
    </row>
    <row r="241" spans="1:8" ht="13.5">
      <c r="A241" s="31"/>
      <c r="B241" s="31"/>
      <c r="D241" s="31"/>
      <c r="E241" s="32"/>
      <c r="F241" s="33"/>
      <c r="G241" s="33"/>
      <c r="H241" s="43"/>
    </row>
    <row r="242" spans="1:8" ht="13.5">
      <c r="A242" s="31"/>
      <c r="B242" s="31"/>
      <c r="D242" s="31"/>
      <c r="E242" s="32"/>
      <c r="F242" s="33"/>
      <c r="G242" s="33"/>
      <c r="H242" s="43"/>
    </row>
    <row r="243" spans="1:8" ht="13.5">
      <c r="A243" s="31"/>
      <c r="B243" s="31"/>
      <c r="D243" s="31"/>
      <c r="E243" s="32"/>
      <c r="F243" s="33"/>
      <c r="G243" s="33"/>
      <c r="H243" s="43"/>
    </row>
    <row r="244" spans="1:8" ht="13.5">
      <c r="A244" s="31"/>
      <c r="B244" s="31"/>
      <c r="D244" s="31"/>
      <c r="E244" s="32"/>
      <c r="F244" s="33"/>
      <c r="G244" s="33"/>
      <c r="H244" s="43"/>
    </row>
    <row r="245" spans="1:8" ht="13.5">
      <c r="A245" s="31"/>
      <c r="B245" s="31"/>
      <c r="D245" s="31"/>
      <c r="E245" s="32"/>
      <c r="F245" s="33"/>
      <c r="G245" s="33"/>
      <c r="H245" s="43"/>
    </row>
    <row r="246" spans="1:8" ht="13.5">
      <c r="A246" s="31"/>
      <c r="B246" s="31"/>
      <c r="D246" s="31"/>
      <c r="E246" s="32"/>
      <c r="F246" s="33"/>
      <c r="G246" s="33"/>
      <c r="H246" s="43"/>
    </row>
    <row r="247" spans="1:8" ht="13.5">
      <c r="A247" s="31"/>
      <c r="B247" s="31"/>
      <c r="D247" s="31"/>
      <c r="E247" s="32"/>
      <c r="F247" s="33"/>
      <c r="G247" s="33"/>
      <c r="H247" s="43"/>
    </row>
    <row r="248" spans="1:8" ht="13.5">
      <c r="A248" s="31"/>
      <c r="B248" s="31"/>
      <c r="D248" s="31"/>
      <c r="E248" s="32"/>
      <c r="F248" s="33"/>
      <c r="G248" s="33"/>
      <c r="H248" s="43"/>
    </row>
    <row r="249" spans="1:8" ht="13.5">
      <c r="A249" s="31"/>
      <c r="B249" s="31"/>
      <c r="D249" s="31"/>
      <c r="E249" s="32"/>
      <c r="F249" s="33"/>
      <c r="G249" s="33"/>
      <c r="H249" s="43"/>
    </row>
    <row r="250" spans="1:8" ht="13.5">
      <c r="A250" s="31"/>
      <c r="B250" s="31"/>
      <c r="D250" s="31"/>
      <c r="E250" s="32"/>
      <c r="F250" s="33"/>
      <c r="G250" s="33"/>
      <c r="H250" s="43"/>
    </row>
    <row r="251" spans="1:8" ht="13.5">
      <c r="A251" s="31"/>
      <c r="B251" s="31"/>
      <c r="D251" s="31"/>
      <c r="E251" s="32"/>
      <c r="F251" s="33"/>
      <c r="G251" s="33"/>
      <c r="H251" s="43"/>
    </row>
    <row r="252" spans="1:8" ht="13.5">
      <c r="A252" s="31"/>
      <c r="B252" s="31"/>
      <c r="D252" s="31"/>
      <c r="E252" s="32"/>
      <c r="F252" s="33"/>
      <c r="G252" s="33"/>
      <c r="H252" s="43"/>
    </row>
    <row r="253" spans="1:8" ht="13.5">
      <c r="A253" s="31"/>
      <c r="B253" s="31"/>
      <c r="D253" s="31"/>
      <c r="E253" s="32"/>
      <c r="F253" s="33"/>
      <c r="G253" s="33"/>
      <c r="H253" s="43"/>
    </row>
    <row r="254" spans="1:8" ht="13.5">
      <c r="A254" s="31"/>
      <c r="B254" s="31"/>
      <c r="D254" s="31"/>
      <c r="E254" s="32"/>
      <c r="F254" s="33"/>
      <c r="G254" s="33"/>
      <c r="H254" s="43"/>
    </row>
    <row r="255" spans="1:8" ht="13.5">
      <c r="A255" s="31"/>
      <c r="B255" s="31"/>
      <c r="D255" s="31"/>
      <c r="E255" s="32"/>
      <c r="F255" s="33"/>
      <c r="G255" s="33"/>
      <c r="H255" s="43"/>
    </row>
    <row r="256" spans="1:8" ht="13.5">
      <c r="A256" s="31"/>
      <c r="B256" s="31"/>
      <c r="D256" s="31"/>
      <c r="E256" s="32"/>
      <c r="F256" s="33"/>
      <c r="G256" s="33"/>
      <c r="H256" s="43"/>
    </row>
    <row r="257" spans="1:8" ht="13.5">
      <c r="A257" s="31"/>
      <c r="B257" s="31"/>
      <c r="D257" s="31"/>
      <c r="E257" s="32"/>
      <c r="F257" s="33"/>
      <c r="G257" s="33"/>
      <c r="H257" s="43"/>
    </row>
    <row r="258" spans="1:8" ht="13.5">
      <c r="A258" s="31"/>
      <c r="B258" s="31"/>
      <c r="D258" s="31"/>
      <c r="E258" s="32"/>
      <c r="F258" s="33"/>
      <c r="G258" s="33"/>
      <c r="H258" s="43"/>
    </row>
    <row r="259" spans="1:8" ht="13.5">
      <c r="A259" s="31"/>
      <c r="B259" s="31"/>
      <c r="D259" s="31"/>
      <c r="E259" s="32"/>
      <c r="F259" s="33"/>
      <c r="G259" s="33"/>
      <c r="H259" s="43"/>
    </row>
    <row r="260" spans="1:8" ht="13.5">
      <c r="A260" s="31"/>
      <c r="B260" s="31"/>
      <c r="D260" s="31"/>
      <c r="E260" s="32"/>
      <c r="F260" s="33"/>
      <c r="G260" s="33"/>
      <c r="H260" s="43"/>
    </row>
    <row r="261" spans="1:8" ht="13.5">
      <c r="A261" s="31"/>
      <c r="B261" s="31"/>
      <c r="D261" s="31"/>
      <c r="E261" s="32"/>
      <c r="F261" s="33"/>
      <c r="G261" s="33"/>
      <c r="H261" s="43"/>
    </row>
    <row r="262" spans="1:8" ht="13.5">
      <c r="A262" s="31"/>
      <c r="B262" s="31"/>
      <c r="D262" s="31"/>
      <c r="E262" s="32"/>
      <c r="F262" s="33"/>
      <c r="G262" s="33"/>
      <c r="H262" s="43"/>
    </row>
    <row r="263" spans="1:8" ht="13.5">
      <c r="A263" s="31"/>
      <c r="B263" s="31"/>
      <c r="D263" s="31"/>
      <c r="E263" s="32"/>
      <c r="F263" s="33"/>
      <c r="G263" s="33"/>
      <c r="H263" s="43"/>
    </row>
    <row r="264" spans="1:8" ht="13.5">
      <c r="A264" s="31"/>
      <c r="B264" s="31"/>
      <c r="D264" s="31"/>
      <c r="E264" s="32"/>
      <c r="F264" s="33"/>
      <c r="G264" s="33"/>
      <c r="H264" s="43"/>
    </row>
    <row r="265" spans="1:8" ht="13.5">
      <c r="A265" s="31"/>
      <c r="B265" s="31"/>
      <c r="D265" s="31"/>
      <c r="E265" s="32"/>
      <c r="F265" s="33"/>
      <c r="G265" s="33"/>
      <c r="H265" s="43"/>
    </row>
    <row r="266" spans="1:8" ht="13.5">
      <c r="A266" s="31"/>
      <c r="B266" s="31"/>
      <c r="D266" s="31"/>
      <c r="E266" s="32"/>
      <c r="F266" s="33"/>
      <c r="G266" s="33"/>
      <c r="H266" s="43"/>
    </row>
    <row r="267" spans="1:8" ht="13.5">
      <c r="A267" s="31"/>
      <c r="B267" s="31"/>
      <c r="D267" s="31"/>
      <c r="E267" s="32"/>
      <c r="F267" s="33"/>
      <c r="G267" s="33"/>
      <c r="H267" s="43"/>
    </row>
    <row r="268" spans="1:8" ht="13.5">
      <c r="A268" s="31"/>
      <c r="B268" s="31"/>
      <c r="D268" s="31"/>
      <c r="E268" s="32"/>
      <c r="F268" s="33"/>
      <c r="G268" s="33"/>
      <c r="H268" s="43"/>
    </row>
    <row r="269" spans="1:8" ht="13.5">
      <c r="A269" s="31"/>
      <c r="B269" s="31"/>
      <c r="D269" s="31"/>
      <c r="E269" s="32"/>
      <c r="F269" s="33"/>
      <c r="G269" s="33"/>
      <c r="H269" s="43"/>
    </row>
    <row r="270" spans="1:8" ht="13.5">
      <c r="A270" s="31"/>
      <c r="B270" s="31"/>
      <c r="D270" s="31"/>
      <c r="E270" s="32"/>
      <c r="F270" s="33"/>
      <c r="G270" s="33"/>
      <c r="H270" s="43"/>
    </row>
    <row r="271" spans="1:8" ht="13.5">
      <c r="A271" s="31"/>
      <c r="B271" s="31"/>
      <c r="D271" s="31"/>
      <c r="E271" s="32"/>
      <c r="F271" s="33"/>
      <c r="G271" s="33"/>
      <c r="H271" s="43"/>
    </row>
    <row r="272" spans="1:8" ht="13.5">
      <c r="A272" s="31"/>
      <c r="B272" s="31"/>
      <c r="D272" s="31"/>
      <c r="E272" s="32"/>
      <c r="F272" s="33"/>
      <c r="G272" s="33"/>
      <c r="H272" s="43"/>
    </row>
    <row r="273" spans="1:8" ht="13.5">
      <c r="A273" s="31"/>
      <c r="B273" s="31"/>
      <c r="D273" s="31"/>
      <c r="E273" s="32"/>
      <c r="F273" s="33"/>
      <c r="G273" s="33"/>
      <c r="H273" s="43"/>
    </row>
    <row r="274" spans="1:8" ht="13.5">
      <c r="A274" s="31"/>
      <c r="B274" s="31"/>
      <c r="D274" s="31"/>
      <c r="E274" s="32"/>
      <c r="F274" s="33"/>
      <c r="G274" s="33"/>
      <c r="H274" s="43"/>
    </row>
    <row r="275" spans="1:8" ht="13.5">
      <c r="A275" s="31"/>
      <c r="B275" s="31"/>
      <c r="D275" s="31"/>
      <c r="E275" s="32"/>
      <c r="F275" s="33"/>
      <c r="G275" s="33"/>
      <c r="H275" s="43"/>
    </row>
    <row r="276" spans="1:8" ht="13.5">
      <c r="A276" s="31"/>
      <c r="B276" s="31"/>
      <c r="D276" s="31"/>
      <c r="E276" s="32"/>
      <c r="F276" s="33"/>
      <c r="G276" s="33"/>
      <c r="H276" s="43"/>
    </row>
    <row r="277" spans="1:8" ht="13.5">
      <c r="A277" s="31"/>
      <c r="B277" s="31"/>
      <c r="D277" s="31"/>
      <c r="E277" s="32"/>
      <c r="F277" s="33"/>
      <c r="G277" s="33"/>
      <c r="H277" s="43"/>
    </row>
    <row r="278" spans="1:8" ht="13.5">
      <c r="A278" s="31"/>
      <c r="B278" s="31"/>
      <c r="D278" s="31"/>
      <c r="E278" s="32"/>
      <c r="F278" s="33"/>
      <c r="G278" s="33"/>
      <c r="H278" s="43"/>
    </row>
    <row r="279" spans="1:8" ht="13.5">
      <c r="A279" s="31"/>
      <c r="B279" s="31"/>
      <c r="D279" s="31"/>
      <c r="E279" s="32"/>
      <c r="F279" s="33"/>
      <c r="G279" s="33"/>
      <c r="H279" s="43"/>
    </row>
    <row r="280" spans="1:8" ht="13.5">
      <c r="A280" s="31"/>
      <c r="B280" s="31"/>
      <c r="D280" s="31"/>
      <c r="E280" s="32"/>
      <c r="F280" s="33"/>
      <c r="G280" s="33"/>
      <c r="H280" s="43"/>
    </row>
    <row r="281" spans="1:8" ht="13.5">
      <c r="A281" s="31"/>
      <c r="B281" s="31"/>
      <c r="D281" s="31"/>
      <c r="E281" s="32"/>
      <c r="F281" s="33"/>
      <c r="G281" s="33"/>
      <c r="H281" s="43"/>
    </row>
    <row r="282" spans="1:8" ht="13.5">
      <c r="A282" s="31"/>
      <c r="B282" s="31"/>
      <c r="D282" s="31"/>
      <c r="E282" s="32"/>
      <c r="F282" s="33"/>
      <c r="G282" s="33"/>
      <c r="H282" s="43"/>
    </row>
    <row r="283" spans="1:8" ht="13.5">
      <c r="A283" s="31"/>
      <c r="B283" s="31"/>
      <c r="D283" s="31"/>
      <c r="E283" s="32"/>
      <c r="F283" s="33"/>
      <c r="G283" s="33"/>
      <c r="H283" s="43"/>
    </row>
    <row r="284" spans="1:8" ht="13.5">
      <c r="A284" s="31"/>
      <c r="B284" s="31"/>
      <c r="D284" s="31"/>
      <c r="E284" s="32"/>
      <c r="F284" s="33"/>
      <c r="G284" s="33"/>
      <c r="H284" s="43"/>
    </row>
    <row r="285" spans="1:8" ht="13.5">
      <c r="A285" s="31"/>
      <c r="B285" s="31"/>
      <c r="D285" s="31"/>
      <c r="E285" s="32"/>
      <c r="F285" s="33"/>
      <c r="G285" s="33"/>
      <c r="H285" s="43"/>
    </row>
    <row r="286" spans="1:8" ht="13.5">
      <c r="A286" s="31"/>
      <c r="B286" s="31"/>
      <c r="D286" s="31"/>
      <c r="E286" s="32"/>
      <c r="F286" s="33"/>
      <c r="G286" s="33"/>
      <c r="H286" s="43"/>
    </row>
    <row r="287" spans="1:8" ht="13.5">
      <c r="A287" s="31"/>
      <c r="B287" s="31"/>
      <c r="D287" s="31"/>
      <c r="E287" s="32"/>
      <c r="F287" s="33"/>
      <c r="G287" s="33"/>
      <c r="H287" s="43"/>
    </row>
    <row r="288" spans="1:8" ht="13.5">
      <c r="A288" s="31"/>
      <c r="B288" s="31"/>
      <c r="D288" s="31"/>
      <c r="E288" s="32"/>
      <c r="F288" s="33"/>
      <c r="G288" s="33"/>
      <c r="H288" s="43"/>
    </row>
    <row r="289" spans="1:8" ht="13.5">
      <c r="A289" s="31"/>
      <c r="B289" s="31"/>
      <c r="D289" s="31"/>
      <c r="E289" s="32"/>
      <c r="F289" s="33"/>
      <c r="G289" s="33"/>
      <c r="H289" s="43"/>
    </row>
    <row r="290" spans="1:8" ht="13.5">
      <c r="A290" s="31"/>
      <c r="B290" s="31"/>
      <c r="D290" s="31"/>
      <c r="E290" s="32"/>
      <c r="F290" s="33"/>
      <c r="G290" s="33"/>
      <c r="H290" s="43"/>
    </row>
    <row r="291" spans="1:8" ht="13.5">
      <c r="A291" s="31"/>
      <c r="B291" s="31"/>
      <c r="D291" s="31"/>
      <c r="E291" s="32"/>
      <c r="F291" s="33"/>
      <c r="G291" s="33"/>
      <c r="H291" s="43"/>
    </row>
    <row r="292" spans="1:8" ht="13.5">
      <c r="A292" s="31"/>
      <c r="B292" s="31"/>
      <c r="D292" s="31"/>
      <c r="E292" s="32"/>
      <c r="F292" s="33"/>
      <c r="G292" s="33"/>
      <c r="H292" s="43"/>
    </row>
    <row r="293" spans="1:8" ht="13.5">
      <c r="A293" s="31"/>
      <c r="B293" s="31"/>
      <c r="D293" s="31"/>
      <c r="E293" s="32"/>
      <c r="F293" s="33"/>
      <c r="G293" s="33"/>
      <c r="H293" s="43"/>
    </row>
    <row r="294" spans="1:8" ht="13.5">
      <c r="A294" s="31"/>
      <c r="B294" s="31"/>
      <c r="D294" s="31"/>
      <c r="E294" s="32"/>
      <c r="F294" s="33"/>
      <c r="G294" s="33"/>
      <c r="H294" s="43"/>
    </row>
    <row r="295" spans="1:8" ht="13.5">
      <c r="A295" s="31"/>
      <c r="B295" s="31"/>
      <c r="D295" s="31"/>
      <c r="E295" s="32"/>
      <c r="F295" s="33"/>
      <c r="G295" s="33"/>
      <c r="H295" s="43"/>
    </row>
    <row r="296" spans="1:8" ht="13.5">
      <c r="A296" s="31"/>
      <c r="B296" s="31"/>
      <c r="D296" s="31"/>
      <c r="E296" s="32"/>
      <c r="F296" s="33"/>
      <c r="G296" s="33"/>
      <c r="H296" s="43"/>
    </row>
    <row r="297" spans="1:8" ht="13.5">
      <c r="A297" s="31"/>
      <c r="B297" s="31"/>
      <c r="D297" s="31"/>
      <c r="E297" s="32"/>
      <c r="F297" s="33"/>
      <c r="G297" s="33"/>
      <c r="H297" s="43"/>
    </row>
    <row r="298" spans="1:8" ht="13.5">
      <c r="A298" s="31"/>
      <c r="B298" s="31"/>
      <c r="D298" s="31"/>
      <c r="E298" s="32"/>
      <c r="F298" s="33"/>
      <c r="G298" s="33"/>
      <c r="H298" s="43"/>
    </row>
    <row r="299" spans="1:8" ht="13.5">
      <c r="A299" s="31"/>
      <c r="B299" s="31"/>
      <c r="D299" s="31"/>
      <c r="E299" s="32"/>
      <c r="F299" s="33"/>
      <c r="G299" s="33"/>
      <c r="H299" s="43"/>
    </row>
    <row r="300" spans="1:8" ht="13.5">
      <c r="A300" s="31"/>
      <c r="B300" s="31"/>
      <c r="D300" s="31"/>
      <c r="E300" s="32"/>
      <c r="F300" s="33"/>
      <c r="G300" s="33"/>
      <c r="H300" s="43"/>
    </row>
    <row r="301" spans="1:8" ht="13.5">
      <c r="A301" s="31"/>
      <c r="B301" s="31"/>
      <c r="D301" s="31"/>
      <c r="E301" s="32"/>
      <c r="F301" s="33"/>
      <c r="G301" s="33"/>
      <c r="H301" s="43"/>
    </row>
    <row r="302" spans="1:8" ht="13.5">
      <c r="A302" s="31"/>
      <c r="B302" s="31"/>
      <c r="D302" s="31"/>
      <c r="E302" s="32"/>
      <c r="F302" s="33"/>
      <c r="G302" s="33"/>
      <c r="H302" s="43"/>
    </row>
    <row r="303" spans="1:8" ht="13.5">
      <c r="A303" s="31"/>
      <c r="B303" s="31"/>
      <c r="D303" s="31"/>
      <c r="E303" s="32"/>
      <c r="F303" s="33"/>
      <c r="G303" s="33"/>
      <c r="H303" s="43"/>
    </row>
    <row r="304" spans="1:8" ht="13.5">
      <c r="A304" s="31"/>
      <c r="B304" s="31"/>
      <c r="D304" s="31"/>
      <c r="E304" s="32"/>
      <c r="F304" s="33"/>
      <c r="G304" s="33"/>
      <c r="H304" s="43"/>
    </row>
    <row r="305" spans="1:8" ht="13.5">
      <c r="A305" s="31"/>
      <c r="B305" s="31"/>
      <c r="D305" s="31"/>
      <c r="E305" s="32"/>
      <c r="F305" s="33"/>
      <c r="G305" s="33"/>
      <c r="H305" s="43"/>
    </row>
    <row r="306" spans="1:8" ht="13.5">
      <c r="A306" s="31"/>
      <c r="B306" s="31"/>
      <c r="D306" s="31"/>
      <c r="E306" s="32"/>
      <c r="F306" s="33"/>
      <c r="G306" s="33"/>
      <c r="H306" s="43"/>
    </row>
    <row r="307" spans="1:8" ht="13.5">
      <c r="A307" s="31"/>
      <c r="B307" s="31"/>
      <c r="D307" s="31"/>
      <c r="E307" s="32"/>
      <c r="F307" s="33"/>
      <c r="G307" s="33"/>
      <c r="H307" s="43"/>
    </row>
    <row r="308" spans="1:8" ht="13.5">
      <c r="A308" s="31"/>
      <c r="B308" s="31"/>
      <c r="D308" s="31"/>
      <c r="E308" s="32"/>
      <c r="F308" s="33"/>
      <c r="G308" s="33"/>
      <c r="H308" s="43"/>
    </row>
    <row r="309" spans="1:8" ht="13.5">
      <c r="A309" s="31"/>
      <c r="B309" s="31"/>
      <c r="D309" s="31"/>
      <c r="E309" s="32"/>
      <c r="F309" s="33"/>
      <c r="G309" s="33"/>
      <c r="H309" s="43"/>
    </row>
    <row r="310" spans="1:8" ht="13.5">
      <c r="A310" s="31"/>
      <c r="B310" s="31"/>
      <c r="D310" s="31"/>
      <c r="E310" s="32"/>
      <c r="F310" s="33"/>
      <c r="G310" s="33"/>
      <c r="H310" s="43"/>
    </row>
    <row r="311" spans="1:8" ht="13.5">
      <c r="A311" s="31"/>
      <c r="B311" s="31"/>
      <c r="D311" s="31"/>
      <c r="E311" s="32"/>
      <c r="F311" s="33"/>
      <c r="G311" s="33"/>
      <c r="H311" s="43"/>
    </row>
    <row r="312" spans="1:8" ht="13.5">
      <c r="A312" s="31"/>
      <c r="B312" s="31"/>
      <c r="D312" s="31"/>
      <c r="E312" s="32"/>
      <c r="F312" s="33"/>
      <c r="G312" s="33"/>
      <c r="H312" s="43"/>
    </row>
    <row r="313" spans="1:8" ht="13.5">
      <c r="A313" s="31"/>
      <c r="B313" s="31"/>
      <c r="D313" s="31"/>
      <c r="E313" s="32"/>
      <c r="F313" s="33"/>
      <c r="G313" s="33"/>
      <c r="H313" s="43"/>
    </row>
    <row r="314" spans="1:8" ht="13.5">
      <c r="A314" s="31"/>
      <c r="B314" s="31"/>
      <c r="D314" s="31"/>
      <c r="E314" s="32"/>
      <c r="F314" s="33"/>
      <c r="G314" s="33"/>
      <c r="H314" s="43"/>
    </row>
    <row r="315" spans="1:8" ht="13.5">
      <c r="A315" s="31"/>
      <c r="B315" s="31"/>
      <c r="D315" s="31"/>
      <c r="E315" s="32"/>
      <c r="F315" s="33"/>
      <c r="G315" s="33"/>
      <c r="H315" s="43"/>
    </row>
    <row r="316" spans="1:8" ht="13.5">
      <c r="A316" s="31"/>
      <c r="B316" s="31"/>
      <c r="D316" s="31"/>
      <c r="E316" s="32"/>
      <c r="F316" s="33"/>
      <c r="G316" s="33"/>
      <c r="H316" s="43"/>
    </row>
    <row r="317" spans="1:8" ht="13.5">
      <c r="A317" s="31"/>
      <c r="B317" s="31"/>
      <c r="D317" s="31"/>
      <c r="E317" s="32"/>
      <c r="F317" s="33"/>
      <c r="G317" s="33"/>
      <c r="H317" s="43"/>
    </row>
    <row r="318" spans="1:8" ht="13.5">
      <c r="A318" s="31"/>
      <c r="B318" s="31"/>
      <c r="D318" s="31"/>
      <c r="E318" s="32"/>
      <c r="F318" s="33"/>
      <c r="G318" s="33"/>
      <c r="H318" s="43"/>
    </row>
    <row r="319" spans="1:8" ht="13.5">
      <c r="A319" s="31"/>
      <c r="B319" s="31"/>
      <c r="D319" s="31"/>
      <c r="E319" s="32"/>
      <c r="F319" s="33"/>
      <c r="G319" s="33"/>
      <c r="H319" s="43"/>
    </row>
    <row r="320" spans="1:8" ht="13.5">
      <c r="A320" s="31"/>
      <c r="B320" s="31"/>
      <c r="D320" s="31"/>
      <c r="E320" s="32"/>
      <c r="F320" s="33"/>
      <c r="G320" s="33"/>
      <c r="H320" s="43"/>
    </row>
    <row r="321" spans="1:8" ht="13.5">
      <c r="A321" s="31"/>
      <c r="B321" s="31"/>
      <c r="D321" s="31"/>
      <c r="E321" s="32"/>
      <c r="F321" s="33"/>
      <c r="G321" s="33"/>
      <c r="H321" s="43"/>
    </row>
    <row r="322" spans="1:8" ht="13.5">
      <c r="A322" s="31"/>
      <c r="B322" s="31"/>
      <c r="D322" s="31"/>
      <c r="E322" s="32"/>
      <c r="F322" s="33"/>
      <c r="G322" s="33"/>
      <c r="H322" s="43"/>
    </row>
    <row r="323" spans="1:8" ht="13.5">
      <c r="A323" s="31"/>
      <c r="B323" s="31"/>
      <c r="D323" s="31"/>
      <c r="E323" s="32"/>
      <c r="F323" s="33"/>
      <c r="G323" s="33"/>
      <c r="H323" s="43"/>
    </row>
    <row r="324" spans="1:8" ht="13.5">
      <c r="A324" s="31"/>
      <c r="B324" s="31"/>
      <c r="D324" s="31"/>
      <c r="E324" s="32"/>
      <c r="F324" s="33"/>
      <c r="G324" s="33"/>
      <c r="H324" s="43"/>
    </row>
    <row r="325" spans="1:8" ht="13.5">
      <c r="A325" s="31"/>
      <c r="B325" s="31"/>
      <c r="D325" s="31"/>
      <c r="E325" s="32"/>
      <c r="F325" s="33"/>
      <c r="G325" s="33"/>
      <c r="H325" s="43"/>
    </row>
    <row r="326" spans="1:8" ht="13.5">
      <c r="A326" s="31"/>
      <c r="B326" s="31"/>
      <c r="D326" s="31"/>
      <c r="E326" s="32"/>
      <c r="F326" s="33"/>
      <c r="G326" s="33"/>
      <c r="H326" s="43"/>
    </row>
    <row r="327" spans="1:8" ht="13.5">
      <c r="A327" s="31"/>
      <c r="B327" s="31"/>
      <c r="D327" s="31"/>
      <c r="E327" s="32"/>
      <c r="F327" s="33"/>
      <c r="G327" s="33"/>
      <c r="H327" s="43"/>
    </row>
    <row r="328" spans="1:8" ht="13.5">
      <c r="A328" s="31"/>
      <c r="B328" s="31"/>
      <c r="D328" s="31"/>
      <c r="E328" s="32"/>
      <c r="F328" s="33"/>
      <c r="G328" s="33"/>
      <c r="H328" s="43"/>
    </row>
    <row r="329" spans="1:8" ht="13.5">
      <c r="A329" s="31"/>
      <c r="B329" s="31"/>
      <c r="D329" s="31"/>
      <c r="E329" s="32"/>
      <c r="F329" s="33"/>
      <c r="G329" s="33"/>
      <c r="H329" s="43"/>
    </row>
    <row r="330" spans="1:8" ht="13.5">
      <c r="A330" s="31"/>
      <c r="B330" s="31"/>
      <c r="D330" s="31"/>
      <c r="E330" s="32"/>
      <c r="F330" s="33"/>
      <c r="G330" s="33"/>
      <c r="H330" s="43"/>
    </row>
    <row r="331" spans="1:8" ht="13.5">
      <c r="A331" s="31"/>
      <c r="B331" s="31"/>
      <c r="D331" s="31"/>
      <c r="E331" s="32"/>
      <c r="F331" s="33"/>
      <c r="G331" s="33"/>
      <c r="H331" s="43"/>
    </row>
    <row r="332" spans="1:8" ht="13.5">
      <c r="A332" s="31"/>
      <c r="B332" s="31"/>
      <c r="D332" s="31"/>
      <c r="E332" s="32"/>
      <c r="F332" s="33"/>
      <c r="G332" s="33"/>
      <c r="H332" s="43"/>
    </row>
    <row r="333" spans="1:8" ht="13.5">
      <c r="A333" s="31"/>
      <c r="B333" s="31"/>
      <c r="D333" s="31"/>
      <c r="E333" s="32"/>
      <c r="F333" s="33"/>
      <c r="G333" s="33"/>
      <c r="H333" s="43"/>
    </row>
    <row r="334" spans="1:8" ht="13.5">
      <c r="A334" s="31"/>
      <c r="B334" s="31"/>
      <c r="D334" s="31"/>
      <c r="E334" s="32"/>
      <c r="F334" s="33"/>
      <c r="G334" s="33"/>
      <c r="H334" s="43"/>
    </row>
    <row r="335" spans="1:8" ht="13.5">
      <c r="A335" s="31"/>
      <c r="B335" s="31"/>
      <c r="D335" s="31"/>
      <c r="E335" s="32"/>
      <c r="F335" s="33"/>
      <c r="G335" s="33"/>
      <c r="H335" s="43"/>
    </row>
    <row r="336" spans="1:8" ht="13.5">
      <c r="A336" s="31"/>
      <c r="B336" s="31"/>
      <c r="D336" s="31"/>
      <c r="E336" s="32"/>
      <c r="F336" s="33"/>
      <c r="G336" s="33"/>
      <c r="H336" s="43"/>
    </row>
    <row r="337" spans="1:8" ht="13.5">
      <c r="A337" s="31"/>
      <c r="B337" s="31"/>
      <c r="D337" s="31"/>
      <c r="E337" s="32"/>
      <c r="F337" s="33"/>
      <c r="G337" s="33"/>
      <c r="H337" s="43"/>
    </row>
    <row r="338" spans="1:8" ht="13.5">
      <c r="A338" s="31"/>
      <c r="B338" s="31"/>
      <c r="D338" s="31"/>
      <c r="E338" s="32"/>
      <c r="F338" s="33"/>
      <c r="G338" s="33"/>
      <c r="H338" s="43"/>
    </row>
    <row r="339" spans="1:8" ht="13.5">
      <c r="A339" s="31"/>
      <c r="B339" s="31"/>
      <c r="D339" s="31"/>
      <c r="E339" s="32"/>
      <c r="F339" s="33"/>
      <c r="G339" s="33"/>
      <c r="H339" s="43"/>
    </row>
    <row r="340" spans="1:8" ht="13.5">
      <c r="A340" s="31"/>
      <c r="B340" s="31"/>
      <c r="D340" s="31"/>
      <c r="E340" s="32"/>
      <c r="F340" s="33"/>
      <c r="G340" s="33"/>
      <c r="H340" s="43"/>
    </row>
    <row r="341" spans="1:8" ht="13.5">
      <c r="A341" s="31"/>
      <c r="B341" s="31"/>
      <c r="D341" s="31"/>
      <c r="E341" s="32"/>
      <c r="F341" s="33"/>
      <c r="G341" s="33"/>
      <c r="H341" s="43"/>
    </row>
    <row r="342" spans="1:8" ht="13.5">
      <c r="A342" s="31"/>
      <c r="B342" s="31"/>
      <c r="D342" s="31"/>
      <c r="E342" s="32"/>
      <c r="F342" s="33"/>
      <c r="G342" s="33"/>
      <c r="H342" s="43"/>
    </row>
    <row r="343" spans="1:8" ht="13.5">
      <c r="A343" s="31"/>
      <c r="B343" s="31"/>
      <c r="D343" s="31"/>
      <c r="E343" s="32"/>
      <c r="F343" s="33"/>
      <c r="G343" s="33"/>
      <c r="H343" s="43"/>
    </row>
    <row r="344" spans="1:8" ht="13.5">
      <c r="A344" s="31"/>
      <c r="B344" s="31"/>
      <c r="D344" s="31"/>
      <c r="E344" s="32"/>
      <c r="F344" s="33"/>
      <c r="G344" s="33"/>
      <c r="H344" s="43"/>
    </row>
    <row r="345" spans="1:8" ht="13.5">
      <c r="A345" s="31"/>
      <c r="B345" s="31"/>
      <c r="D345" s="31"/>
      <c r="E345" s="32"/>
      <c r="F345" s="33"/>
      <c r="G345" s="33"/>
      <c r="H345" s="43"/>
    </row>
    <row r="346" spans="1:8" ht="13.5">
      <c r="A346" s="31"/>
      <c r="B346" s="31"/>
      <c r="D346" s="31"/>
      <c r="E346" s="32"/>
      <c r="F346" s="33"/>
      <c r="G346" s="33"/>
      <c r="H346" s="43"/>
    </row>
    <row r="347" spans="1:8" ht="13.5">
      <c r="A347" s="31"/>
      <c r="B347" s="31"/>
      <c r="D347" s="31"/>
      <c r="E347" s="32"/>
      <c r="F347" s="33"/>
      <c r="G347" s="33"/>
      <c r="H347" s="43"/>
    </row>
    <row r="348" spans="1:8" ht="13.5">
      <c r="A348" s="31"/>
      <c r="B348" s="31"/>
      <c r="D348" s="31"/>
      <c r="E348" s="32"/>
      <c r="F348" s="33"/>
      <c r="G348" s="33"/>
      <c r="H348" s="43"/>
    </row>
    <row r="349" spans="1:8" ht="13.5">
      <c r="A349" s="31"/>
      <c r="B349" s="31"/>
      <c r="D349" s="31"/>
      <c r="E349" s="32"/>
      <c r="F349" s="33"/>
      <c r="G349" s="33"/>
      <c r="H349" s="43"/>
    </row>
    <row r="350" spans="1:8" ht="13.5">
      <c r="A350" s="31"/>
      <c r="B350" s="31"/>
      <c r="D350" s="31"/>
      <c r="E350" s="32"/>
      <c r="F350" s="33"/>
      <c r="G350" s="33"/>
      <c r="H350" s="43"/>
    </row>
    <row r="351" spans="1:8" ht="13.5">
      <c r="A351" s="31"/>
      <c r="B351" s="31"/>
      <c r="D351" s="31"/>
      <c r="E351" s="32"/>
      <c r="F351" s="33"/>
      <c r="G351" s="33"/>
      <c r="H351" s="43"/>
    </row>
    <row r="352" spans="1:8" ht="13.5">
      <c r="A352" s="31"/>
      <c r="B352" s="31"/>
      <c r="D352" s="31"/>
      <c r="E352" s="32"/>
      <c r="F352" s="33"/>
      <c r="G352" s="33"/>
      <c r="H352" s="43"/>
    </row>
    <row r="353" spans="1:8" ht="13.5">
      <c r="A353" s="31"/>
      <c r="B353" s="31"/>
      <c r="D353" s="31"/>
      <c r="E353" s="32"/>
      <c r="F353" s="33"/>
      <c r="G353" s="33"/>
      <c r="H353" s="43"/>
    </row>
    <row r="354" spans="1:8" ht="13.5">
      <c r="A354" s="31"/>
      <c r="B354" s="31"/>
      <c r="D354" s="31"/>
      <c r="E354" s="32"/>
      <c r="F354" s="33"/>
      <c r="G354" s="33"/>
      <c r="H354" s="43"/>
    </row>
    <row r="355" spans="1:8" ht="13.5">
      <c r="A355" s="31"/>
      <c r="B355" s="31"/>
      <c r="D355" s="31"/>
      <c r="E355" s="32"/>
      <c r="F355" s="33"/>
      <c r="G355" s="33"/>
      <c r="H355" s="43"/>
    </row>
    <row r="356" spans="1:8" ht="13.5">
      <c r="A356" s="31"/>
      <c r="B356" s="31"/>
      <c r="D356" s="31"/>
      <c r="E356" s="32"/>
      <c r="F356" s="33"/>
      <c r="G356" s="33"/>
      <c r="H356" s="43"/>
    </row>
    <row r="357" spans="1:8" ht="13.5">
      <c r="A357" s="31"/>
      <c r="B357" s="31"/>
      <c r="D357" s="31"/>
      <c r="E357" s="32"/>
      <c r="F357" s="33"/>
      <c r="G357" s="33"/>
      <c r="H357" s="43"/>
    </row>
    <row r="358" spans="1:8" ht="13.5">
      <c r="A358" s="31"/>
      <c r="B358" s="31"/>
      <c r="D358" s="31"/>
      <c r="E358" s="32"/>
      <c r="F358" s="33"/>
      <c r="G358" s="33"/>
      <c r="H358" s="43"/>
    </row>
    <row r="359" spans="1:8" ht="13.5">
      <c r="A359" s="31"/>
      <c r="B359" s="31"/>
      <c r="D359" s="31"/>
      <c r="E359" s="32"/>
      <c r="F359" s="33"/>
      <c r="G359" s="33"/>
      <c r="H359" s="43"/>
    </row>
    <row r="360" spans="1:8" ht="13.5">
      <c r="A360" s="31"/>
      <c r="B360" s="31"/>
      <c r="D360" s="31"/>
      <c r="E360" s="32"/>
      <c r="F360" s="33"/>
      <c r="G360" s="33"/>
      <c r="H360" s="43"/>
    </row>
    <row r="361" spans="1:8" ht="13.5">
      <c r="A361" s="31"/>
      <c r="B361" s="31"/>
      <c r="D361" s="31"/>
      <c r="E361" s="32"/>
      <c r="F361" s="33"/>
      <c r="G361" s="33"/>
      <c r="H361" s="43"/>
    </row>
    <row r="362" spans="1:8" ht="13.5">
      <c r="A362" s="31"/>
      <c r="B362" s="31"/>
      <c r="D362" s="31"/>
      <c r="E362" s="32"/>
      <c r="F362" s="33"/>
      <c r="G362" s="33"/>
      <c r="H362" s="43"/>
    </row>
    <row r="363" spans="1:8" ht="13.5">
      <c r="A363" s="31"/>
      <c r="B363" s="31"/>
      <c r="D363" s="31"/>
      <c r="E363" s="32"/>
      <c r="F363" s="33"/>
      <c r="G363" s="33"/>
      <c r="H363" s="43"/>
    </row>
    <row r="364" spans="1:8" ht="13.5">
      <c r="A364" s="31"/>
      <c r="B364" s="31"/>
      <c r="D364" s="31"/>
      <c r="E364" s="32"/>
      <c r="F364" s="33"/>
      <c r="G364" s="33"/>
      <c r="H364" s="43"/>
    </row>
    <row r="365" spans="1:8" ht="13.5">
      <c r="A365" s="31"/>
      <c r="B365" s="31"/>
      <c r="D365" s="31"/>
      <c r="E365" s="32"/>
      <c r="F365" s="33"/>
      <c r="G365" s="33"/>
      <c r="H365" s="43"/>
    </row>
    <row r="366" spans="1:8" ht="13.5">
      <c r="A366" s="31"/>
      <c r="B366" s="31"/>
      <c r="D366" s="31"/>
      <c r="E366" s="32"/>
      <c r="F366" s="33"/>
      <c r="G366" s="33"/>
      <c r="H366" s="43"/>
    </row>
    <row r="367" spans="1:8" ht="13.5">
      <c r="A367" s="31"/>
      <c r="B367" s="31"/>
      <c r="D367" s="31"/>
      <c r="E367" s="32"/>
      <c r="F367" s="33"/>
      <c r="G367" s="33"/>
      <c r="H367" s="43"/>
    </row>
    <row r="368" spans="1:8" ht="13.5">
      <c r="A368" s="31"/>
      <c r="B368" s="31"/>
      <c r="D368" s="31"/>
      <c r="E368" s="32"/>
      <c r="F368" s="33"/>
      <c r="G368" s="33"/>
      <c r="H368" s="43"/>
    </row>
    <row r="369" spans="1:8" ht="13.5">
      <c r="A369" s="31"/>
      <c r="B369" s="31"/>
      <c r="D369" s="31"/>
      <c r="E369" s="32"/>
      <c r="F369" s="33"/>
      <c r="G369" s="33"/>
      <c r="H369" s="43"/>
    </row>
    <row r="370" spans="1:8" ht="13.5">
      <c r="A370" s="31"/>
      <c r="B370" s="31"/>
      <c r="D370" s="31"/>
      <c r="E370" s="32"/>
      <c r="F370" s="33"/>
      <c r="G370" s="33"/>
      <c r="H370" s="43"/>
    </row>
    <row r="371" spans="1:8" ht="13.5">
      <c r="A371" s="31"/>
      <c r="B371" s="31"/>
      <c r="D371" s="31"/>
      <c r="E371" s="32"/>
      <c r="F371" s="33"/>
      <c r="G371" s="33"/>
      <c r="H371" s="43"/>
    </row>
    <row r="372" spans="1:8" ht="13.5">
      <c r="A372" s="31"/>
      <c r="B372" s="31"/>
      <c r="D372" s="31"/>
      <c r="E372" s="32"/>
      <c r="F372" s="33"/>
      <c r="G372" s="33"/>
      <c r="H372" s="43"/>
    </row>
    <row r="373" spans="1:8" ht="13.5">
      <c r="A373" s="31"/>
      <c r="B373" s="31"/>
      <c r="D373" s="31"/>
      <c r="E373" s="32"/>
      <c r="F373" s="33"/>
      <c r="G373" s="33"/>
      <c r="H373" s="43"/>
    </row>
    <row r="374" spans="1:8" ht="13.5">
      <c r="A374" s="31"/>
      <c r="B374" s="31"/>
      <c r="D374" s="31"/>
      <c r="E374" s="32"/>
      <c r="F374" s="33"/>
      <c r="G374" s="33"/>
      <c r="H374" s="43"/>
    </row>
    <row r="375" spans="1:8" ht="13.5">
      <c r="A375" s="31"/>
      <c r="B375" s="31"/>
      <c r="D375" s="31"/>
      <c r="E375" s="32"/>
      <c r="F375" s="33"/>
      <c r="G375" s="33"/>
      <c r="H375" s="43"/>
    </row>
    <row r="376" spans="1:8" ht="13.5">
      <c r="A376" s="31"/>
      <c r="B376" s="31"/>
      <c r="D376" s="31"/>
      <c r="E376" s="32"/>
      <c r="F376" s="33"/>
      <c r="G376" s="33"/>
      <c r="H376" s="43"/>
    </row>
    <row r="377" spans="1:8" ht="13.5">
      <c r="A377" s="31"/>
      <c r="B377" s="31"/>
      <c r="D377" s="31"/>
      <c r="E377" s="32"/>
      <c r="F377" s="33"/>
      <c r="G377" s="33"/>
      <c r="H377" s="43"/>
    </row>
    <row r="378" spans="1:8" ht="13.5">
      <c r="A378" s="31"/>
      <c r="B378" s="31"/>
      <c r="D378" s="31"/>
      <c r="E378" s="32"/>
      <c r="F378" s="33"/>
      <c r="G378" s="33"/>
      <c r="H378" s="43"/>
    </row>
    <row r="379" spans="1:8" ht="13.5">
      <c r="A379" s="31"/>
      <c r="B379" s="31"/>
      <c r="D379" s="31"/>
      <c r="E379" s="32"/>
      <c r="F379" s="33"/>
      <c r="G379" s="33"/>
      <c r="H379" s="43"/>
    </row>
    <row r="380" spans="1:8" ht="13.5">
      <c r="A380" s="31"/>
      <c r="B380" s="31"/>
      <c r="D380" s="31"/>
      <c r="E380" s="32"/>
      <c r="F380" s="33"/>
      <c r="G380" s="33"/>
      <c r="H380" s="43"/>
    </row>
    <row r="381" spans="1:8" ht="13.5">
      <c r="A381" s="31"/>
      <c r="B381" s="31"/>
      <c r="D381" s="31"/>
      <c r="E381" s="32"/>
      <c r="F381" s="33"/>
      <c r="G381" s="33"/>
      <c r="H381" s="43"/>
    </row>
    <row r="382" spans="1:8" ht="13.5">
      <c r="A382" s="31"/>
      <c r="B382" s="31"/>
      <c r="D382" s="31"/>
      <c r="E382" s="32"/>
      <c r="F382" s="33"/>
      <c r="G382" s="33"/>
      <c r="H382" s="43"/>
    </row>
    <row r="383" spans="1:8" ht="13.5">
      <c r="A383" s="31"/>
      <c r="B383" s="31"/>
      <c r="D383" s="31"/>
      <c r="E383" s="32"/>
      <c r="F383" s="33"/>
      <c r="G383" s="33"/>
      <c r="H383" s="43"/>
    </row>
    <row r="384" spans="1:8" ht="13.5">
      <c r="A384" s="31"/>
      <c r="B384" s="31"/>
      <c r="D384" s="31"/>
      <c r="E384" s="32"/>
      <c r="F384" s="33"/>
      <c r="G384" s="33"/>
      <c r="H384" s="43"/>
    </row>
    <row r="385" spans="1:8" ht="13.5">
      <c r="A385" s="31"/>
      <c r="B385" s="31"/>
      <c r="D385" s="31"/>
      <c r="E385" s="32"/>
      <c r="F385" s="33"/>
      <c r="G385" s="33"/>
      <c r="H385" s="43"/>
    </row>
    <row r="386" spans="1:8" ht="13.5">
      <c r="A386" s="31"/>
      <c r="B386" s="31"/>
      <c r="D386" s="31"/>
      <c r="E386" s="32"/>
      <c r="F386" s="33"/>
      <c r="G386" s="33"/>
      <c r="H386" s="43"/>
    </row>
    <row r="387" spans="1:8" ht="13.5">
      <c r="A387" s="31"/>
      <c r="B387" s="31"/>
      <c r="D387" s="31"/>
      <c r="E387" s="32"/>
      <c r="F387" s="33"/>
      <c r="G387" s="33"/>
      <c r="H387" s="43"/>
    </row>
    <row r="388" spans="1:8" ht="13.5">
      <c r="A388" s="31"/>
      <c r="B388" s="31"/>
      <c r="D388" s="31"/>
      <c r="E388" s="32"/>
      <c r="F388" s="33"/>
      <c r="G388" s="33"/>
      <c r="H388" s="43"/>
    </row>
    <row r="389" spans="1:8" ht="13.5">
      <c r="A389" s="31"/>
      <c r="B389" s="31"/>
      <c r="D389" s="31"/>
      <c r="E389" s="32"/>
      <c r="F389" s="33"/>
      <c r="G389" s="33"/>
      <c r="H389" s="43"/>
    </row>
    <row r="390" spans="1:8" ht="13.5">
      <c r="A390" s="31"/>
      <c r="B390" s="31"/>
      <c r="D390" s="31"/>
      <c r="E390" s="32"/>
      <c r="F390" s="33"/>
      <c r="G390" s="33"/>
      <c r="H390" s="43"/>
    </row>
    <row r="391" spans="1:8" ht="13.5">
      <c r="A391" s="31"/>
      <c r="B391" s="31"/>
      <c r="D391" s="31"/>
      <c r="E391" s="32"/>
      <c r="F391" s="33"/>
      <c r="G391" s="33"/>
      <c r="H391" s="43"/>
    </row>
    <row r="392" spans="1:8" ht="13.5">
      <c r="A392" s="31"/>
      <c r="B392" s="31"/>
      <c r="D392" s="31"/>
      <c r="E392" s="32"/>
      <c r="F392" s="33"/>
      <c r="G392" s="33"/>
      <c r="H392" s="43"/>
    </row>
    <row r="393" spans="1:8" ht="13.5">
      <c r="A393" s="31"/>
      <c r="B393" s="31"/>
      <c r="D393" s="31"/>
      <c r="E393" s="32"/>
      <c r="F393" s="33"/>
      <c r="G393" s="33"/>
      <c r="H393" s="43"/>
    </row>
    <row r="394" spans="1:8" ht="13.5">
      <c r="A394" s="31"/>
      <c r="B394" s="31"/>
      <c r="D394" s="31"/>
      <c r="E394" s="32"/>
      <c r="F394" s="33"/>
      <c r="G394" s="33"/>
      <c r="H394" s="43"/>
    </row>
    <row r="395" spans="1:8" ht="13.5">
      <c r="A395" s="31"/>
      <c r="B395" s="31"/>
      <c r="D395" s="31"/>
      <c r="E395" s="32"/>
      <c r="F395" s="33"/>
      <c r="G395" s="33"/>
      <c r="H395" s="43"/>
    </row>
    <row r="396" spans="1:8" ht="13.5">
      <c r="A396" s="31"/>
      <c r="B396" s="31"/>
      <c r="D396" s="31"/>
      <c r="E396" s="32"/>
      <c r="F396" s="33"/>
      <c r="G396" s="33"/>
      <c r="H396" s="43"/>
    </row>
    <row r="397" spans="1:8" ht="13.5">
      <c r="A397" s="31"/>
      <c r="B397" s="31"/>
      <c r="D397" s="31"/>
      <c r="E397" s="32"/>
      <c r="F397" s="33"/>
      <c r="G397" s="33"/>
      <c r="H397" s="43"/>
    </row>
    <row r="398" spans="1:8" ht="13.5">
      <c r="A398" s="31"/>
      <c r="B398" s="31"/>
      <c r="D398" s="31"/>
      <c r="E398" s="32"/>
      <c r="F398" s="33"/>
      <c r="G398" s="33"/>
      <c r="H398" s="43"/>
    </row>
    <row r="399" spans="1:8" ht="13.5">
      <c r="A399" s="31"/>
      <c r="B399" s="31"/>
      <c r="D399" s="31"/>
      <c r="E399" s="32"/>
      <c r="F399" s="33"/>
      <c r="G399" s="33"/>
      <c r="H399" s="43"/>
    </row>
    <row r="400" spans="1:8" ht="13.5">
      <c r="A400" s="31"/>
      <c r="B400" s="31"/>
      <c r="D400" s="31"/>
      <c r="E400" s="32"/>
      <c r="F400" s="33"/>
      <c r="G400" s="33"/>
      <c r="H400" s="43"/>
    </row>
    <row r="401" spans="1:8" ht="13.5">
      <c r="A401" s="31"/>
      <c r="B401" s="31"/>
      <c r="D401" s="31"/>
      <c r="E401" s="32"/>
      <c r="F401" s="33"/>
      <c r="G401" s="33"/>
      <c r="H401" s="43"/>
    </row>
    <row r="402" spans="1:8" ht="13.5">
      <c r="A402" s="31"/>
      <c r="B402" s="31"/>
      <c r="D402" s="31"/>
      <c r="E402" s="32"/>
      <c r="F402" s="33"/>
      <c r="G402" s="33"/>
      <c r="H402" s="43"/>
    </row>
    <row r="403" spans="1:8" ht="13.5">
      <c r="A403" s="31"/>
      <c r="B403" s="31"/>
      <c r="D403" s="31"/>
      <c r="E403" s="32"/>
      <c r="F403" s="33"/>
      <c r="G403" s="33"/>
      <c r="H403" s="43"/>
    </row>
    <row r="404" spans="1:8" ht="13.5">
      <c r="A404" s="31"/>
      <c r="B404" s="31"/>
      <c r="D404" s="31"/>
      <c r="E404" s="32"/>
      <c r="F404" s="33"/>
      <c r="G404" s="33"/>
      <c r="H404" s="43"/>
    </row>
    <row r="405" spans="1:8" ht="13.5">
      <c r="A405" s="31"/>
      <c r="B405" s="31"/>
      <c r="D405" s="31"/>
      <c r="E405" s="32"/>
      <c r="F405" s="33"/>
      <c r="G405" s="33"/>
      <c r="H405" s="43"/>
    </row>
    <row r="406" spans="1:8" ht="13.5">
      <c r="A406" s="31"/>
      <c r="B406" s="31"/>
      <c r="D406" s="31"/>
      <c r="E406" s="32"/>
      <c r="F406" s="33"/>
      <c r="G406" s="33"/>
      <c r="H406" s="43"/>
    </row>
    <row r="407" spans="1:8" ht="13.5">
      <c r="A407" s="31"/>
      <c r="B407" s="31"/>
      <c r="D407" s="31"/>
      <c r="E407" s="32"/>
      <c r="F407" s="33"/>
      <c r="G407" s="33"/>
      <c r="H407" s="43"/>
    </row>
    <row r="408" spans="1:8" ht="13.5">
      <c r="A408" s="31"/>
      <c r="B408" s="31"/>
      <c r="D408" s="31"/>
      <c r="E408" s="32"/>
      <c r="F408" s="33"/>
      <c r="G408" s="33"/>
      <c r="H408" s="43"/>
    </row>
    <row r="409" spans="1:8" ht="13.5">
      <c r="A409" s="31"/>
      <c r="B409" s="31"/>
      <c r="D409" s="31"/>
      <c r="E409" s="32"/>
      <c r="F409" s="33"/>
      <c r="G409" s="33"/>
      <c r="H409" s="43"/>
    </row>
    <row r="410" spans="1:8" ht="13.5">
      <c r="A410" s="31"/>
      <c r="B410" s="31"/>
      <c r="D410" s="31"/>
      <c r="E410" s="32"/>
      <c r="F410" s="33"/>
      <c r="G410" s="33"/>
      <c r="H410" s="43"/>
    </row>
    <row r="411" spans="1:8" ht="13.5">
      <c r="A411" s="31"/>
      <c r="B411" s="31"/>
      <c r="D411" s="31"/>
      <c r="E411" s="32"/>
      <c r="F411" s="33"/>
      <c r="G411" s="33"/>
      <c r="H411" s="43"/>
    </row>
    <row r="412" spans="1:8" ht="13.5">
      <c r="A412" s="31"/>
      <c r="B412" s="31"/>
      <c r="D412" s="31"/>
      <c r="E412" s="32"/>
      <c r="F412" s="33"/>
      <c r="G412" s="33"/>
      <c r="H412" s="43"/>
    </row>
    <row r="413" spans="1:8" ht="13.5">
      <c r="A413" s="31"/>
      <c r="B413" s="31"/>
      <c r="D413" s="31"/>
      <c r="E413" s="32"/>
      <c r="F413" s="33"/>
      <c r="G413" s="33"/>
      <c r="H413" s="43"/>
    </row>
    <row r="414" spans="1:8" ht="13.5">
      <c r="A414" s="31"/>
      <c r="B414" s="31"/>
      <c r="D414" s="31"/>
      <c r="E414" s="32"/>
      <c r="F414" s="33"/>
      <c r="G414" s="33"/>
      <c r="H414" s="43"/>
    </row>
    <row r="415" spans="1:8" ht="13.5">
      <c r="A415" s="31"/>
      <c r="B415" s="31"/>
      <c r="D415" s="31"/>
      <c r="E415" s="32"/>
      <c r="F415" s="33"/>
      <c r="G415" s="33"/>
      <c r="H415" s="43"/>
    </row>
    <row r="416" spans="1:8" ht="13.5">
      <c r="A416" s="31"/>
      <c r="B416" s="31"/>
      <c r="D416" s="31"/>
      <c r="E416" s="32"/>
      <c r="F416" s="33"/>
      <c r="G416" s="33"/>
      <c r="H416" s="43"/>
    </row>
    <row r="417" spans="1:8" ht="13.5">
      <c r="A417" s="31"/>
      <c r="B417" s="31"/>
      <c r="D417" s="31"/>
      <c r="E417" s="32"/>
      <c r="F417" s="33"/>
      <c r="G417" s="33"/>
      <c r="H417" s="43"/>
    </row>
    <row r="418" spans="1:8" ht="13.5">
      <c r="A418" s="31"/>
      <c r="B418" s="31"/>
      <c r="D418" s="31"/>
      <c r="E418" s="32"/>
      <c r="F418" s="33"/>
      <c r="G418" s="33"/>
      <c r="H418" s="43"/>
    </row>
    <row r="419" spans="1:8" ht="13.5">
      <c r="A419" s="31"/>
      <c r="B419" s="31"/>
      <c r="D419" s="31"/>
      <c r="E419" s="32"/>
      <c r="F419" s="33"/>
      <c r="G419" s="33"/>
      <c r="H419" s="43"/>
    </row>
    <row r="420" spans="1:8" ht="13.5">
      <c r="A420" s="31"/>
      <c r="B420" s="31"/>
      <c r="D420" s="31"/>
      <c r="E420" s="32"/>
      <c r="F420" s="33"/>
      <c r="G420" s="33"/>
      <c r="H420" s="43"/>
    </row>
    <row r="421" spans="1:8" ht="13.5">
      <c r="A421" s="31"/>
      <c r="B421" s="31"/>
      <c r="D421" s="31"/>
      <c r="E421" s="32"/>
      <c r="F421" s="33"/>
      <c r="G421" s="33"/>
      <c r="H421" s="43"/>
    </row>
    <row r="422" spans="1:8" ht="13.5">
      <c r="A422" s="31"/>
      <c r="B422" s="31"/>
      <c r="D422" s="31"/>
      <c r="E422" s="32"/>
      <c r="F422" s="33"/>
      <c r="G422" s="33"/>
      <c r="H422" s="43"/>
    </row>
    <row r="423" spans="1:8" ht="13.5">
      <c r="A423" s="31"/>
      <c r="B423" s="31"/>
      <c r="D423" s="31"/>
      <c r="E423" s="32"/>
      <c r="F423" s="33"/>
      <c r="G423" s="33"/>
      <c r="H423" s="43"/>
    </row>
    <row r="424" spans="1:8" ht="13.5">
      <c r="A424" s="31"/>
      <c r="B424" s="31"/>
      <c r="D424" s="31"/>
      <c r="E424" s="32"/>
      <c r="F424" s="33"/>
      <c r="G424" s="33"/>
      <c r="H424" s="43"/>
    </row>
    <row r="425" spans="1:8" ht="13.5">
      <c r="A425" s="31"/>
      <c r="B425" s="31"/>
      <c r="D425" s="31"/>
      <c r="E425" s="32"/>
      <c r="F425" s="33"/>
      <c r="G425" s="33"/>
      <c r="H425" s="43"/>
    </row>
    <row r="426" spans="1:8" ht="13.5">
      <c r="A426" s="31"/>
      <c r="B426" s="31"/>
      <c r="D426" s="31"/>
      <c r="E426" s="32"/>
      <c r="F426" s="33"/>
      <c r="G426" s="33"/>
      <c r="H426" s="43"/>
    </row>
    <row r="427" spans="1:8" ht="13.5">
      <c r="A427" s="31"/>
      <c r="B427" s="31"/>
      <c r="D427" s="31"/>
      <c r="E427" s="32"/>
      <c r="F427" s="33"/>
      <c r="G427" s="33"/>
      <c r="H427" s="43"/>
    </row>
    <row r="428" spans="1:8" ht="13.5">
      <c r="A428" s="31"/>
      <c r="B428" s="31"/>
      <c r="D428" s="31"/>
      <c r="E428" s="32"/>
      <c r="F428" s="33"/>
      <c r="G428" s="33"/>
      <c r="H428" s="43"/>
    </row>
    <row r="429" spans="1:8" ht="13.5">
      <c r="A429" s="31"/>
      <c r="B429" s="31"/>
      <c r="D429" s="31"/>
      <c r="E429" s="32"/>
      <c r="F429" s="33"/>
      <c r="G429" s="33"/>
      <c r="H429" s="43"/>
    </row>
    <row r="430" spans="1:8" ht="13.5">
      <c r="A430" s="31"/>
      <c r="B430" s="31"/>
      <c r="D430" s="31"/>
      <c r="E430" s="32"/>
      <c r="F430" s="33"/>
      <c r="G430" s="33"/>
      <c r="H430" s="43"/>
    </row>
    <row r="431" spans="1:8" ht="13.5">
      <c r="A431" s="31"/>
      <c r="B431" s="31"/>
      <c r="D431" s="31"/>
      <c r="E431" s="32"/>
      <c r="F431" s="33"/>
      <c r="G431" s="33"/>
      <c r="H431" s="43"/>
    </row>
    <row r="432" spans="1:8" ht="13.5">
      <c r="A432" s="31"/>
      <c r="B432" s="31"/>
      <c r="D432" s="31"/>
      <c r="E432" s="32"/>
      <c r="F432" s="33"/>
      <c r="G432" s="33"/>
      <c r="H432" s="43"/>
    </row>
    <row r="433" spans="1:8" ht="13.5">
      <c r="A433" s="31"/>
      <c r="B433" s="31"/>
      <c r="D433" s="31"/>
      <c r="E433" s="32"/>
      <c r="F433" s="33"/>
      <c r="G433" s="33"/>
      <c r="H433" s="43"/>
    </row>
    <row r="434" spans="1:8" ht="13.5">
      <c r="A434" s="31"/>
      <c r="B434" s="31"/>
      <c r="D434" s="31"/>
      <c r="E434" s="32"/>
      <c r="F434" s="33"/>
      <c r="G434" s="33"/>
      <c r="H434" s="43"/>
    </row>
    <row r="435" spans="1:8" ht="13.5">
      <c r="A435" s="31"/>
      <c r="B435" s="31"/>
      <c r="D435" s="31"/>
      <c r="E435" s="32"/>
      <c r="F435" s="33"/>
      <c r="G435" s="33"/>
      <c r="H435" s="43"/>
    </row>
    <row r="436" spans="1:8" ht="13.5">
      <c r="A436" s="31"/>
      <c r="B436" s="31"/>
      <c r="D436" s="31"/>
      <c r="E436" s="32"/>
      <c r="F436" s="33"/>
      <c r="G436" s="33"/>
      <c r="H436" s="43"/>
    </row>
    <row r="437" spans="1:8" ht="13.5">
      <c r="A437" s="31"/>
      <c r="B437" s="31"/>
      <c r="D437" s="31"/>
      <c r="E437" s="32"/>
      <c r="F437" s="33"/>
      <c r="G437" s="33"/>
      <c r="H437" s="43"/>
    </row>
    <row r="438" spans="1:8" ht="13.5">
      <c r="A438" s="31"/>
      <c r="B438" s="31"/>
      <c r="D438" s="31"/>
      <c r="E438" s="32"/>
      <c r="F438" s="33"/>
      <c r="G438" s="33"/>
      <c r="H438" s="43"/>
    </row>
    <row r="439" spans="1:8" ht="13.5">
      <c r="A439" s="31"/>
      <c r="B439" s="31"/>
      <c r="D439" s="31"/>
      <c r="E439" s="32"/>
      <c r="F439" s="33"/>
      <c r="G439" s="33"/>
      <c r="H439" s="43"/>
    </row>
    <row r="440" spans="1:8" ht="13.5">
      <c r="A440" s="31"/>
      <c r="B440" s="31"/>
      <c r="D440" s="31"/>
      <c r="E440" s="32"/>
      <c r="F440" s="33"/>
      <c r="G440" s="33"/>
      <c r="H440" s="43"/>
    </row>
    <row r="441" spans="1:8" ht="13.5">
      <c r="A441" s="31"/>
      <c r="B441" s="31"/>
      <c r="D441" s="31"/>
      <c r="E441" s="32"/>
      <c r="F441" s="33"/>
      <c r="G441" s="33"/>
      <c r="H441" s="43"/>
    </row>
    <row r="442" spans="1:8" ht="13.5">
      <c r="A442" s="31"/>
      <c r="B442" s="31"/>
      <c r="D442" s="31"/>
      <c r="E442" s="32"/>
      <c r="F442" s="33"/>
      <c r="G442" s="33"/>
      <c r="H442" s="43"/>
    </row>
    <row r="443" spans="1:8" ht="13.5">
      <c r="A443" s="31"/>
      <c r="B443" s="31"/>
      <c r="D443" s="31"/>
      <c r="E443" s="32"/>
      <c r="F443" s="33"/>
      <c r="G443" s="33"/>
      <c r="H443" s="43"/>
    </row>
    <row r="444" spans="1:8" ht="13.5">
      <c r="A444" s="31"/>
      <c r="B444" s="31"/>
      <c r="D444" s="31"/>
      <c r="E444" s="32"/>
      <c r="F444" s="33"/>
      <c r="G444" s="33"/>
      <c r="H444" s="43"/>
    </row>
    <row r="445" spans="1:8" ht="13.5">
      <c r="A445" s="31"/>
      <c r="B445" s="31"/>
      <c r="D445" s="31"/>
      <c r="E445" s="32"/>
      <c r="F445" s="33"/>
      <c r="G445" s="33"/>
      <c r="H445" s="43"/>
    </row>
    <row r="446" spans="1:8" ht="13.5">
      <c r="A446" s="31"/>
      <c r="B446" s="31"/>
      <c r="D446" s="31"/>
      <c r="E446" s="32"/>
      <c r="F446" s="33"/>
      <c r="G446" s="33"/>
      <c r="H446" s="43"/>
    </row>
    <row r="447" spans="1:8" ht="13.5">
      <c r="A447" s="31"/>
      <c r="B447" s="31"/>
      <c r="D447" s="31"/>
      <c r="E447" s="32"/>
      <c r="F447" s="33"/>
      <c r="G447" s="33"/>
      <c r="H447" s="43"/>
    </row>
    <row r="448" spans="1:8" ht="13.5">
      <c r="A448" s="31"/>
      <c r="B448" s="31"/>
      <c r="D448" s="31"/>
      <c r="E448" s="32"/>
      <c r="F448" s="33"/>
      <c r="G448" s="33"/>
      <c r="H448" s="43"/>
    </row>
    <row r="449" spans="1:8" ht="13.5">
      <c r="A449" s="31"/>
      <c r="B449" s="31"/>
      <c r="D449" s="31"/>
      <c r="E449" s="32"/>
      <c r="F449" s="33"/>
      <c r="G449" s="33"/>
      <c r="H449" s="43"/>
    </row>
    <row r="450" spans="1:8" ht="13.5">
      <c r="A450" s="31"/>
      <c r="B450" s="31"/>
      <c r="D450" s="31"/>
      <c r="E450" s="32"/>
      <c r="F450" s="33"/>
      <c r="G450" s="33"/>
      <c r="H450" s="43"/>
    </row>
    <row r="451" spans="1:8" ht="13.5">
      <c r="A451" s="31"/>
      <c r="B451" s="31"/>
      <c r="D451" s="31"/>
      <c r="E451" s="32"/>
      <c r="F451" s="33"/>
      <c r="G451" s="33"/>
      <c r="H451" s="43"/>
    </row>
    <row r="452" spans="1:8" ht="13.5">
      <c r="A452" s="31"/>
      <c r="B452" s="31"/>
      <c r="D452" s="31"/>
      <c r="E452" s="32"/>
      <c r="F452" s="33"/>
      <c r="G452" s="33"/>
      <c r="H452" s="43"/>
    </row>
    <row r="453" spans="1:8" ht="13.5">
      <c r="A453" s="31"/>
      <c r="B453" s="31"/>
      <c r="D453" s="31"/>
      <c r="E453" s="32"/>
      <c r="F453" s="33"/>
      <c r="G453" s="33"/>
      <c r="H453" s="43"/>
    </row>
    <row r="454" spans="1:8" ht="13.5">
      <c r="A454" s="31"/>
      <c r="B454" s="31"/>
      <c r="D454" s="31"/>
      <c r="E454" s="32"/>
      <c r="F454" s="33"/>
      <c r="G454" s="33"/>
      <c r="H454" s="43"/>
    </row>
    <row r="455" spans="1:8" ht="13.5">
      <c r="A455" s="31"/>
      <c r="B455" s="31"/>
      <c r="D455" s="31"/>
      <c r="E455" s="32"/>
      <c r="F455" s="33"/>
      <c r="G455" s="33"/>
      <c r="H455" s="43"/>
    </row>
    <row r="456" spans="1:8" ht="13.5">
      <c r="A456" s="31"/>
      <c r="B456" s="31"/>
      <c r="D456" s="31"/>
      <c r="E456" s="32"/>
      <c r="F456" s="33"/>
      <c r="G456" s="33"/>
      <c r="H456" s="43"/>
    </row>
    <row r="457" spans="1:8" ht="13.5">
      <c r="A457" s="31"/>
      <c r="B457" s="31"/>
      <c r="D457" s="31"/>
      <c r="E457" s="32"/>
      <c r="F457" s="33"/>
      <c r="G457" s="33"/>
      <c r="H457" s="43"/>
    </row>
    <row r="458" spans="1:8" ht="13.5">
      <c r="A458" s="31"/>
      <c r="B458" s="31"/>
      <c r="D458" s="31"/>
      <c r="E458" s="32"/>
      <c r="F458" s="33"/>
      <c r="G458" s="33"/>
      <c r="H458" s="43"/>
    </row>
    <row r="459" spans="1:8" ht="13.5">
      <c r="A459" s="31"/>
      <c r="B459" s="31"/>
      <c r="D459" s="31"/>
      <c r="E459" s="32"/>
      <c r="F459" s="33"/>
      <c r="G459" s="33"/>
      <c r="H459" s="43"/>
    </row>
    <row r="460" spans="1:8" ht="13.5">
      <c r="A460" s="31"/>
      <c r="B460" s="31"/>
      <c r="D460" s="31"/>
      <c r="E460" s="32"/>
      <c r="F460" s="33"/>
      <c r="G460" s="33"/>
      <c r="H460" s="43"/>
    </row>
    <row r="461" spans="1:8" ht="13.5">
      <c r="A461" s="31"/>
      <c r="B461" s="31"/>
      <c r="D461" s="31"/>
      <c r="E461" s="32"/>
      <c r="F461" s="33"/>
      <c r="G461" s="33"/>
      <c r="H461" s="43"/>
    </row>
    <row r="462" spans="1:8" ht="13.5">
      <c r="A462" s="31"/>
      <c r="B462" s="31"/>
      <c r="D462" s="31"/>
      <c r="E462" s="32"/>
      <c r="F462" s="33"/>
      <c r="G462" s="33"/>
      <c r="H462" s="43"/>
    </row>
    <row r="463" spans="1:8" ht="13.5">
      <c r="A463" s="31"/>
      <c r="B463" s="31"/>
      <c r="D463" s="31"/>
      <c r="E463" s="32"/>
      <c r="F463" s="33"/>
      <c r="G463" s="33"/>
      <c r="H463" s="43"/>
    </row>
    <row r="464" spans="1:8" ht="13.5">
      <c r="A464" s="31"/>
      <c r="B464" s="31"/>
      <c r="D464" s="31"/>
      <c r="E464" s="32"/>
      <c r="F464" s="33"/>
      <c r="G464" s="33"/>
      <c r="H464" s="43"/>
    </row>
    <row r="465" spans="1:8" ht="13.5">
      <c r="A465" s="31"/>
      <c r="B465" s="31"/>
      <c r="D465" s="31"/>
      <c r="E465" s="32"/>
      <c r="F465" s="33"/>
      <c r="G465" s="33"/>
      <c r="H465" s="43"/>
    </row>
    <row r="466" spans="1:8" ht="13.5">
      <c r="A466" s="31"/>
      <c r="B466" s="31"/>
      <c r="D466" s="31"/>
      <c r="E466" s="32"/>
      <c r="F466" s="33"/>
      <c r="G466" s="33"/>
      <c r="H466" s="43"/>
    </row>
    <row r="467" spans="1:8" ht="13.5">
      <c r="A467" s="31"/>
      <c r="B467" s="31"/>
      <c r="D467" s="31"/>
      <c r="E467" s="32"/>
      <c r="F467" s="33"/>
      <c r="G467" s="33"/>
      <c r="H467" s="43"/>
    </row>
    <row r="468" spans="1:8" ht="13.5">
      <c r="A468" s="31"/>
      <c r="B468" s="31"/>
      <c r="D468" s="31"/>
      <c r="E468" s="32"/>
      <c r="F468" s="33"/>
      <c r="G468" s="33"/>
      <c r="H468" s="43"/>
    </row>
    <row r="469" spans="1:8" ht="13.5">
      <c r="A469" s="31"/>
      <c r="B469" s="31"/>
      <c r="D469" s="31"/>
      <c r="E469" s="32"/>
      <c r="F469" s="33"/>
      <c r="G469" s="33"/>
      <c r="H469" s="43"/>
    </row>
    <row r="470" spans="1:8" ht="13.5">
      <c r="A470" s="31"/>
      <c r="B470" s="31"/>
      <c r="D470" s="31"/>
      <c r="E470" s="32"/>
      <c r="F470" s="33"/>
      <c r="G470" s="33"/>
      <c r="H470" s="43"/>
    </row>
    <row r="471" spans="1:8" ht="13.5">
      <c r="A471" s="31"/>
      <c r="B471" s="31"/>
      <c r="D471" s="31"/>
      <c r="E471" s="32"/>
      <c r="F471" s="33"/>
      <c r="G471" s="33"/>
      <c r="H471" s="43"/>
    </row>
    <row r="472" spans="1:8" ht="13.5">
      <c r="A472" s="31"/>
      <c r="B472" s="31"/>
      <c r="D472" s="31"/>
      <c r="E472" s="32"/>
      <c r="F472" s="33"/>
      <c r="G472" s="33"/>
      <c r="H472" s="43"/>
    </row>
    <row r="473" spans="1:8" ht="13.5">
      <c r="A473" s="31"/>
      <c r="B473" s="31"/>
      <c r="D473" s="31"/>
      <c r="E473" s="32"/>
      <c r="F473" s="33"/>
      <c r="G473" s="33"/>
      <c r="H473" s="43"/>
    </row>
    <row r="474" spans="1:8" ht="13.5">
      <c r="A474" s="31"/>
      <c r="B474" s="31"/>
      <c r="D474" s="31"/>
      <c r="E474" s="32"/>
      <c r="F474" s="33"/>
      <c r="G474" s="33"/>
      <c r="H474" s="43"/>
    </row>
    <row r="475" spans="1:8" ht="13.5">
      <c r="A475" s="31"/>
      <c r="B475" s="31"/>
      <c r="D475" s="31"/>
      <c r="E475" s="32"/>
      <c r="F475" s="33"/>
      <c r="G475" s="33"/>
      <c r="H475" s="43"/>
    </row>
    <row r="476" spans="1:8" ht="13.5">
      <c r="A476" s="31"/>
      <c r="B476" s="31"/>
      <c r="D476" s="31"/>
      <c r="E476" s="32"/>
      <c r="F476" s="33"/>
      <c r="G476" s="33"/>
      <c r="H476" s="43"/>
    </row>
    <row r="477" spans="1:8" ht="13.5">
      <c r="A477" s="31"/>
      <c r="B477" s="31"/>
      <c r="D477" s="31"/>
      <c r="E477" s="32"/>
      <c r="F477" s="33"/>
      <c r="G477" s="33"/>
      <c r="H477" s="43"/>
    </row>
    <row r="478" spans="1:8" ht="13.5">
      <c r="A478" s="31"/>
      <c r="B478" s="31"/>
      <c r="D478" s="31"/>
      <c r="E478" s="32"/>
      <c r="F478" s="33"/>
      <c r="G478" s="33"/>
      <c r="H478" s="43"/>
    </row>
    <row r="479" spans="1:8" ht="13.5">
      <c r="A479" s="31"/>
      <c r="B479" s="31"/>
      <c r="D479" s="31"/>
      <c r="E479" s="32"/>
      <c r="F479" s="33"/>
      <c r="G479" s="33"/>
      <c r="H479" s="43"/>
    </row>
    <row r="480" spans="1:8" ht="13.5">
      <c r="A480" s="31"/>
      <c r="B480" s="31"/>
      <c r="D480" s="31"/>
      <c r="E480" s="32"/>
      <c r="F480" s="33"/>
      <c r="G480" s="33"/>
      <c r="H480" s="43"/>
    </row>
    <row r="481" spans="1:8" ht="13.5">
      <c r="A481" s="31"/>
      <c r="B481" s="31"/>
      <c r="D481" s="31"/>
      <c r="E481" s="32"/>
      <c r="F481" s="33"/>
      <c r="G481" s="33"/>
      <c r="H481" s="43"/>
    </row>
    <row r="482" spans="1:8" ht="13.5">
      <c r="A482" s="31"/>
      <c r="B482" s="31"/>
      <c r="D482" s="31"/>
      <c r="E482" s="32"/>
      <c r="F482" s="33"/>
      <c r="G482" s="33"/>
      <c r="H482" s="43"/>
    </row>
    <row r="483" spans="1:8" ht="13.5">
      <c r="A483" s="31"/>
      <c r="B483" s="31"/>
      <c r="D483" s="31"/>
      <c r="E483" s="32"/>
      <c r="F483" s="33"/>
      <c r="G483" s="33"/>
      <c r="H483" s="43"/>
    </row>
    <row r="484" spans="1:8" ht="13.5">
      <c r="A484" s="31"/>
      <c r="B484" s="31"/>
      <c r="D484" s="31"/>
      <c r="E484" s="32"/>
      <c r="F484" s="33"/>
      <c r="G484" s="33"/>
      <c r="H484" s="43"/>
    </row>
    <row r="485" spans="1:8" ht="13.5">
      <c r="A485" s="31"/>
      <c r="B485" s="31"/>
      <c r="D485" s="31"/>
      <c r="E485" s="32"/>
      <c r="F485" s="33"/>
      <c r="G485" s="33"/>
      <c r="H485" s="43"/>
    </row>
    <row r="486" spans="1:8" ht="13.5">
      <c r="A486" s="31"/>
      <c r="B486" s="31"/>
      <c r="D486" s="31"/>
      <c r="E486" s="32"/>
      <c r="F486" s="33"/>
      <c r="G486" s="33"/>
      <c r="H486" s="43"/>
    </row>
    <row r="487" spans="1:8" ht="13.5">
      <c r="A487" s="31"/>
      <c r="B487" s="31"/>
      <c r="D487" s="31"/>
      <c r="E487" s="32"/>
      <c r="F487" s="33"/>
      <c r="G487" s="33"/>
      <c r="H487" s="43"/>
    </row>
    <row r="488" spans="1:8" ht="13.5">
      <c r="A488" s="31"/>
      <c r="B488" s="31"/>
      <c r="D488" s="31"/>
      <c r="E488" s="32"/>
      <c r="F488" s="33"/>
      <c r="G488" s="33"/>
      <c r="H488" s="43"/>
    </row>
    <row r="489" spans="1:8" ht="13.5">
      <c r="A489" s="31"/>
      <c r="B489" s="31"/>
      <c r="D489" s="31"/>
      <c r="E489" s="32"/>
      <c r="F489" s="33"/>
      <c r="G489" s="33"/>
      <c r="H489" s="43"/>
    </row>
    <row r="490" spans="1:8" ht="13.5">
      <c r="A490" s="31"/>
      <c r="B490" s="31"/>
      <c r="D490" s="31"/>
      <c r="E490" s="32"/>
      <c r="F490" s="33"/>
      <c r="G490" s="33"/>
      <c r="H490" s="43"/>
    </row>
    <row r="491" spans="1:8" ht="13.5">
      <c r="A491" s="31"/>
      <c r="B491" s="31"/>
      <c r="D491" s="31"/>
      <c r="E491" s="32"/>
      <c r="F491" s="33"/>
      <c r="G491" s="33"/>
      <c r="H491" s="43"/>
    </row>
    <row r="492" spans="1:8" ht="13.5">
      <c r="A492" s="31"/>
      <c r="B492" s="31"/>
      <c r="D492" s="31"/>
      <c r="E492" s="32"/>
      <c r="F492" s="33"/>
      <c r="G492" s="33"/>
      <c r="H492" s="43"/>
    </row>
    <row r="493" spans="1:8" ht="13.5">
      <c r="A493" s="31"/>
      <c r="B493" s="31"/>
      <c r="D493" s="31"/>
      <c r="E493" s="32"/>
      <c r="F493" s="33"/>
      <c r="G493" s="33"/>
      <c r="H493" s="43"/>
    </row>
    <row r="494" spans="1:8" ht="13.5">
      <c r="A494" s="31"/>
      <c r="B494" s="31"/>
      <c r="D494" s="31"/>
      <c r="E494" s="32"/>
      <c r="F494" s="33"/>
      <c r="G494" s="33"/>
      <c r="H494" s="43"/>
    </row>
    <row r="495" spans="1:8" ht="13.5">
      <c r="A495" s="31"/>
      <c r="B495" s="31"/>
      <c r="D495" s="31"/>
      <c r="E495" s="32"/>
      <c r="F495" s="33"/>
      <c r="G495" s="33"/>
      <c r="H495" s="43"/>
    </row>
    <row r="496" spans="1:8" ht="13.5">
      <c r="A496" s="31"/>
      <c r="B496" s="31"/>
      <c r="D496" s="31"/>
      <c r="E496" s="32"/>
      <c r="F496" s="33"/>
      <c r="G496" s="33"/>
      <c r="H496" s="43"/>
    </row>
    <row r="497" spans="1:8" ht="13.5">
      <c r="A497" s="31"/>
      <c r="B497" s="31"/>
      <c r="D497" s="31"/>
      <c r="E497" s="32"/>
      <c r="F497" s="33"/>
      <c r="G497" s="33"/>
      <c r="H497" s="43"/>
    </row>
    <row r="498" spans="1:8" ht="13.5">
      <c r="A498" s="31"/>
      <c r="B498" s="31"/>
      <c r="D498" s="31"/>
      <c r="E498" s="32"/>
      <c r="F498" s="33"/>
      <c r="G498" s="33"/>
      <c r="H498" s="43"/>
    </row>
    <row r="499" spans="1:8" ht="13.5">
      <c r="A499" s="31"/>
      <c r="B499" s="31"/>
      <c r="D499" s="31"/>
      <c r="E499" s="32"/>
      <c r="F499" s="33"/>
      <c r="G499" s="33"/>
      <c r="H499" s="43"/>
    </row>
    <row r="500" spans="1:8" ht="13.5">
      <c r="A500" s="31"/>
      <c r="B500" s="31"/>
      <c r="D500" s="31"/>
      <c r="E500" s="32"/>
      <c r="F500" s="33"/>
      <c r="G500" s="33"/>
      <c r="H500" s="43"/>
    </row>
    <row r="501" spans="1:8" ht="13.5">
      <c r="A501" s="31"/>
      <c r="B501" s="31"/>
      <c r="D501" s="31"/>
      <c r="E501" s="32"/>
      <c r="F501" s="33"/>
      <c r="G501" s="33"/>
      <c r="H501" s="43"/>
    </row>
    <row r="502" spans="1:8" ht="13.5">
      <c r="A502" s="31"/>
      <c r="B502" s="31"/>
      <c r="D502" s="31"/>
      <c r="E502" s="32"/>
      <c r="F502" s="33"/>
      <c r="G502" s="33"/>
      <c r="H502" s="43"/>
    </row>
    <row r="503" spans="1:8" ht="13.5">
      <c r="A503" s="31"/>
      <c r="B503" s="31"/>
      <c r="D503" s="31"/>
      <c r="E503" s="32"/>
      <c r="F503" s="33"/>
      <c r="G503" s="33"/>
      <c r="H503" s="43"/>
    </row>
    <row r="504" spans="1:8" ht="13.5">
      <c r="A504" s="31"/>
      <c r="B504" s="31"/>
      <c r="D504" s="31"/>
      <c r="E504" s="32"/>
      <c r="F504" s="33"/>
      <c r="G504" s="33"/>
      <c r="H504" s="43"/>
    </row>
    <row r="505" spans="1:8" ht="13.5">
      <c r="A505" s="31"/>
      <c r="B505" s="31"/>
      <c r="D505" s="31"/>
      <c r="E505" s="32"/>
      <c r="F505" s="33"/>
      <c r="G505" s="33"/>
      <c r="H505" s="43"/>
    </row>
    <row r="506" spans="1:8" ht="13.5">
      <c r="A506" s="31"/>
      <c r="B506" s="31"/>
      <c r="D506" s="31"/>
      <c r="E506" s="32"/>
      <c r="F506" s="33"/>
      <c r="G506" s="33"/>
      <c r="H506" s="43"/>
    </row>
    <row r="507" spans="1:8" ht="13.5">
      <c r="A507" s="31"/>
      <c r="B507" s="31"/>
      <c r="D507" s="31"/>
      <c r="E507" s="32"/>
      <c r="F507" s="33"/>
      <c r="G507" s="33"/>
      <c r="H507" s="43"/>
    </row>
    <row r="508" spans="1:8" ht="13.5">
      <c r="A508" s="31"/>
      <c r="B508" s="31"/>
      <c r="D508" s="31"/>
      <c r="E508" s="32"/>
      <c r="F508" s="33"/>
      <c r="G508" s="33"/>
      <c r="H508" s="43"/>
    </row>
    <row r="509" spans="1:8" ht="13.5">
      <c r="A509" s="31"/>
      <c r="B509" s="31"/>
      <c r="D509" s="31"/>
      <c r="E509" s="32"/>
      <c r="F509" s="33"/>
      <c r="G509" s="33"/>
      <c r="H509" s="43"/>
    </row>
    <row r="510" spans="1:8" ht="13.5">
      <c r="A510" s="31"/>
      <c r="B510" s="31"/>
      <c r="D510" s="31"/>
      <c r="E510" s="32"/>
      <c r="F510" s="33"/>
      <c r="G510" s="33"/>
      <c r="H510" s="43"/>
    </row>
    <row r="511" spans="1:8" ht="13.5">
      <c r="A511" s="31"/>
      <c r="B511" s="31"/>
      <c r="D511" s="31"/>
      <c r="E511" s="32"/>
      <c r="F511" s="33"/>
      <c r="G511" s="33"/>
      <c r="H511" s="43"/>
    </row>
    <row r="512" spans="1:8" ht="13.5">
      <c r="A512" s="31"/>
      <c r="B512" s="31"/>
      <c r="D512" s="31"/>
      <c r="E512" s="32"/>
      <c r="F512" s="33"/>
      <c r="G512" s="33"/>
      <c r="H512" s="43"/>
    </row>
    <row r="513" spans="1:8" ht="13.5">
      <c r="A513" s="31"/>
      <c r="B513" s="31"/>
      <c r="D513" s="31"/>
      <c r="E513" s="32"/>
      <c r="F513" s="33"/>
      <c r="G513" s="33"/>
      <c r="H513" s="43"/>
    </row>
    <row r="514" spans="1:8" ht="13.5">
      <c r="A514" s="31"/>
      <c r="B514" s="31"/>
      <c r="D514" s="31"/>
      <c r="E514" s="32"/>
      <c r="F514" s="33"/>
      <c r="G514" s="33"/>
      <c r="H514" s="43"/>
    </row>
    <row r="515" spans="1:8" ht="13.5">
      <c r="A515" s="31"/>
      <c r="B515" s="31"/>
      <c r="D515" s="31"/>
      <c r="E515" s="32"/>
      <c r="F515" s="33"/>
      <c r="G515" s="33"/>
      <c r="H515" s="43"/>
    </row>
    <row r="516" spans="1:8" ht="13.5">
      <c r="A516" s="31"/>
      <c r="B516" s="31"/>
      <c r="D516" s="31"/>
      <c r="E516" s="32"/>
      <c r="F516" s="33"/>
      <c r="G516" s="33"/>
      <c r="H516" s="43"/>
    </row>
    <row r="517" spans="1:8" ht="13.5">
      <c r="A517" s="31"/>
      <c r="B517" s="31"/>
      <c r="D517" s="31"/>
      <c r="E517" s="32"/>
      <c r="F517" s="33"/>
      <c r="G517" s="33"/>
      <c r="H517" s="43"/>
    </row>
    <row r="518" spans="1:8" ht="13.5">
      <c r="A518" s="31"/>
      <c r="B518" s="31"/>
      <c r="D518" s="31"/>
      <c r="E518" s="32"/>
      <c r="F518" s="33"/>
      <c r="G518" s="33"/>
      <c r="H518" s="43"/>
    </row>
    <row r="519" spans="1:8" ht="13.5">
      <c r="A519" s="31"/>
      <c r="B519" s="31"/>
      <c r="D519" s="31"/>
      <c r="E519" s="32"/>
      <c r="F519" s="33"/>
      <c r="G519" s="33"/>
      <c r="H519" s="43"/>
    </row>
    <row r="520" spans="1:8" ht="13.5">
      <c r="A520" s="31"/>
      <c r="B520" s="31"/>
      <c r="D520" s="31"/>
      <c r="E520" s="32"/>
      <c r="F520" s="33"/>
      <c r="G520" s="33"/>
      <c r="H520" s="43"/>
    </row>
    <row r="521" spans="1:8" ht="13.5">
      <c r="A521" s="31"/>
      <c r="B521" s="31"/>
      <c r="D521" s="31"/>
      <c r="E521" s="32"/>
      <c r="F521" s="33"/>
      <c r="G521" s="33"/>
      <c r="H521" s="43"/>
    </row>
    <row r="522" spans="1:8" ht="13.5">
      <c r="A522" s="31"/>
      <c r="B522" s="31"/>
      <c r="D522" s="31"/>
      <c r="E522" s="32"/>
      <c r="F522" s="33"/>
      <c r="G522" s="33"/>
      <c r="H522" s="43"/>
    </row>
    <row r="523" spans="1:8" ht="13.5">
      <c r="A523" s="31"/>
      <c r="B523" s="31"/>
      <c r="D523" s="31"/>
      <c r="E523" s="32"/>
      <c r="F523" s="33"/>
      <c r="G523" s="33"/>
      <c r="H523" s="43"/>
    </row>
    <row r="524" spans="1:8" ht="13.5">
      <c r="A524" s="31"/>
      <c r="B524" s="31"/>
      <c r="D524" s="31"/>
      <c r="E524" s="32"/>
      <c r="F524" s="33"/>
      <c r="G524" s="33"/>
      <c r="H524" s="43"/>
    </row>
    <row r="525" spans="1:8" ht="13.5">
      <c r="A525" s="31"/>
      <c r="B525" s="31"/>
      <c r="D525" s="31"/>
      <c r="E525" s="32"/>
      <c r="F525" s="33"/>
      <c r="G525" s="33"/>
      <c r="H525" s="43"/>
    </row>
    <row r="526" spans="1:8" ht="13.5">
      <c r="A526" s="31"/>
      <c r="B526" s="31"/>
      <c r="D526" s="31"/>
      <c r="E526" s="32"/>
      <c r="F526" s="33"/>
      <c r="G526" s="33"/>
      <c r="H526" s="43"/>
    </row>
    <row r="527" spans="1:8" ht="13.5">
      <c r="A527" s="31"/>
      <c r="B527" s="31"/>
      <c r="D527" s="31"/>
      <c r="E527" s="32"/>
      <c r="F527" s="33"/>
      <c r="G527" s="33"/>
      <c r="H527" s="43"/>
    </row>
    <row r="528" spans="1:8" ht="13.5">
      <c r="A528" s="31"/>
      <c r="B528" s="31"/>
      <c r="D528" s="31"/>
      <c r="E528" s="32"/>
      <c r="F528" s="33"/>
      <c r="G528" s="33"/>
      <c r="H528" s="43"/>
    </row>
    <row r="529" spans="1:8" ht="13.5">
      <c r="A529" s="31"/>
      <c r="B529" s="31"/>
      <c r="D529" s="31"/>
      <c r="E529" s="32"/>
      <c r="F529" s="33"/>
      <c r="G529" s="33"/>
      <c r="H529" s="43"/>
    </row>
    <row r="530" spans="1:8" ht="13.5">
      <c r="A530" s="31"/>
      <c r="B530" s="31"/>
      <c r="D530" s="31"/>
      <c r="E530" s="32"/>
      <c r="F530" s="33"/>
      <c r="G530" s="33"/>
      <c r="H530" s="43"/>
    </row>
    <row r="531" spans="1:8" ht="13.5">
      <c r="A531" s="31"/>
      <c r="B531" s="31"/>
      <c r="D531" s="31"/>
      <c r="E531" s="32"/>
      <c r="F531" s="33"/>
      <c r="G531" s="33"/>
      <c r="H531" s="43"/>
    </row>
    <row r="532" spans="1:8" ht="13.5">
      <c r="A532" s="31"/>
      <c r="B532" s="31"/>
      <c r="D532" s="31"/>
      <c r="E532" s="32"/>
      <c r="F532" s="33"/>
      <c r="G532" s="33"/>
      <c r="H532" s="43"/>
    </row>
    <row r="533" spans="1:8" ht="13.5">
      <c r="A533" s="31"/>
      <c r="B533" s="31"/>
      <c r="D533" s="31"/>
      <c r="E533" s="32"/>
      <c r="F533" s="33"/>
      <c r="G533" s="33"/>
      <c r="H533" s="43"/>
    </row>
    <row r="534" spans="1:8" ht="13.5">
      <c r="A534" s="31"/>
      <c r="B534" s="31"/>
      <c r="D534" s="31"/>
      <c r="E534" s="32"/>
      <c r="F534" s="33"/>
      <c r="G534" s="33"/>
      <c r="H534" s="43"/>
    </row>
    <row r="535" spans="1:8" ht="13.5">
      <c r="A535" s="31"/>
      <c r="B535" s="31"/>
      <c r="D535" s="31"/>
      <c r="E535" s="32"/>
      <c r="F535" s="33"/>
      <c r="G535" s="33"/>
      <c r="H535" s="43"/>
    </row>
    <row r="536" spans="1:8" ht="13.5">
      <c r="A536" s="31"/>
      <c r="B536" s="31"/>
      <c r="D536" s="31"/>
      <c r="E536" s="32"/>
      <c r="F536" s="33"/>
      <c r="G536" s="33"/>
      <c r="H536" s="43"/>
    </row>
    <row r="537" spans="1:8" ht="13.5">
      <c r="A537" s="31"/>
      <c r="B537" s="31"/>
      <c r="D537" s="31"/>
      <c r="E537" s="32"/>
      <c r="F537" s="33"/>
      <c r="G537" s="33"/>
      <c r="H537" s="43"/>
    </row>
    <row r="538" spans="1:8" ht="13.5">
      <c r="A538" s="31"/>
      <c r="B538" s="31"/>
      <c r="D538" s="31"/>
      <c r="E538" s="32"/>
      <c r="F538" s="33"/>
      <c r="G538" s="33"/>
      <c r="H538" s="43"/>
    </row>
    <row r="539" spans="1:8" ht="13.5">
      <c r="A539" s="31"/>
      <c r="B539" s="31"/>
      <c r="D539" s="31"/>
      <c r="E539" s="32"/>
      <c r="F539" s="33"/>
      <c r="G539" s="33"/>
      <c r="H539" s="43"/>
    </row>
    <row r="540" spans="1:8" ht="13.5">
      <c r="A540" s="31"/>
      <c r="B540" s="31"/>
      <c r="D540" s="31"/>
      <c r="E540" s="32"/>
      <c r="F540" s="33"/>
      <c r="G540" s="33"/>
      <c r="H540" s="43"/>
    </row>
    <row r="541" spans="1:8" ht="13.5">
      <c r="A541" s="31"/>
      <c r="B541" s="31"/>
      <c r="D541" s="31"/>
      <c r="E541" s="32"/>
      <c r="F541" s="33"/>
      <c r="G541" s="33"/>
      <c r="H541" s="43"/>
    </row>
    <row r="542" spans="1:8" ht="13.5">
      <c r="A542" s="31"/>
      <c r="B542" s="31"/>
      <c r="D542" s="31"/>
      <c r="E542" s="32"/>
      <c r="F542" s="33"/>
      <c r="G542" s="33"/>
      <c r="H542" s="43"/>
    </row>
    <row r="543" spans="1:8" ht="13.5">
      <c r="A543" s="31"/>
      <c r="B543" s="31"/>
      <c r="D543" s="31"/>
      <c r="E543" s="32"/>
      <c r="F543" s="33"/>
      <c r="G543" s="33"/>
      <c r="H543" s="43"/>
    </row>
    <row r="544" spans="1:8" ht="13.5">
      <c r="A544" s="31"/>
      <c r="B544" s="31"/>
      <c r="D544" s="31"/>
      <c r="E544" s="32"/>
      <c r="F544" s="33"/>
      <c r="G544" s="33"/>
      <c r="H544" s="43"/>
    </row>
    <row r="545" spans="1:8" ht="13.5">
      <c r="A545" s="31"/>
      <c r="B545" s="31"/>
      <c r="D545" s="31"/>
      <c r="E545" s="32"/>
      <c r="F545" s="33"/>
      <c r="G545" s="33"/>
      <c r="H545" s="43"/>
    </row>
    <row r="546" spans="1:8" ht="13.5">
      <c r="A546" s="31"/>
      <c r="B546" s="31"/>
      <c r="D546" s="31"/>
      <c r="E546" s="32"/>
      <c r="F546" s="33"/>
      <c r="G546" s="33"/>
      <c r="H546" s="43"/>
    </row>
    <row r="547" spans="1:8" ht="13.5">
      <c r="A547" s="31"/>
      <c r="B547" s="31"/>
      <c r="D547" s="31"/>
      <c r="E547" s="32"/>
      <c r="F547" s="33"/>
      <c r="G547" s="33"/>
      <c r="H547" s="43"/>
    </row>
    <row r="548" spans="1:8" ht="13.5">
      <c r="A548" s="31"/>
      <c r="B548" s="31"/>
      <c r="D548" s="31"/>
      <c r="E548" s="32"/>
      <c r="F548" s="33"/>
      <c r="G548" s="33"/>
      <c r="H548" s="43"/>
    </row>
    <row r="549" spans="1:8" ht="13.5">
      <c r="A549" s="31"/>
      <c r="B549" s="31"/>
      <c r="D549" s="31"/>
      <c r="E549" s="32"/>
      <c r="F549" s="33"/>
      <c r="G549" s="33"/>
      <c r="H549" s="43"/>
    </row>
    <row r="550" spans="1:8" ht="13.5">
      <c r="A550" s="31"/>
      <c r="B550" s="31"/>
      <c r="D550" s="31"/>
      <c r="E550" s="32"/>
      <c r="F550" s="33"/>
      <c r="G550" s="33"/>
      <c r="H550" s="43"/>
    </row>
    <row r="551" spans="1:8" ht="13.5">
      <c r="A551" s="31"/>
      <c r="B551" s="31"/>
      <c r="D551" s="31"/>
      <c r="E551" s="32"/>
      <c r="F551" s="33"/>
      <c r="G551" s="33"/>
      <c r="H551" s="43"/>
    </row>
    <row r="552" spans="1:8" ht="13.5">
      <c r="A552" s="31"/>
      <c r="B552" s="31"/>
      <c r="D552" s="31"/>
      <c r="E552" s="32"/>
      <c r="F552" s="33"/>
      <c r="G552" s="33"/>
      <c r="H552" s="43"/>
    </row>
    <row r="553" spans="1:8" ht="13.5">
      <c r="A553" s="31"/>
      <c r="B553" s="31"/>
      <c r="D553" s="31"/>
      <c r="E553" s="32"/>
      <c r="F553" s="33"/>
      <c r="G553" s="33"/>
      <c r="H553" s="43"/>
    </row>
    <row r="554" spans="1:8" ht="13.5">
      <c r="A554" s="31"/>
      <c r="B554" s="31"/>
      <c r="D554" s="31"/>
      <c r="E554" s="32"/>
      <c r="F554" s="33"/>
      <c r="G554" s="33"/>
      <c r="H554" s="43"/>
    </row>
    <row r="555" spans="1:8" ht="13.5">
      <c r="A555" s="31"/>
      <c r="B555" s="31"/>
      <c r="D555" s="31"/>
      <c r="E555" s="32"/>
      <c r="F555" s="33"/>
      <c r="G555" s="33"/>
      <c r="H555" s="43"/>
    </row>
    <row r="556" spans="1:8" ht="13.5">
      <c r="A556" s="31"/>
      <c r="B556" s="31"/>
      <c r="D556" s="31"/>
      <c r="E556" s="32"/>
      <c r="F556" s="33"/>
      <c r="G556" s="33"/>
      <c r="H556" s="43"/>
    </row>
    <row r="557" spans="1:8" ht="13.5">
      <c r="A557" s="31"/>
      <c r="B557" s="31"/>
      <c r="D557" s="31"/>
      <c r="E557" s="32"/>
      <c r="F557" s="33"/>
      <c r="G557" s="33"/>
      <c r="H557" s="43"/>
    </row>
    <row r="558" spans="1:8" ht="13.5">
      <c r="A558" s="31"/>
      <c r="B558" s="31"/>
      <c r="D558" s="31"/>
      <c r="E558" s="32"/>
      <c r="F558" s="33"/>
      <c r="G558" s="33"/>
      <c r="H558" s="43"/>
    </row>
    <row r="559" spans="1:8" ht="13.5">
      <c r="A559" s="31"/>
      <c r="B559" s="31"/>
      <c r="D559" s="31"/>
      <c r="E559" s="32"/>
      <c r="F559" s="33"/>
      <c r="G559" s="33"/>
      <c r="H559" s="43"/>
    </row>
    <row r="560" spans="1:8" ht="13.5">
      <c r="A560" s="31"/>
      <c r="B560" s="31"/>
      <c r="D560" s="31"/>
      <c r="E560" s="32"/>
      <c r="F560" s="33"/>
      <c r="G560" s="33"/>
      <c r="H560" s="43"/>
    </row>
    <row r="561" spans="1:8" ht="13.5">
      <c r="A561" s="31"/>
      <c r="B561" s="31"/>
      <c r="D561" s="31"/>
      <c r="E561" s="32"/>
      <c r="F561" s="33"/>
      <c r="G561" s="33"/>
      <c r="H561" s="43"/>
    </row>
    <row r="562" spans="1:8" ht="13.5">
      <c r="A562" s="31"/>
      <c r="B562" s="31"/>
      <c r="D562" s="31"/>
      <c r="E562" s="32"/>
      <c r="F562" s="33"/>
      <c r="G562" s="33"/>
      <c r="H562" s="43"/>
    </row>
    <row r="563" spans="1:8" ht="13.5">
      <c r="A563" s="31"/>
      <c r="B563" s="31"/>
      <c r="D563" s="31"/>
      <c r="E563" s="32"/>
      <c r="F563" s="33"/>
      <c r="G563" s="33"/>
      <c r="H563" s="43"/>
    </row>
    <row r="564" spans="1:8" ht="13.5">
      <c r="A564" s="31"/>
      <c r="B564" s="31"/>
      <c r="D564" s="31"/>
      <c r="E564" s="32"/>
      <c r="F564" s="33"/>
      <c r="G564" s="33"/>
      <c r="H564" s="43"/>
    </row>
    <row r="565" spans="1:8" ht="13.5">
      <c r="A565" s="31"/>
      <c r="B565" s="31"/>
      <c r="D565" s="31"/>
      <c r="E565" s="32"/>
      <c r="F565" s="33"/>
      <c r="G565" s="33"/>
      <c r="H565" s="43"/>
    </row>
    <row r="566" spans="1:8" ht="13.5">
      <c r="A566" s="31"/>
      <c r="B566" s="31"/>
      <c r="D566" s="31"/>
      <c r="E566" s="32"/>
      <c r="F566" s="33"/>
      <c r="G566" s="33"/>
      <c r="H566" s="43"/>
    </row>
    <row r="567" spans="1:8" ht="13.5">
      <c r="A567" s="31"/>
      <c r="B567" s="31"/>
      <c r="D567" s="31"/>
      <c r="E567" s="32"/>
      <c r="F567" s="33"/>
      <c r="G567" s="33"/>
      <c r="H567" s="43"/>
    </row>
    <row r="568" spans="1:8" ht="13.5">
      <c r="A568" s="31"/>
      <c r="B568" s="31"/>
      <c r="D568" s="31"/>
      <c r="E568" s="32"/>
      <c r="F568" s="33"/>
      <c r="G568" s="33"/>
      <c r="H568" s="43"/>
    </row>
    <row r="569" spans="1:8" ht="13.5">
      <c r="A569" s="31"/>
      <c r="B569" s="31"/>
      <c r="D569" s="31"/>
      <c r="E569" s="32"/>
      <c r="F569" s="33"/>
      <c r="G569" s="33"/>
      <c r="H569" s="43"/>
    </row>
    <row r="570" spans="1:8" ht="13.5">
      <c r="A570" s="31"/>
      <c r="B570" s="31"/>
      <c r="D570" s="31"/>
      <c r="E570" s="32"/>
      <c r="F570" s="33"/>
      <c r="G570" s="33"/>
      <c r="H570" s="43"/>
    </row>
    <row r="571" spans="1:8" ht="13.5">
      <c r="A571" s="31"/>
      <c r="B571" s="31"/>
      <c r="D571" s="31"/>
      <c r="E571" s="32"/>
      <c r="F571" s="33"/>
      <c r="G571" s="33"/>
      <c r="H571" s="43"/>
    </row>
    <row r="572" spans="1:8" ht="13.5">
      <c r="A572" s="31"/>
      <c r="B572" s="31"/>
      <c r="D572" s="31"/>
      <c r="E572" s="32"/>
      <c r="F572" s="33"/>
      <c r="G572" s="33"/>
      <c r="H572" s="43"/>
    </row>
    <row r="573" spans="1:8" ht="13.5">
      <c r="A573" s="31"/>
      <c r="B573" s="31"/>
      <c r="D573" s="31"/>
      <c r="E573" s="32"/>
      <c r="F573" s="33"/>
      <c r="G573" s="33"/>
      <c r="H573" s="43"/>
    </row>
    <row r="574" spans="1:8" ht="13.5">
      <c r="A574" s="31"/>
      <c r="B574" s="31"/>
      <c r="D574" s="31"/>
      <c r="E574" s="32"/>
      <c r="F574" s="33"/>
      <c r="G574" s="33"/>
      <c r="H574" s="43"/>
    </row>
    <row r="575" spans="1:8" ht="13.5">
      <c r="A575" s="31"/>
      <c r="B575" s="31"/>
      <c r="D575" s="31"/>
      <c r="E575" s="32"/>
      <c r="F575" s="33"/>
      <c r="G575" s="33"/>
      <c r="H575" s="43"/>
    </row>
    <row r="576" spans="1:8" ht="13.5">
      <c r="A576" s="31"/>
      <c r="B576" s="31"/>
      <c r="D576" s="31"/>
      <c r="E576" s="32"/>
      <c r="F576" s="33"/>
      <c r="G576" s="33"/>
      <c r="H576" s="43"/>
    </row>
    <row r="577" spans="1:8" ht="13.5">
      <c r="A577" s="31"/>
      <c r="B577" s="31"/>
      <c r="D577" s="31"/>
      <c r="E577" s="32"/>
      <c r="F577" s="33"/>
      <c r="G577" s="33"/>
      <c r="H577" s="43"/>
    </row>
    <row r="578" spans="1:8" ht="13.5">
      <c r="A578" s="31"/>
      <c r="B578" s="31"/>
      <c r="D578" s="31"/>
      <c r="E578" s="32"/>
      <c r="F578" s="33"/>
      <c r="G578" s="33"/>
      <c r="H578" s="43"/>
    </row>
    <row r="579" spans="1:8" ht="13.5">
      <c r="A579" s="31"/>
      <c r="B579" s="31"/>
      <c r="D579" s="31"/>
      <c r="E579" s="32"/>
      <c r="F579" s="33"/>
      <c r="G579" s="33"/>
      <c r="H579" s="43"/>
    </row>
    <row r="580" spans="1:8" ht="13.5">
      <c r="A580" s="31"/>
      <c r="B580" s="31"/>
      <c r="D580" s="31"/>
      <c r="E580" s="32"/>
      <c r="F580" s="33"/>
      <c r="G580" s="33"/>
      <c r="H580" s="43"/>
    </row>
    <row r="581" spans="1:8" ht="13.5">
      <c r="A581" s="31"/>
      <c r="B581" s="31"/>
      <c r="D581" s="31"/>
      <c r="E581" s="32"/>
      <c r="F581" s="33"/>
      <c r="G581" s="33"/>
      <c r="H581" s="43"/>
    </row>
    <row r="582" spans="1:8" ht="13.5">
      <c r="A582" s="31"/>
      <c r="B582" s="31"/>
      <c r="D582" s="31"/>
      <c r="E582" s="32"/>
      <c r="F582" s="33"/>
      <c r="G582" s="33"/>
      <c r="H582" s="43"/>
    </row>
    <row r="583" spans="1:8" ht="13.5">
      <c r="A583" s="31"/>
      <c r="B583" s="31"/>
      <c r="D583" s="31"/>
      <c r="E583" s="32"/>
      <c r="F583" s="33"/>
      <c r="G583" s="33"/>
      <c r="H583" s="43"/>
    </row>
    <row r="584" spans="1:8" ht="13.5">
      <c r="A584" s="31"/>
      <c r="B584" s="31"/>
      <c r="D584" s="31"/>
      <c r="E584" s="32"/>
      <c r="F584" s="33"/>
      <c r="G584" s="33"/>
      <c r="H584" s="43"/>
    </row>
    <row r="585" spans="1:8" ht="13.5">
      <c r="A585" s="31"/>
      <c r="B585" s="31"/>
      <c r="D585" s="31"/>
      <c r="E585" s="32"/>
      <c r="F585" s="33"/>
      <c r="G585" s="33"/>
      <c r="H585" s="43"/>
    </row>
    <row r="586" spans="1:8" ht="13.5">
      <c r="A586" s="31"/>
      <c r="B586" s="31"/>
      <c r="D586" s="31"/>
      <c r="E586" s="32"/>
      <c r="F586" s="33"/>
      <c r="G586" s="33"/>
      <c r="H586" s="43"/>
    </row>
    <row r="587" spans="1:8" ht="13.5">
      <c r="A587" s="31"/>
      <c r="B587" s="31"/>
      <c r="D587" s="31"/>
      <c r="E587" s="32"/>
      <c r="F587" s="33"/>
      <c r="G587" s="33"/>
      <c r="H587" s="43"/>
    </row>
    <row r="588" spans="1:8" ht="13.5">
      <c r="A588" s="31"/>
      <c r="B588" s="31"/>
      <c r="D588" s="31"/>
      <c r="E588" s="32"/>
      <c r="F588" s="33"/>
      <c r="G588" s="33"/>
      <c r="H588" s="43"/>
    </row>
    <row r="589" spans="1:8" ht="13.5">
      <c r="A589" s="31"/>
      <c r="B589" s="31"/>
      <c r="D589" s="31"/>
      <c r="E589" s="32"/>
      <c r="F589" s="33"/>
      <c r="G589" s="33"/>
      <c r="H589" s="43"/>
    </row>
    <row r="590" spans="1:8" ht="13.5">
      <c r="A590" s="31"/>
      <c r="B590" s="31"/>
      <c r="D590" s="31"/>
      <c r="E590" s="32"/>
      <c r="F590" s="33"/>
      <c r="G590" s="33"/>
      <c r="H590" s="43"/>
    </row>
    <row r="591" spans="1:8" ht="13.5">
      <c r="A591" s="31"/>
      <c r="B591" s="31"/>
      <c r="D591" s="31"/>
      <c r="E591" s="32"/>
      <c r="F591" s="33"/>
      <c r="G591" s="33"/>
      <c r="H591" s="43"/>
    </row>
    <row r="592" spans="1:8" ht="13.5">
      <c r="A592" s="31"/>
      <c r="B592" s="31"/>
      <c r="D592" s="31"/>
      <c r="E592" s="32"/>
      <c r="F592" s="33"/>
      <c r="G592" s="33"/>
      <c r="H592" s="43"/>
    </row>
    <row r="593" spans="1:8" ht="13.5">
      <c r="A593" s="31"/>
      <c r="B593" s="31"/>
      <c r="D593" s="31"/>
      <c r="E593" s="32"/>
      <c r="F593" s="33"/>
      <c r="G593" s="33"/>
      <c r="H593" s="43"/>
    </row>
    <row r="594" spans="1:8" ht="13.5">
      <c r="A594" s="31"/>
      <c r="B594" s="31"/>
      <c r="D594" s="31"/>
      <c r="E594" s="32"/>
      <c r="F594" s="33"/>
      <c r="G594" s="33"/>
      <c r="H594" s="43"/>
    </row>
    <row r="595" spans="1:8" ht="13.5">
      <c r="A595" s="31"/>
      <c r="B595" s="31"/>
      <c r="D595" s="31"/>
      <c r="E595" s="32"/>
      <c r="F595" s="33"/>
      <c r="G595" s="33"/>
      <c r="H595" s="43"/>
    </row>
    <row r="596" spans="1:8" ht="13.5">
      <c r="A596" s="31"/>
      <c r="B596" s="31"/>
      <c r="D596" s="31"/>
      <c r="E596" s="32"/>
      <c r="F596" s="33"/>
      <c r="G596" s="33"/>
      <c r="H596" s="43"/>
    </row>
    <row r="597" spans="1:8" ht="13.5">
      <c r="A597" s="31"/>
      <c r="B597" s="31"/>
      <c r="D597" s="31"/>
      <c r="E597" s="32"/>
      <c r="F597" s="33"/>
      <c r="G597" s="33"/>
      <c r="H597" s="43"/>
    </row>
    <row r="598" spans="1:8" ht="13.5">
      <c r="A598" s="31"/>
      <c r="B598" s="31"/>
      <c r="D598" s="31"/>
      <c r="E598" s="32"/>
      <c r="F598" s="33"/>
      <c r="G598" s="33"/>
      <c r="H598" s="43"/>
    </row>
    <row r="599" spans="1:8" ht="13.5">
      <c r="A599" s="31"/>
      <c r="B599" s="31"/>
      <c r="D599" s="31"/>
      <c r="E599" s="32"/>
      <c r="F599" s="33"/>
      <c r="G599" s="33"/>
      <c r="H599" s="43"/>
    </row>
    <row r="600" spans="1:8" ht="13.5">
      <c r="A600" s="31"/>
      <c r="B600" s="31"/>
      <c r="D600" s="31"/>
      <c r="E600" s="32"/>
      <c r="F600" s="33"/>
      <c r="G600" s="33"/>
      <c r="H600" s="43"/>
    </row>
    <row r="601" spans="1:8" ht="13.5">
      <c r="A601" s="31"/>
      <c r="B601" s="31"/>
      <c r="D601" s="31"/>
      <c r="E601" s="32"/>
      <c r="F601" s="33"/>
      <c r="G601" s="33"/>
      <c r="H601" s="43"/>
    </row>
    <row r="602" spans="1:8" ht="13.5">
      <c r="A602" s="31"/>
      <c r="B602" s="31"/>
      <c r="D602" s="31"/>
      <c r="E602" s="32"/>
      <c r="F602" s="33"/>
      <c r="G602" s="33"/>
      <c r="H602" s="43"/>
    </row>
    <row r="603" spans="1:8" ht="13.5">
      <c r="A603" s="31"/>
      <c r="B603" s="31"/>
      <c r="D603" s="31"/>
      <c r="E603" s="32"/>
      <c r="F603" s="33"/>
      <c r="G603" s="33"/>
      <c r="H603" s="43"/>
    </row>
    <row r="604" spans="1:8" ht="13.5">
      <c r="A604" s="31"/>
      <c r="B604" s="31"/>
      <c r="D604" s="31"/>
      <c r="E604" s="32"/>
      <c r="F604" s="33"/>
      <c r="G604" s="33"/>
      <c r="H604" s="43"/>
    </row>
    <row r="605" spans="1:8" ht="13.5">
      <c r="A605" s="31"/>
      <c r="B605" s="31"/>
      <c r="D605" s="31"/>
      <c r="E605" s="32"/>
      <c r="F605" s="33"/>
      <c r="G605" s="33"/>
      <c r="H605" s="43"/>
    </row>
    <row r="606" spans="1:8" ht="13.5">
      <c r="A606" s="31"/>
      <c r="B606" s="31"/>
      <c r="D606" s="31"/>
      <c r="E606" s="32"/>
      <c r="F606" s="33"/>
      <c r="G606" s="33"/>
      <c r="H606" s="43"/>
    </row>
    <row r="607" spans="1:8" ht="13.5">
      <c r="A607" s="31"/>
      <c r="B607" s="31"/>
      <c r="D607" s="31"/>
      <c r="E607" s="32"/>
      <c r="F607" s="33"/>
      <c r="G607" s="33"/>
      <c r="H607" s="43"/>
    </row>
    <row r="608" spans="1:8" ht="13.5">
      <c r="A608" s="31"/>
      <c r="B608" s="31"/>
      <c r="D608" s="31"/>
      <c r="E608" s="32"/>
      <c r="F608" s="33"/>
      <c r="G608" s="33"/>
      <c r="H608" s="43"/>
    </row>
    <row r="609" spans="1:8" ht="13.5">
      <c r="A609" s="31"/>
      <c r="B609" s="31"/>
      <c r="D609" s="31"/>
      <c r="E609" s="32"/>
      <c r="F609" s="33"/>
      <c r="G609" s="33"/>
      <c r="H609" s="43"/>
    </row>
    <row r="610" spans="1:8" ht="13.5">
      <c r="A610" s="31"/>
      <c r="B610" s="31"/>
      <c r="D610" s="31"/>
      <c r="E610" s="32"/>
      <c r="F610" s="33"/>
      <c r="G610" s="33"/>
      <c r="H610" s="43"/>
    </row>
    <row r="611" spans="1:8" ht="13.5">
      <c r="A611" s="31"/>
      <c r="B611" s="31"/>
      <c r="D611" s="31"/>
      <c r="E611" s="32"/>
      <c r="F611" s="33"/>
      <c r="G611" s="33"/>
      <c r="H611" s="43"/>
    </row>
    <row r="612" spans="1:8" ht="13.5">
      <c r="A612" s="31"/>
      <c r="B612" s="31"/>
      <c r="D612" s="31"/>
      <c r="E612" s="32"/>
      <c r="F612" s="33"/>
      <c r="G612" s="33"/>
      <c r="H612" s="43"/>
    </row>
    <row r="613" spans="1:8" ht="13.5">
      <c r="A613" s="31"/>
      <c r="B613" s="31"/>
      <c r="D613" s="31"/>
      <c r="E613" s="32"/>
      <c r="F613" s="33"/>
      <c r="G613" s="33"/>
      <c r="H613" s="43"/>
    </row>
    <row r="614" spans="1:8" ht="13.5">
      <c r="A614" s="31"/>
      <c r="B614" s="31"/>
      <c r="D614" s="31"/>
      <c r="E614" s="32"/>
      <c r="F614" s="33"/>
      <c r="G614" s="33"/>
      <c r="H614" s="43"/>
    </row>
    <row r="615" spans="1:8" ht="13.5">
      <c r="A615" s="31"/>
      <c r="B615" s="31"/>
      <c r="D615" s="31"/>
      <c r="E615" s="32"/>
      <c r="F615" s="33"/>
      <c r="G615" s="33"/>
      <c r="H615" s="43"/>
    </row>
    <row r="616" spans="1:8" ht="13.5">
      <c r="A616" s="31"/>
      <c r="B616" s="31"/>
      <c r="D616" s="31"/>
      <c r="E616" s="32"/>
      <c r="F616" s="33"/>
      <c r="G616" s="33"/>
      <c r="H616" s="43"/>
    </row>
    <row r="617" spans="1:8" ht="13.5">
      <c r="A617" s="31"/>
      <c r="B617" s="31"/>
      <c r="D617" s="31"/>
      <c r="E617" s="32"/>
      <c r="F617" s="33"/>
      <c r="G617" s="33"/>
      <c r="H617" s="43"/>
    </row>
    <row r="618" spans="1:8" ht="13.5">
      <c r="A618" s="31"/>
      <c r="B618" s="31"/>
      <c r="D618" s="31"/>
      <c r="E618" s="32"/>
      <c r="F618" s="33"/>
      <c r="G618" s="33"/>
      <c r="H618" s="43"/>
    </row>
    <row r="619" spans="1:8" ht="13.5">
      <c r="A619" s="31"/>
      <c r="B619" s="31"/>
      <c r="D619" s="31"/>
      <c r="E619" s="32"/>
      <c r="F619" s="33"/>
      <c r="G619" s="33"/>
      <c r="H619" s="43"/>
    </row>
    <row r="620" spans="1:8" ht="13.5">
      <c r="A620" s="31"/>
      <c r="B620" s="31"/>
      <c r="D620" s="31"/>
      <c r="E620" s="32"/>
      <c r="F620" s="33"/>
      <c r="G620" s="33"/>
      <c r="H620" s="43"/>
    </row>
    <row r="621" spans="1:8" ht="13.5">
      <c r="A621" s="31"/>
      <c r="B621" s="31"/>
      <c r="D621" s="31"/>
      <c r="E621" s="32"/>
      <c r="F621" s="33"/>
      <c r="G621" s="33"/>
      <c r="H621" s="43"/>
    </row>
    <row r="622" spans="1:8" ht="13.5">
      <c r="A622" s="31"/>
      <c r="B622" s="31"/>
      <c r="D622" s="31"/>
      <c r="E622" s="32"/>
      <c r="F622" s="33"/>
      <c r="G622" s="33"/>
      <c r="H622" s="43"/>
    </row>
    <row r="623" spans="1:8" ht="13.5">
      <c r="A623" s="31"/>
      <c r="B623" s="31"/>
      <c r="D623" s="31"/>
      <c r="E623" s="32"/>
      <c r="F623" s="33"/>
      <c r="G623" s="33"/>
      <c r="H623" s="43"/>
    </row>
    <row r="624" spans="1:8" ht="13.5">
      <c r="A624" s="31"/>
      <c r="B624" s="31"/>
      <c r="D624" s="31"/>
      <c r="E624" s="32"/>
      <c r="F624" s="33"/>
      <c r="G624" s="33"/>
      <c r="H624" s="43"/>
    </row>
    <row r="625" spans="1:8" ht="13.5">
      <c r="A625" s="31"/>
      <c r="B625" s="31"/>
      <c r="D625" s="31"/>
      <c r="E625" s="32"/>
      <c r="F625" s="33"/>
      <c r="G625" s="33"/>
      <c r="H625" s="43"/>
    </row>
    <row r="626" spans="1:8" ht="13.5">
      <c r="A626" s="31"/>
      <c r="B626" s="31"/>
      <c r="D626" s="31"/>
      <c r="E626" s="32"/>
      <c r="F626" s="33"/>
      <c r="G626" s="33"/>
      <c r="H626" s="43"/>
    </row>
    <row r="627" spans="1:8" ht="13.5">
      <c r="A627" s="31"/>
      <c r="B627" s="31"/>
      <c r="D627" s="31"/>
      <c r="E627" s="32"/>
      <c r="F627" s="33"/>
      <c r="G627" s="33"/>
      <c r="H627" s="43"/>
    </row>
    <row r="628" spans="1:8" ht="13.5">
      <c r="A628" s="31"/>
      <c r="B628" s="31"/>
      <c r="D628" s="31"/>
      <c r="E628" s="32"/>
      <c r="F628" s="33"/>
      <c r="G628" s="33"/>
      <c r="H628" s="43"/>
    </row>
    <row r="629" spans="1:8" ht="13.5">
      <c r="A629" s="31"/>
      <c r="B629" s="31"/>
      <c r="D629" s="31"/>
      <c r="E629" s="32"/>
      <c r="F629" s="33"/>
      <c r="G629" s="33"/>
      <c r="H629" s="43"/>
    </row>
    <row r="630" spans="1:8" ht="13.5">
      <c r="A630" s="31"/>
      <c r="B630" s="31"/>
      <c r="D630" s="31"/>
      <c r="E630" s="32"/>
      <c r="F630" s="33"/>
      <c r="G630" s="33"/>
      <c r="H630" s="43"/>
    </row>
    <row r="631" spans="1:8" ht="13.5">
      <c r="A631" s="31"/>
      <c r="B631" s="31"/>
      <c r="D631" s="31"/>
      <c r="E631" s="32"/>
      <c r="F631" s="33"/>
      <c r="G631" s="33"/>
      <c r="H631" s="43"/>
    </row>
    <row r="632" spans="1:8" ht="13.5">
      <c r="A632" s="31"/>
      <c r="B632" s="31"/>
      <c r="D632" s="31"/>
      <c r="E632" s="32"/>
      <c r="F632" s="33"/>
      <c r="G632" s="33"/>
      <c r="H632" s="43"/>
    </row>
    <row r="633" spans="1:8" ht="13.5">
      <c r="A633" s="31"/>
      <c r="B633" s="31"/>
      <c r="D633" s="31"/>
      <c r="E633" s="32"/>
      <c r="F633" s="33"/>
      <c r="G633" s="33"/>
      <c r="H633" s="43"/>
    </row>
    <row r="634" spans="1:8" ht="13.5">
      <c r="A634" s="31"/>
      <c r="B634" s="31"/>
      <c r="D634" s="31"/>
      <c r="E634" s="32"/>
      <c r="F634" s="33"/>
      <c r="G634" s="33"/>
      <c r="H634" s="43"/>
    </row>
    <row r="635" spans="1:8" ht="13.5">
      <c r="A635" s="31"/>
      <c r="B635" s="31"/>
      <c r="D635" s="31"/>
      <c r="E635" s="32"/>
      <c r="F635" s="33"/>
      <c r="G635" s="33"/>
      <c r="H635" s="43"/>
    </row>
    <row r="636" spans="1:8" ht="13.5">
      <c r="A636" s="31"/>
      <c r="B636" s="31"/>
      <c r="D636" s="31"/>
      <c r="E636" s="32"/>
      <c r="F636" s="33"/>
      <c r="G636" s="33"/>
      <c r="H636" s="43"/>
    </row>
    <row r="637" spans="1:8" ht="13.5">
      <c r="A637" s="31"/>
      <c r="B637" s="31"/>
      <c r="D637" s="31"/>
      <c r="E637" s="32"/>
      <c r="F637" s="33"/>
      <c r="G637" s="33"/>
      <c r="H637" s="43"/>
    </row>
    <row r="638" spans="1:8" ht="13.5">
      <c r="A638" s="31"/>
      <c r="B638" s="31"/>
      <c r="D638" s="31"/>
      <c r="E638" s="32"/>
      <c r="F638" s="33"/>
      <c r="G638" s="33"/>
      <c r="H638" s="43"/>
    </row>
    <row r="639" spans="1:8" ht="13.5">
      <c r="A639" s="31"/>
      <c r="B639" s="31"/>
      <c r="D639" s="31"/>
      <c r="E639" s="32"/>
      <c r="F639" s="33"/>
      <c r="G639" s="33"/>
      <c r="H639" s="43"/>
    </row>
    <row r="640" spans="1:8" ht="13.5">
      <c r="A640" s="31"/>
      <c r="B640" s="31"/>
      <c r="D640" s="31"/>
      <c r="E640" s="32"/>
      <c r="F640" s="33"/>
      <c r="G640" s="33"/>
      <c r="H640" s="43"/>
    </row>
    <row r="641" spans="1:8" ht="13.5">
      <c r="A641" s="31"/>
      <c r="B641" s="31"/>
      <c r="D641" s="31"/>
      <c r="E641" s="32"/>
      <c r="F641" s="33"/>
      <c r="G641" s="33"/>
      <c r="H641" s="43"/>
    </row>
    <row r="642" spans="1:8" ht="13.5">
      <c r="A642" s="31"/>
      <c r="B642" s="31"/>
      <c r="D642" s="31"/>
      <c r="E642" s="32"/>
      <c r="F642" s="33"/>
      <c r="G642" s="33"/>
      <c r="H642" s="43"/>
    </row>
    <row r="643" spans="1:8" ht="13.5">
      <c r="A643" s="31"/>
      <c r="B643" s="31"/>
      <c r="D643" s="31"/>
      <c r="E643" s="32"/>
      <c r="F643" s="33"/>
      <c r="G643" s="33"/>
      <c r="H643" s="43"/>
    </row>
    <row r="644" spans="1:8" ht="13.5">
      <c r="A644" s="31"/>
      <c r="B644" s="31"/>
      <c r="D644" s="31"/>
      <c r="E644" s="32"/>
      <c r="F644" s="33"/>
      <c r="G644" s="33"/>
      <c r="H644" s="43"/>
    </row>
    <row r="645" spans="1:8" ht="13.5">
      <c r="A645" s="31"/>
      <c r="B645" s="31"/>
      <c r="D645" s="31"/>
      <c r="E645" s="32"/>
      <c r="F645" s="33"/>
      <c r="G645" s="33"/>
      <c r="H645" s="43"/>
    </row>
    <row r="646" spans="1:8" ht="13.5">
      <c r="A646" s="31"/>
      <c r="B646" s="31"/>
      <c r="D646" s="31"/>
      <c r="E646" s="32"/>
      <c r="F646" s="33"/>
      <c r="G646" s="33"/>
      <c r="H646" s="43"/>
    </row>
    <row r="647" spans="1:8" ht="13.5">
      <c r="A647" s="31"/>
      <c r="B647" s="31"/>
      <c r="D647" s="31"/>
      <c r="E647" s="32"/>
      <c r="F647" s="33"/>
      <c r="G647" s="33"/>
      <c r="H647" s="43"/>
    </row>
    <row r="648" spans="1:8" ht="13.5">
      <c r="A648" s="31"/>
      <c r="B648" s="31"/>
      <c r="D648" s="31"/>
      <c r="E648" s="32"/>
      <c r="F648" s="33"/>
      <c r="G648" s="33"/>
      <c r="H648" s="43"/>
    </row>
    <row r="649" spans="1:8" ht="13.5">
      <c r="A649" s="31"/>
      <c r="B649" s="31"/>
      <c r="D649" s="31"/>
      <c r="E649" s="32"/>
      <c r="F649" s="33"/>
      <c r="G649" s="33"/>
      <c r="H649" s="43"/>
    </row>
    <row r="650" spans="1:8" ht="13.5">
      <c r="A650" s="31"/>
      <c r="B650" s="31"/>
      <c r="D650" s="31"/>
      <c r="E650" s="32"/>
      <c r="F650" s="33"/>
      <c r="G650" s="33"/>
      <c r="H650" s="43"/>
    </row>
    <row r="651" spans="1:8" ht="13.5">
      <c r="A651" s="31"/>
      <c r="B651" s="31"/>
      <c r="D651" s="31"/>
      <c r="E651" s="32"/>
      <c r="F651" s="33"/>
      <c r="G651" s="33"/>
      <c r="H651" s="43"/>
    </row>
    <row r="652" spans="1:8" ht="13.5">
      <c r="A652" s="31"/>
      <c r="B652" s="31"/>
      <c r="D652" s="31"/>
      <c r="E652" s="32"/>
      <c r="F652" s="33"/>
      <c r="G652" s="33"/>
      <c r="H652" s="43"/>
    </row>
    <row r="653" spans="1:8" ht="13.5">
      <c r="A653" s="31"/>
      <c r="B653" s="31"/>
      <c r="D653" s="31"/>
      <c r="E653" s="32"/>
      <c r="F653" s="33"/>
      <c r="G653" s="33"/>
      <c r="H653" s="43"/>
    </row>
    <row r="654" spans="1:8" ht="13.5">
      <c r="A654" s="31"/>
      <c r="B654" s="31"/>
      <c r="D654" s="31"/>
      <c r="E654" s="32"/>
      <c r="F654" s="33"/>
      <c r="G654" s="33"/>
      <c r="H654" s="43"/>
    </row>
    <row r="655" spans="1:8" ht="13.5">
      <c r="A655" s="31"/>
      <c r="B655" s="31"/>
      <c r="D655" s="31"/>
      <c r="E655" s="32"/>
      <c r="F655" s="33"/>
      <c r="G655" s="33"/>
      <c r="H655" s="43"/>
    </row>
    <row r="656" spans="1:8" ht="13.5">
      <c r="A656" s="31"/>
      <c r="B656" s="31"/>
      <c r="D656" s="31"/>
      <c r="E656" s="32"/>
      <c r="F656" s="33"/>
      <c r="G656" s="33"/>
      <c r="H656" s="43"/>
    </row>
    <row r="657" spans="1:8" ht="13.5">
      <c r="A657" s="31"/>
      <c r="B657" s="31"/>
      <c r="D657" s="31"/>
      <c r="E657" s="32"/>
      <c r="F657" s="33"/>
      <c r="G657" s="33"/>
      <c r="H657" s="43"/>
    </row>
    <row r="658" spans="1:8" ht="13.5">
      <c r="A658" s="31"/>
      <c r="B658" s="31"/>
      <c r="D658" s="31"/>
      <c r="E658" s="32"/>
      <c r="F658" s="33"/>
      <c r="G658" s="33"/>
      <c r="H658" s="43"/>
    </row>
    <row r="659" spans="1:8" ht="13.5">
      <c r="A659" s="31"/>
      <c r="B659" s="31"/>
      <c r="D659" s="31"/>
      <c r="E659" s="32"/>
      <c r="F659" s="33"/>
      <c r="G659" s="33"/>
      <c r="H659" s="43"/>
    </row>
    <row r="660" spans="1:8" ht="13.5">
      <c r="A660" s="31"/>
      <c r="B660" s="31"/>
      <c r="D660" s="31"/>
      <c r="E660" s="32"/>
      <c r="F660" s="33"/>
      <c r="G660" s="33"/>
      <c r="H660" s="43"/>
    </row>
    <row r="661" spans="1:8" ht="13.5">
      <c r="A661" s="31"/>
      <c r="B661" s="31"/>
      <c r="D661" s="31"/>
      <c r="E661" s="32"/>
      <c r="F661" s="33"/>
      <c r="G661" s="33"/>
      <c r="H661" s="43"/>
    </row>
    <row r="662" spans="1:8" ht="13.5">
      <c r="A662" s="31"/>
      <c r="B662" s="31"/>
      <c r="D662" s="31"/>
      <c r="E662" s="32"/>
      <c r="F662" s="33"/>
      <c r="G662" s="33"/>
      <c r="H662" s="43"/>
    </row>
    <row r="663" spans="1:8" ht="13.5">
      <c r="A663" s="31"/>
      <c r="B663" s="31"/>
      <c r="D663" s="31"/>
      <c r="E663" s="32"/>
      <c r="F663" s="33"/>
      <c r="G663" s="33"/>
      <c r="H663" s="43"/>
    </row>
    <row r="664" spans="1:8" ht="13.5">
      <c r="A664" s="31"/>
      <c r="B664" s="31"/>
      <c r="D664" s="31"/>
      <c r="E664" s="32"/>
      <c r="F664" s="33"/>
      <c r="G664" s="33"/>
      <c r="H664" s="43"/>
    </row>
    <row r="665" spans="1:8" ht="13.5">
      <c r="A665" s="31"/>
      <c r="B665" s="31"/>
      <c r="D665" s="31"/>
      <c r="E665" s="32"/>
      <c r="F665" s="33"/>
      <c r="G665" s="33"/>
      <c r="H665" s="43"/>
    </row>
    <row r="666" spans="1:8" ht="13.5">
      <c r="A666" s="31"/>
      <c r="B666" s="31"/>
      <c r="D666" s="31"/>
      <c r="E666" s="32"/>
      <c r="F666" s="33"/>
      <c r="G666" s="33"/>
      <c r="H666" s="43"/>
    </row>
    <row r="667" spans="1:8" ht="13.5">
      <c r="A667" s="31"/>
      <c r="B667" s="31"/>
      <c r="D667" s="31"/>
      <c r="E667" s="32"/>
      <c r="F667" s="33"/>
      <c r="G667" s="33"/>
      <c r="H667" s="43"/>
    </row>
    <row r="668" spans="1:8" ht="13.5">
      <c r="A668" s="31"/>
      <c r="B668" s="31"/>
      <c r="D668" s="31"/>
      <c r="E668" s="32"/>
      <c r="F668" s="33"/>
      <c r="G668" s="33"/>
      <c r="H668" s="43"/>
    </row>
    <row r="669" spans="1:8" ht="13.5">
      <c r="A669" s="31"/>
      <c r="B669" s="31"/>
      <c r="D669" s="31"/>
      <c r="E669" s="32"/>
      <c r="F669" s="33"/>
      <c r="G669" s="33"/>
      <c r="H669" s="43"/>
    </row>
    <row r="670" spans="1:8" ht="13.5">
      <c r="A670" s="31"/>
      <c r="B670" s="31"/>
      <c r="D670" s="31"/>
      <c r="E670" s="32"/>
      <c r="F670" s="33"/>
      <c r="G670" s="33"/>
      <c r="H670" s="43"/>
    </row>
    <row r="671" spans="1:8" ht="13.5">
      <c r="A671" s="31"/>
      <c r="B671" s="31"/>
      <c r="D671" s="31"/>
      <c r="E671" s="32"/>
      <c r="F671" s="33"/>
      <c r="G671" s="33"/>
      <c r="H671" s="43"/>
    </row>
    <row r="672" spans="1:8" ht="13.5">
      <c r="A672" s="31"/>
      <c r="B672" s="31"/>
      <c r="D672" s="31"/>
      <c r="E672" s="32"/>
      <c r="F672" s="33"/>
      <c r="G672" s="33"/>
      <c r="H672" s="43"/>
    </row>
    <row r="673" spans="1:8" ht="13.5">
      <c r="A673" s="31"/>
      <c r="B673" s="31"/>
      <c r="D673" s="31"/>
      <c r="E673" s="32"/>
      <c r="F673" s="33"/>
      <c r="G673" s="33"/>
      <c r="H673" s="43"/>
    </row>
    <row r="674" spans="1:8" ht="13.5">
      <c r="A674" s="31"/>
      <c r="B674" s="31"/>
      <c r="D674" s="31"/>
      <c r="E674" s="32"/>
      <c r="F674" s="33"/>
      <c r="G674" s="33"/>
      <c r="H674" s="43"/>
    </row>
    <row r="675" spans="1:8" ht="13.5">
      <c r="A675" s="31"/>
      <c r="B675" s="31"/>
      <c r="D675" s="31"/>
      <c r="E675" s="32"/>
      <c r="F675" s="33"/>
      <c r="G675" s="33"/>
      <c r="H675" s="43"/>
    </row>
    <row r="676" spans="1:8" ht="13.5">
      <c r="A676" s="31"/>
      <c r="B676" s="31"/>
      <c r="D676" s="31"/>
      <c r="E676" s="32"/>
      <c r="F676" s="33"/>
      <c r="G676" s="33"/>
      <c r="H676" s="43"/>
    </row>
    <row r="677" spans="1:8" ht="13.5">
      <c r="A677" s="31"/>
      <c r="B677" s="31"/>
      <c r="D677" s="31"/>
      <c r="E677" s="32"/>
      <c r="F677" s="33"/>
      <c r="G677" s="33"/>
      <c r="H677" s="43"/>
    </row>
    <row r="678" spans="1:8" ht="13.5">
      <c r="A678" s="31"/>
      <c r="B678" s="31"/>
      <c r="D678" s="31"/>
      <c r="E678" s="32"/>
      <c r="F678" s="33"/>
      <c r="G678" s="33"/>
      <c r="H678" s="43"/>
    </row>
    <row r="679" spans="1:8" ht="13.5">
      <c r="A679" s="31"/>
      <c r="B679" s="31"/>
      <c r="D679" s="31"/>
      <c r="E679" s="32"/>
      <c r="F679" s="33"/>
      <c r="G679" s="33"/>
      <c r="H679" s="43"/>
    </row>
    <row r="680" spans="1:8" ht="13.5">
      <c r="A680" s="31"/>
      <c r="B680" s="31"/>
      <c r="D680" s="31"/>
      <c r="E680" s="32"/>
      <c r="F680" s="33"/>
      <c r="G680" s="33"/>
      <c r="H680" s="43"/>
    </row>
    <row r="681" spans="1:8" ht="13.5">
      <c r="A681" s="31"/>
      <c r="B681" s="31"/>
      <c r="D681" s="31"/>
      <c r="E681" s="32"/>
      <c r="F681" s="33"/>
      <c r="G681" s="33"/>
      <c r="H681" s="43"/>
    </row>
    <row r="682" spans="1:8" ht="13.5">
      <c r="A682" s="31"/>
      <c r="B682" s="31"/>
      <c r="D682" s="31"/>
      <c r="E682" s="32"/>
      <c r="F682" s="33"/>
      <c r="G682" s="33"/>
      <c r="H682" s="43"/>
    </row>
    <row r="683" spans="1:8" ht="13.5">
      <c r="A683" s="31"/>
      <c r="B683" s="31"/>
      <c r="D683" s="31"/>
      <c r="E683" s="32"/>
      <c r="F683" s="33"/>
      <c r="G683" s="33"/>
      <c r="H683" s="43"/>
    </row>
    <row r="684" spans="1:8" ht="13.5">
      <c r="A684" s="31"/>
      <c r="B684" s="31"/>
      <c r="D684" s="31"/>
      <c r="E684" s="32"/>
      <c r="F684" s="33"/>
      <c r="G684" s="33"/>
      <c r="H684" s="43"/>
    </row>
    <row r="685" spans="1:8" ht="13.5">
      <c r="A685" s="31"/>
      <c r="B685" s="31"/>
      <c r="D685" s="31"/>
      <c r="E685" s="32"/>
      <c r="F685" s="33"/>
      <c r="G685" s="33"/>
      <c r="H685" s="43"/>
    </row>
    <row r="686" spans="1:8" ht="13.5">
      <c r="A686" s="31"/>
      <c r="B686" s="31"/>
      <c r="D686" s="31"/>
      <c r="E686" s="32"/>
      <c r="F686" s="33"/>
      <c r="G686" s="33"/>
      <c r="H686" s="43"/>
    </row>
    <row r="687" spans="1:8" ht="13.5">
      <c r="A687" s="31"/>
      <c r="B687" s="31"/>
      <c r="D687" s="31"/>
      <c r="E687" s="32"/>
      <c r="F687" s="33"/>
      <c r="G687" s="33"/>
      <c r="H687" s="43"/>
    </row>
    <row r="688" spans="1:8" ht="13.5">
      <c r="A688" s="31"/>
      <c r="B688" s="31"/>
      <c r="D688" s="31"/>
      <c r="E688" s="32"/>
      <c r="F688" s="33"/>
      <c r="G688" s="33"/>
      <c r="H688" s="43"/>
    </row>
    <row r="689" spans="1:8" ht="13.5">
      <c r="A689" s="31"/>
      <c r="B689" s="31"/>
      <c r="D689" s="31"/>
      <c r="E689" s="32"/>
      <c r="F689" s="33"/>
      <c r="G689" s="33"/>
      <c r="H689" s="43"/>
    </row>
    <row r="690" spans="1:8" ht="13.5">
      <c r="A690" s="31"/>
      <c r="B690" s="31"/>
      <c r="D690" s="31"/>
      <c r="E690" s="32"/>
      <c r="F690" s="33"/>
      <c r="G690" s="33"/>
      <c r="H690" s="43"/>
    </row>
    <row r="691" spans="1:8" ht="13.5">
      <c r="A691" s="31"/>
      <c r="B691" s="31"/>
      <c r="D691" s="31"/>
      <c r="E691" s="32"/>
      <c r="F691" s="33"/>
      <c r="G691" s="33"/>
      <c r="H691" s="43"/>
    </row>
    <row r="692" spans="1:8" ht="13.5">
      <c r="A692" s="31"/>
      <c r="B692" s="31"/>
      <c r="D692" s="31"/>
      <c r="E692" s="32"/>
      <c r="F692" s="33"/>
      <c r="G692" s="33"/>
      <c r="H692" s="43"/>
    </row>
    <row r="693" spans="1:8" ht="13.5">
      <c r="A693" s="31"/>
      <c r="B693" s="31"/>
      <c r="D693" s="31"/>
      <c r="E693" s="32"/>
      <c r="F693" s="33"/>
      <c r="G693" s="33"/>
      <c r="H693" s="43"/>
    </row>
    <row r="694" spans="1:8" ht="13.5">
      <c r="A694" s="31"/>
      <c r="B694" s="31"/>
      <c r="D694" s="31"/>
      <c r="E694" s="32"/>
      <c r="F694" s="33"/>
      <c r="G694" s="33"/>
      <c r="H694" s="43"/>
    </row>
    <row r="695" spans="1:8" ht="13.5">
      <c r="A695" s="31"/>
      <c r="B695" s="31"/>
      <c r="D695" s="31"/>
      <c r="E695" s="32"/>
      <c r="F695" s="33"/>
      <c r="G695" s="33"/>
      <c r="H695" s="43"/>
    </row>
    <row r="696" spans="1:8" ht="13.5">
      <c r="A696" s="31"/>
      <c r="B696" s="31"/>
      <c r="D696" s="31"/>
      <c r="E696" s="32"/>
      <c r="F696" s="33"/>
      <c r="G696" s="33"/>
      <c r="H696" s="43"/>
    </row>
    <row r="697" spans="1:8" ht="13.5">
      <c r="A697" s="31"/>
      <c r="B697" s="31"/>
      <c r="D697" s="31"/>
      <c r="E697" s="32"/>
      <c r="F697" s="33"/>
      <c r="G697" s="33"/>
      <c r="H697" s="43"/>
    </row>
    <row r="698" spans="1:8" ht="13.5">
      <c r="A698" s="31"/>
      <c r="B698" s="31"/>
      <c r="D698" s="31"/>
      <c r="E698" s="32"/>
      <c r="F698" s="33"/>
      <c r="G698" s="33"/>
      <c r="H698" s="43"/>
    </row>
  </sheetData>
  <sheetProtection/>
  <mergeCells count="75">
    <mergeCell ref="E75:H75"/>
    <mergeCell ref="B20:B30"/>
    <mergeCell ref="A9:C10"/>
    <mergeCell ref="D9:E10"/>
    <mergeCell ref="D21:E21"/>
    <mergeCell ref="D30:E30"/>
    <mergeCell ref="D19:E19"/>
    <mergeCell ref="D18:E18"/>
    <mergeCell ref="D20:E20"/>
    <mergeCell ref="H9:H10"/>
    <mergeCell ref="F9:F10"/>
    <mergeCell ref="G9:G10"/>
    <mergeCell ref="I9:I10"/>
    <mergeCell ref="E74:H74"/>
    <mergeCell ref="A64:A73"/>
    <mergeCell ref="D73:E73"/>
    <mergeCell ref="D67:E67"/>
    <mergeCell ref="D69:E69"/>
    <mergeCell ref="D65:E65"/>
    <mergeCell ref="D72:E72"/>
    <mergeCell ref="D68:E68"/>
    <mergeCell ref="D64:E64"/>
    <mergeCell ref="D70:E70"/>
    <mergeCell ref="D58:E58"/>
    <mergeCell ref="D57:E57"/>
    <mergeCell ref="D62:E62"/>
    <mergeCell ref="D60:E60"/>
    <mergeCell ref="A82:B82"/>
    <mergeCell ref="C82:I82"/>
    <mergeCell ref="D45:E45"/>
    <mergeCell ref="D59:E59"/>
    <mergeCell ref="E79:F79"/>
    <mergeCell ref="D71:E71"/>
    <mergeCell ref="D54:E54"/>
    <mergeCell ref="D52:E52"/>
    <mergeCell ref="D55:E55"/>
    <mergeCell ref="D56:E56"/>
    <mergeCell ref="D42:E42"/>
    <mergeCell ref="D34:E34"/>
    <mergeCell ref="D31:E31"/>
    <mergeCell ref="A40:A51"/>
    <mergeCell ref="D46:E46"/>
    <mergeCell ref="D40:E40"/>
    <mergeCell ref="D47:E47"/>
    <mergeCell ref="D48:E48"/>
    <mergeCell ref="G79:I79"/>
    <mergeCell ref="D43:E43"/>
    <mergeCell ref="D12:E12"/>
    <mergeCell ref="D33:E33"/>
    <mergeCell ref="D41:E41"/>
    <mergeCell ref="D32:E32"/>
    <mergeCell ref="D53:E53"/>
    <mergeCell ref="D39:E39"/>
    <mergeCell ref="D66:E66"/>
    <mergeCell ref="D63:E63"/>
    <mergeCell ref="B11:C11"/>
    <mergeCell ref="A19:A32"/>
    <mergeCell ref="D44:E44"/>
    <mergeCell ref="D50:E50"/>
    <mergeCell ref="D35:E35"/>
    <mergeCell ref="D36:E36"/>
    <mergeCell ref="D37:E37"/>
    <mergeCell ref="D38:E38"/>
    <mergeCell ref="D16:E16"/>
    <mergeCell ref="D17:E17"/>
    <mergeCell ref="A13:A17"/>
    <mergeCell ref="D13:E13"/>
    <mergeCell ref="D51:E51"/>
    <mergeCell ref="D49:E49"/>
    <mergeCell ref="L9:M9"/>
    <mergeCell ref="A6:M6"/>
    <mergeCell ref="D22:E22"/>
    <mergeCell ref="D11:E11"/>
    <mergeCell ref="J9:J10"/>
    <mergeCell ref="K9:K10"/>
  </mergeCells>
  <printOptions horizontalCentered="1"/>
  <pageMargins left="0.393700787401575" right="0.31496062992126" top="0.31496062992126" bottom="0.54" header="0.275590551181102" footer="0.31496062992126"/>
  <pageSetup fitToHeight="5" horizontalDpi="600" verticalDpi="600" orientation="portrait" paperSize="9" scale="75" r:id="rId1"/>
  <headerFooter alignWithMargins="0">
    <oddFooter>&amp;C&amp;8Pagina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62"/>
  <sheetViews>
    <sheetView view="pageBreakPreview" zoomScale="72" zoomScaleNormal="64" zoomScaleSheetLayoutView="72" zoomScalePageLayoutView="0" workbookViewId="0" topLeftCell="A1">
      <pane xSplit="6" ySplit="12" topLeftCell="G123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P190" sqref="P190"/>
    </sheetView>
  </sheetViews>
  <sheetFormatPr defaultColWidth="9.140625" defaultRowHeight="12.75" outlineLevelCol="1"/>
  <cols>
    <col min="1" max="1" width="3.8515625" style="125" customWidth="1"/>
    <col min="2" max="2" width="4.28125" style="125" customWidth="1"/>
    <col min="3" max="3" width="2.57421875" style="125" customWidth="1"/>
    <col min="4" max="4" width="4.140625" style="125" customWidth="1"/>
    <col min="5" max="5" width="23.140625" style="126" customWidth="1"/>
    <col min="6" max="6" width="5.00390625" style="35" customWidth="1"/>
    <col min="7" max="7" width="8.7109375" style="36" customWidth="1"/>
    <col min="8" max="8" width="7.8515625" style="34" customWidth="1"/>
    <col min="9" max="9" width="7.8515625" style="36" customWidth="1"/>
    <col min="10" max="10" width="10.57421875" style="36" customWidth="1"/>
    <col min="11" max="11" width="8.140625" style="214" customWidth="1"/>
    <col min="12" max="12" width="9.00390625" style="214" customWidth="1"/>
    <col min="13" max="13" width="8.421875" style="214" customWidth="1"/>
    <col min="14" max="14" width="8.8515625" style="214" customWidth="1"/>
    <col min="15" max="15" width="9.28125" style="215" customWidth="1" outlineLevel="1"/>
    <col min="16" max="16" width="10.140625" style="217" customWidth="1"/>
    <col min="17" max="17" width="8.8515625" style="213" customWidth="1"/>
    <col min="18" max="18" width="4.421875" style="34" customWidth="1"/>
    <col min="19" max="19" width="6.28125" style="34" customWidth="1" outlineLevel="1"/>
    <col min="20" max="20" width="9.140625" style="172" customWidth="1" outlineLevel="1"/>
    <col min="21" max="21" width="10.140625" style="172" customWidth="1" outlineLevel="1"/>
    <col min="22" max="22" width="9.140625" style="172" customWidth="1" outlineLevel="1"/>
    <col min="23" max="23" width="9.140625" style="306" customWidth="1" outlineLevel="1"/>
    <col min="24" max="24" width="9.140625" style="172" customWidth="1" outlineLevel="1"/>
    <col min="25" max="16384" width="9.140625" style="34" customWidth="1"/>
  </cols>
  <sheetData>
    <row r="1" spans="1:108" s="30" customFormat="1" ht="13.5">
      <c r="A1" s="47" t="s">
        <v>370</v>
      </c>
      <c r="B1" s="48"/>
      <c r="C1" s="49"/>
      <c r="D1" s="48"/>
      <c r="E1" s="50"/>
      <c r="F1" s="51"/>
      <c r="G1" s="220"/>
      <c r="H1" s="51"/>
      <c r="I1" s="220"/>
      <c r="J1" s="275"/>
      <c r="K1" s="221"/>
      <c r="L1" s="221"/>
      <c r="M1" s="221" t="s">
        <v>102</v>
      </c>
      <c r="N1" s="221"/>
      <c r="O1" s="222"/>
      <c r="P1" s="223"/>
      <c r="Q1" s="224"/>
      <c r="R1" s="29"/>
      <c r="S1" s="29"/>
      <c r="T1" s="67"/>
      <c r="U1" s="67"/>
      <c r="V1" s="67"/>
      <c r="W1" s="305"/>
      <c r="X1" s="67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</row>
    <row r="2" spans="1:108" s="30" customFormat="1" ht="13.5">
      <c r="A2" s="47" t="s">
        <v>368</v>
      </c>
      <c r="B2" s="48"/>
      <c r="C2" s="49"/>
      <c r="D2" s="48"/>
      <c r="E2" s="50"/>
      <c r="F2" s="51"/>
      <c r="G2" s="220"/>
      <c r="H2" s="51"/>
      <c r="I2" s="220"/>
      <c r="J2" s="275"/>
      <c r="K2" s="221"/>
      <c r="L2" s="221"/>
      <c r="M2" s="221"/>
      <c r="N2" s="221"/>
      <c r="O2" s="222"/>
      <c r="P2" s="223"/>
      <c r="Q2" s="224"/>
      <c r="R2" s="29"/>
      <c r="S2" s="29"/>
      <c r="T2" s="67"/>
      <c r="U2" s="67"/>
      <c r="V2" s="67"/>
      <c r="W2" s="305"/>
      <c r="X2" s="67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</row>
    <row r="3" spans="1:108" s="30" customFormat="1" ht="13.5">
      <c r="A3" s="47" t="s">
        <v>369</v>
      </c>
      <c r="B3" s="48"/>
      <c r="C3" s="49"/>
      <c r="D3" s="48"/>
      <c r="E3" s="50"/>
      <c r="F3" s="51"/>
      <c r="G3" s="220"/>
      <c r="H3" s="51"/>
      <c r="I3" s="220"/>
      <c r="J3" s="275"/>
      <c r="K3" s="221"/>
      <c r="L3" s="221"/>
      <c r="M3" s="221"/>
      <c r="N3" s="221"/>
      <c r="O3" s="222"/>
      <c r="P3" s="223"/>
      <c r="Q3" s="224"/>
      <c r="R3" s="29"/>
      <c r="S3" s="29"/>
      <c r="T3" s="67"/>
      <c r="U3" s="67"/>
      <c r="V3" s="67"/>
      <c r="W3" s="305"/>
      <c r="X3" s="67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</row>
    <row r="4" spans="1:108" s="30" customFormat="1" ht="13.5">
      <c r="A4" s="47" t="s">
        <v>370</v>
      </c>
      <c r="B4" s="48"/>
      <c r="C4" s="49"/>
      <c r="D4" s="48"/>
      <c r="E4" s="50"/>
      <c r="F4" s="51"/>
      <c r="G4" s="220"/>
      <c r="H4" s="51"/>
      <c r="I4" s="220"/>
      <c r="J4" s="275"/>
      <c r="K4" s="221"/>
      <c r="L4" s="221"/>
      <c r="M4" s="221"/>
      <c r="N4" s="221"/>
      <c r="O4" s="222"/>
      <c r="P4" s="223"/>
      <c r="Q4" s="224"/>
      <c r="R4" s="29"/>
      <c r="S4" s="29"/>
      <c r="T4" s="67"/>
      <c r="U4" s="67"/>
      <c r="V4" s="67"/>
      <c r="W4" s="305"/>
      <c r="X4" s="67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</row>
    <row r="5" spans="1:21" ht="22.5" customHeight="1">
      <c r="A5" s="409" t="s">
        <v>183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U5" s="172">
        <f>(O13/J13)*100</f>
        <v>0</v>
      </c>
    </row>
    <row r="6" spans="1:16" ht="10.5" customHeight="1">
      <c r="A6" s="177"/>
      <c r="B6" s="177"/>
      <c r="C6" s="177"/>
      <c r="D6" s="177"/>
      <c r="E6" s="177"/>
      <c r="F6" s="177"/>
      <c r="G6" s="225"/>
      <c r="H6" s="177"/>
      <c r="I6" s="177"/>
      <c r="J6" s="336"/>
      <c r="K6" s="226"/>
      <c r="L6" s="226"/>
      <c r="M6" s="226"/>
      <c r="N6" s="226"/>
      <c r="O6" s="227"/>
      <c r="P6" s="228"/>
    </row>
    <row r="8" ht="13.5">
      <c r="P8" s="217" t="s">
        <v>47</v>
      </c>
    </row>
    <row r="9" spans="1:18" ht="31.5" customHeight="1">
      <c r="A9" s="405"/>
      <c r="B9" s="406"/>
      <c r="C9" s="407"/>
      <c r="D9" s="405" t="s">
        <v>48</v>
      </c>
      <c r="E9" s="407"/>
      <c r="F9" s="392" t="s">
        <v>59</v>
      </c>
      <c r="G9" s="392" t="s">
        <v>423</v>
      </c>
      <c r="H9" s="395" t="s">
        <v>412</v>
      </c>
      <c r="I9" s="396"/>
      <c r="J9" s="397"/>
      <c r="K9" s="424" t="s">
        <v>411</v>
      </c>
      <c r="L9" s="425"/>
      <c r="M9" s="425"/>
      <c r="N9" s="425"/>
      <c r="O9" s="426"/>
      <c r="P9" s="230" t="s">
        <v>6</v>
      </c>
      <c r="Q9" s="231" t="s">
        <v>6</v>
      </c>
      <c r="R9" s="208"/>
    </row>
    <row r="10" spans="1:18" ht="27" customHeight="1">
      <c r="A10" s="408"/>
      <c r="B10" s="409"/>
      <c r="C10" s="410"/>
      <c r="D10" s="408"/>
      <c r="E10" s="410"/>
      <c r="F10" s="393"/>
      <c r="G10" s="393"/>
      <c r="H10" s="390" t="s">
        <v>60</v>
      </c>
      <c r="I10" s="391"/>
      <c r="J10" s="392" t="s">
        <v>415</v>
      </c>
      <c r="K10" s="424" t="s">
        <v>328</v>
      </c>
      <c r="L10" s="425"/>
      <c r="M10" s="425"/>
      <c r="N10" s="426"/>
      <c r="O10" s="399" t="s">
        <v>414</v>
      </c>
      <c r="P10" s="401" t="s">
        <v>343</v>
      </c>
      <c r="Q10" s="399" t="s">
        <v>329</v>
      </c>
      <c r="R10" s="177"/>
    </row>
    <row r="11" spans="1:24" ht="102.75" customHeight="1">
      <c r="A11" s="411"/>
      <c r="B11" s="412"/>
      <c r="C11" s="413"/>
      <c r="D11" s="411"/>
      <c r="E11" s="413"/>
      <c r="F11" s="394"/>
      <c r="G11" s="394"/>
      <c r="H11" s="219" t="s">
        <v>344</v>
      </c>
      <c r="I11" s="219" t="s">
        <v>295</v>
      </c>
      <c r="J11" s="394"/>
      <c r="K11" s="216" t="s">
        <v>331</v>
      </c>
      <c r="L11" s="216" t="s">
        <v>330</v>
      </c>
      <c r="M11" s="216" t="s">
        <v>332</v>
      </c>
      <c r="N11" s="216" t="s">
        <v>413</v>
      </c>
      <c r="O11" s="400"/>
      <c r="P11" s="402"/>
      <c r="Q11" s="400"/>
      <c r="R11" s="177"/>
      <c r="T11" s="216" t="s">
        <v>331</v>
      </c>
      <c r="U11" s="216" t="s">
        <v>330</v>
      </c>
      <c r="V11" s="216" t="s">
        <v>332</v>
      </c>
      <c r="W11" s="307" t="s">
        <v>337</v>
      </c>
      <c r="X11" s="216" t="s">
        <v>413</v>
      </c>
    </row>
    <row r="12" spans="1:24" s="209" customFormat="1" ht="13.5" customHeight="1">
      <c r="A12" s="236">
        <v>0</v>
      </c>
      <c r="B12" s="404">
        <v>1</v>
      </c>
      <c r="C12" s="404"/>
      <c r="D12" s="418">
        <v>2</v>
      </c>
      <c r="E12" s="418"/>
      <c r="F12" s="237">
        <v>3</v>
      </c>
      <c r="G12" s="237" t="s">
        <v>323</v>
      </c>
      <c r="H12" s="237">
        <v>4</v>
      </c>
      <c r="I12" s="237" t="s">
        <v>296</v>
      </c>
      <c r="J12" s="244">
        <v>5</v>
      </c>
      <c r="K12" s="238" t="s">
        <v>325</v>
      </c>
      <c r="L12" s="238" t="s">
        <v>326</v>
      </c>
      <c r="M12" s="238" t="s">
        <v>327</v>
      </c>
      <c r="N12" s="238">
        <v>6</v>
      </c>
      <c r="O12" s="238">
        <v>6</v>
      </c>
      <c r="P12" s="239" t="s">
        <v>320</v>
      </c>
      <c r="Q12" s="238">
        <v>8</v>
      </c>
      <c r="T12" s="210"/>
      <c r="U12" s="210"/>
      <c r="V12" s="210"/>
      <c r="W12" s="308"/>
      <c r="X12" s="210"/>
    </row>
    <row r="13" spans="1:24" s="37" customFormat="1" ht="34.5" customHeight="1">
      <c r="A13" s="236" t="s">
        <v>26</v>
      </c>
      <c r="B13" s="236"/>
      <c r="C13" s="236"/>
      <c r="D13" s="388" t="s">
        <v>251</v>
      </c>
      <c r="E13" s="388"/>
      <c r="F13" s="237">
        <v>1</v>
      </c>
      <c r="G13" s="42">
        <f>G14+G34</f>
        <v>14762</v>
      </c>
      <c r="H13" s="42">
        <f>H14+H34</f>
        <v>14762</v>
      </c>
      <c r="I13" s="42"/>
      <c r="J13" s="42">
        <f>J14+J34</f>
        <v>14762</v>
      </c>
      <c r="K13" s="241">
        <f>K14+K34</f>
        <v>3552</v>
      </c>
      <c r="L13" s="241">
        <f>L14+L34</f>
        <v>7407</v>
      </c>
      <c r="M13" s="241">
        <f>M14+M34</f>
        <v>11362</v>
      </c>
      <c r="N13" s="241">
        <f>N14+N34</f>
        <v>14915</v>
      </c>
      <c r="O13" s="241">
        <f>N13</f>
        <v>14915</v>
      </c>
      <c r="P13" s="242">
        <v>1.01</v>
      </c>
      <c r="Q13" s="249">
        <f>J13/G13</f>
        <v>1</v>
      </c>
      <c r="R13" s="212"/>
      <c r="S13" s="173">
        <v>1</v>
      </c>
      <c r="T13" s="42">
        <f>T14+T34</f>
        <v>3552</v>
      </c>
      <c r="U13" s="42">
        <f>U14+U34</f>
        <v>3855</v>
      </c>
      <c r="V13" s="42">
        <f>V14+V34</f>
        <v>3955</v>
      </c>
      <c r="W13" s="309">
        <f>W14+W34</f>
        <v>3553</v>
      </c>
      <c r="X13" s="173">
        <f>SUM(T13:W13)</f>
        <v>14915</v>
      </c>
    </row>
    <row r="14" spans="1:24" s="37" customFormat="1" ht="60" customHeight="1">
      <c r="A14" s="404"/>
      <c r="B14" s="219">
        <v>1</v>
      </c>
      <c r="C14" s="236"/>
      <c r="D14" s="388" t="s">
        <v>302</v>
      </c>
      <c r="E14" s="388"/>
      <c r="F14" s="237">
        <v>2</v>
      </c>
      <c r="G14" s="42">
        <f aca="true" t="shared" si="0" ref="G14:N14">G15+G20+G21+G24+G25+G26</f>
        <v>14605</v>
      </c>
      <c r="H14" s="42">
        <f t="shared" si="0"/>
        <v>14605</v>
      </c>
      <c r="I14" s="42"/>
      <c r="J14" s="42">
        <f t="shared" si="0"/>
        <v>14605</v>
      </c>
      <c r="K14" s="42">
        <f>K15+K26</f>
        <v>3522</v>
      </c>
      <c r="L14" s="241">
        <f>L15+L20+L21+L24+L25+L26</f>
        <v>7347</v>
      </c>
      <c r="M14" s="241">
        <f t="shared" si="0"/>
        <v>11272</v>
      </c>
      <c r="N14" s="241">
        <f t="shared" si="0"/>
        <v>14795</v>
      </c>
      <c r="O14" s="241">
        <f aca="true" t="shared" si="1" ref="O14:O76">N14</f>
        <v>14795</v>
      </c>
      <c r="P14" s="242">
        <f>O14/J14</f>
        <v>1.0130092434097913</v>
      </c>
      <c r="Q14" s="243">
        <f>J14/G14</f>
        <v>1</v>
      </c>
      <c r="R14" s="211"/>
      <c r="S14" s="176">
        <v>2</v>
      </c>
      <c r="T14" s="42">
        <f>T15+T20+T21+T24+T25+T26</f>
        <v>3522</v>
      </c>
      <c r="U14" s="42">
        <f>U15+U20+U21+U24+U25+U26</f>
        <v>3825</v>
      </c>
      <c r="V14" s="42">
        <f>V15+V20+V21+V24+V25+V26</f>
        <v>3925</v>
      </c>
      <c r="W14" s="309">
        <f>W15+W20+W21+W24+W25+W26</f>
        <v>3523</v>
      </c>
      <c r="X14" s="173">
        <f>SUM(T14:W14)</f>
        <v>14795</v>
      </c>
    </row>
    <row r="15" spans="1:24" ht="42" customHeight="1">
      <c r="A15" s="404"/>
      <c r="B15" s="404"/>
      <c r="C15" s="236" t="s">
        <v>27</v>
      </c>
      <c r="D15" s="388" t="s">
        <v>197</v>
      </c>
      <c r="E15" s="388"/>
      <c r="F15" s="244">
        <v>3</v>
      </c>
      <c r="G15" s="38">
        <f>G16+G17+G18+G19</f>
        <v>14492</v>
      </c>
      <c r="H15" s="38">
        <f>H16+H17+H18+H19</f>
        <v>14492</v>
      </c>
      <c r="I15" s="38"/>
      <c r="J15" s="38">
        <f>J16+J17+J18+J19</f>
        <v>14492</v>
      </c>
      <c r="K15" s="245">
        <f>K16+K17+K18+K19</f>
        <v>3500</v>
      </c>
      <c r="L15" s="245">
        <f>SUM(L16:L19)</f>
        <v>7300</v>
      </c>
      <c r="M15" s="245">
        <f>SUM(M16:M19)</f>
        <v>11200</v>
      </c>
      <c r="N15" s="245">
        <f>SUM(N16:N19)</f>
        <v>14700</v>
      </c>
      <c r="O15" s="241">
        <f t="shared" si="1"/>
        <v>14700</v>
      </c>
      <c r="P15" s="242">
        <f>O15/J15</f>
        <v>1.01435274634281</v>
      </c>
      <c r="Q15" s="243">
        <f>J15/G15</f>
        <v>1</v>
      </c>
      <c r="R15" s="211"/>
      <c r="S15" s="175">
        <v>3</v>
      </c>
      <c r="T15" s="38">
        <f>SUM(T16:T19)</f>
        <v>3500</v>
      </c>
      <c r="U15" s="38">
        <f>SUM(U16:U19)</f>
        <v>3800</v>
      </c>
      <c r="V15" s="38">
        <f>SUM(V16:V19)</f>
        <v>3900</v>
      </c>
      <c r="W15" s="310">
        <f>SUM(W16:W19)</f>
        <v>3500</v>
      </c>
      <c r="X15" s="174">
        <f>SUM(T15:W15)</f>
        <v>14700</v>
      </c>
    </row>
    <row r="16" spans="1:24" ht="14.25" customHeight="1">
      <c r="A16" s="404"/>
      <c r="B16" s="404"/>
      <c r="C16" s="236"/>
      <c r="D16" s="240" t="s">
        <v>152</v>
      </c>
      <c r="E16" s="240" t="s">
        <v>67</v>
      </c>
      <c r="F16" s="244">
        <v>4</v>
      </c>
      <c r="G16" s="38"/>
      <c r="H16" s="38"/>
      <c r="I16" s="38"/>
      <c r="J16" s="38">
        <v>0</v>
      </c>
      <c r="K16" s="245"/>
      <c r="L16" s="245"/>
      <c r="M16" s="245"/>
      <c r="N16" s="245"/>
      <c r="O16" s="241">
        <f t="shared" si="1"/>
        <v>0</v>
      </c>
      <c r="P16" s="242"/>
      <c r="Q16" s="243"/>
      <c r="R16" s="211"/>
      <c r="S16" s="175">
        <v>4</v>
      </c>
      <c r="T16" s="173"/>
      <c r="U16" s="173"/>
      <c r="V16" s="174"/>
      <c r="W16" s="311"/>
      <c r="X16" s="174">
        <f aca="true" t="shared" si="2" ref="X16:X78">SUM(T16:W16)</f>
        <v>0</v>
      </c>
    </row>
    <row r="17" spans="1:24" ht="15.75" customHeight="1">
      <c r="A17" s="404"/>
      <c r="B17" s="404"/>
      <c r="C17" s="236"/>
      <c r="D17" s="240" t="s">
        <v>153</v>
      </c>
      <c r="E17" s="240" t="s">
        <v>68</v>
      </c>
      <c r="F17" s="244">
        <v>5</v>
      </c>
      <c r="G17" s="38">
        <f>H17</f>
        <v>3937</v>
      </c>
      <c r="H17" s="38">
        <v>3937</v>
      </c>
      <c r="I17" s="38"/>
      <c r="J17" s="38">
        <f>H17</f>
        <v>3937</v>
      </c>
      <c r="K17" s="245">
        <f>T17</f>
        <v>850</v>
      </c>
      <c r="L17" s="245">
        <f>T17+U17</f>
        <v>1850</v>
      </c>
      <c r="M17" s="245">
        <f>T17+U17+V17</f>
        <v>3050</v>
      </c>
      <c r="N17" s="245">
        <f>T17+U17+V17+W17</f>
        <v>3900</v>
      </c>
      <c r="O17" s="241">
        <f t="shared" si="1"/>
        <v>3900</v>
      </c>
      <c r="P17" s="242">
        <f>O17/J17</f>
        <v>0.9906019812039624</v>
      </c>
      <c r="Q17" s="243">
        <f>J17/G17</f>
        <v>1</v>
      </c>
      <c r="R17" s="211"/>
      <c r="S17" s="175">
        <v>5</v>
      </c>
      <c r="T17" s="173">
        <v>850</v>
      </c>
      <c r="U17" s="173">
        <v>1000</v>
      </c>
      <c r="V17" s="174">
        <v>1200</v>
      </c>
      <c r="W17" s="311">
        <v>850</v>
      </c>
      <c r="X17" s="174">
        <f t="shared" si="2"/>
        <v>3900</v>
      </c>
    </row>
    <row r="18" spans="1:24" ht="15.75" customHeight="1">
      <c r="A18" s="404"/>
      <c r="B18" s="404"/>
      <c r="C18" s="236"/>
      <c r="D18" s="240" t="s">
        <v>217</v>
      </c>
      <c r="E18" s="240" t="s">
        <v>69</v>
      </c>
      <c r="F18" s="244">
        <v>6</v>
      </c>
      <c r="G18" s="38">
        <f aca="true" t="shared" si="3" ref="G18:G25">H18</f>
        <v>2676</v>
      </c>
      <c r="H18" s="38">
        <v>2676</v>
      </c>
      <c r="I18" s="38"/>
      <c r="J18" s="38">
        <f aca="true" t="shared" si="4" ref="J18:J25">H18</f>
        <v>2676</v>
      </c>
      <c r="K18" s="245">
        <f>T18</f>
        <v>650</v>
      </c>
      <c r="L18" s="245">
        <f>T18+U18</f>
        <v>1350</v>
      </c>
      <c r="M18" s="245">
        <f>T18+U18+V18</f>
        <v>2050</v>
      </c>
      <c r="N18" s="245">
        <f>T18+U18+V18+W18</f>
        <v>2700</v>
      </c>
      <c r="O18" s="241">
        <f t="shared" si="1"/>
        <v>2700</v>
      </c>
      <c r="P18" s="242">
        <f>O18/J18</f>
        <v>1.0089686098654709</v>
      </c>
      <c r="Q18" s="243">
        <f>J18/G18</f>
        <v>1</v>
      </c>
      <c r="R18" s="211"/>
      <c r="S18" s="175">
        <v>6</v>
      </c>
      <c r="T18" s="173">
        <v>650</v>
      </c>
      <c r="U18" s="173">
        <v>700</v>
      </c>
      <c r="V18" s="174">
        <v>700</v>
      </c>
      <c r="W18" s="311">
        <v>650</v>
      </c>
      <c r="X18" s="174">
        <f t="shared" si="2"/>
        <v>2700</v>
      </c>
    </row>
    <row r="19" spans="1:24" ht="15.75" customHeight="1">
      <c r="A19" s="404"/>
      <c r="B19" s="404"/>
      <c r="C19" s="236"/>
      <c r="D19" s="240" t="s">
        <v>218</v>
      </c>
      <c r="E19" s="240" t="s">
        <v>398</v>
      </c>
      <c r="F19" s="244">
        <v>7</v>
      </c>
      <c r="G19" s="38">
        <f t="shared" si="3"/>
        <v>7879</v>
      </c>
      <c r="H19" s="38">
        <v>7879</v>
      </c>
      <c r="I19" s="38"/>
      <c r="J19" s="38">
        <f t="shared" si="4"/>
        <v>7879</v>
      </c>
      <c r="K19" s="245">
        <f>T19</f>
        <v>2000</v>
      </c>
      <c r="L19" s="245">
        <f>T19+U19</f>
        <v>4100</v>
      </c>
      <c r="M19" s="245">
        <f>T19+U19+V19</f>
        <v>6100</v>
      </c>
      <c r="N19" s="245">
        <f>T19+U19+V19+W19</f>
        <v>8100</v>
      </c>
      <c r="O19" s="241">
        <f t="shared" si="1"/>
        <v>8100</v>
      </c>
      <c r="P19" s="242">
        <f>O19/J19</f>
        <v>1.0280492448280238</v>
      </c>
      <c r="Q19" s="243">
        <f>J19/G19</f>
        <v>1</v>
      </c>
      <c r="R19" s="211"/>
      <c r="S19" s="175">
        <v>7</v>
      </c>
      <c r="T19" s="173">
        <v>2000</v>
      </c>
      <c r="U19" s="173">
        <v>2100</v>
      </c>
      <c r="V19" s="174">
        <v>2000</v>
      </c>
      <c r="W19" s="311">
        <v>2000</v>
      </c>
      <c r="X19" s="174">
        <f t="shared" si="2"/>
        <v>8100</v>
      </c>
    </row>
    <row r="20" spans="1:24" ht="15.75" customHeight="1">
      <c r="A20" s="404"/>
      <c r="B20" s="404"/>
      <c r="C20" s="236" t="s">
        <v>28</v>
      </c>
      <c r="D20" s="388" t="s">
        <v>29</v>
      </c>
      <c r="E20" s="388"/>
      <c r="F20" s="244">
        <v>8</v>
      </c>
      <c r="G20" s="38">
        <f t="shared" si="3"/>
        <v>0</v>
      </c>
      <c r="H20" s="38">
        <f>N20</f>
        <v>0</v>
      </c>
      <c r="I20" s="38"/>
      <c r="J20" s="38">
        <f t="shared" si="4"/>
        <v>0</v>
      </c>
      <c r="K20" s="245">
        <v>0</v>
      </c>
      <c r="L20" s="245">
        <v>0</v>
      </c>
      <c r="M20" s="245">
        <v>0</v>
      </c>
      <c r="N20" s="245">
        <v>0</v>
      </c>
      <c r="O20" s="241">
        <f t="shared" si="1"/>
        <v>0</v>
      </c>
      <c r="P20" s="242"/>
      <c r="Q20" s="243"/>
      <c r="R20" s="211"/>
      <c r="S20" s="175">
        <v>8</v>
      </c>
      <c r="T20" s="173"/>
      <c r="U20" s="173"/>
      <c r="V20" s="174"/>
      <c r="W20" s="311"/>
      <c r="X20" s="174">
        <f t="shared" si="2"/>
        <v>0</v>
      </c>
    </row>
    <row r="21" spans="1:24" ht="73.5" customHeight="1">
      <c r="A21" s="404"/>
      <c r="B21" s="404"/>
      <c r="C21" s="236" t="s">
        <v>30</v>
      </c>
      <c r="D21" s="388" t="s">
        <v>245</v>
      </c>
      <c r="E21" s="388"/>
      <c r="F21" s="244">
        <v>9</v>
      </c>
      <c r="G21" s="38">
        <f t="shared" si="3"/>
        <v>0</v>
      </c>
      <c r="H21" s="38">
        <f>SUM(H22:H23)</f>
        <v>0</v>
      </c>
      <c r="I21" s="38">
        <f aca="true" t="shared" si="5" ref="I21:N21">I22+I23</f>
        <v>0</v>
      </c>
      <c r="J21" s="38">
        <f t="shared" si="4"/>
        <v>0</v>
      </c>
      <c r="K21" s="245">
        <f t="shared" si="5"/>
        <v>0</v>
      </c>
      <c r="L21" s="245">
        <f t="shared" si="5"/>
        <v>0</v>
      </c>
      <c r="M21" s="245">
        <f t="shared" si="5"/>
        <v>0</v>
      </c>
      <c r="N21" s="245">
        <f t="shared" si="5"/>
        <v>0</v>
      </c>
      <c r="O21" s="241">
        <f t="shared" si="1"/>
        <v>0</v>
      </c>
      <c r="P21" s="242"/>
      <c r="Q21" s="243"/>
      <c r="R21" s="211"/>
      <c r="S21" s="175">
        <v>9</v>
      </c>
      <c r="T21" s="38">
        <f>T22+T23</f>
        <v>0</v>
      </c>
      <c r="U21" s="38">
        <f>U22+U23</f>
        <v>0</v>
      </c>
      <c r="V21" s="38">
        <f>V22+V23</f>
        <v>0</v>
      </c>
      <c r="W21" s="310">
        <f>W22+W23</f>
        <v>0</v>
      </c>
      <c r="X21" s="174">
        <f t="shared" si="2"/>
        <v>0</v>
      </c>
    </row>
    <row r="22" spans="1:24" ht="18.75" customHeight="1">
      <c r="A22" s="404"/>
      <c r="B22" s="404"/>
      <c r="C22" s="404"/>
      <c r="D22" s="246" t="s">
        <v>17</v>
      </c>
      <c r="E22" s="247" t="s">
        <v>232</v>
      </c>
      <c r="F22" s="244">
        <v>10</v>
      </c>
      <c r="G22" s="38">
        <f t="shared" si="3"/>
        <v>0</v>
      </c>
      <c r="H22" s="38"/>
      <c r="I22" s="38">
        <f>H22</f>
        <v>0</v>
      </c>
      <c r="J22" s="38">
        <f t="shared" si="4"/>
        <v>0</v>
      </c>
      <c r="K22" s="245">
        <f>T22</f>
        <v>0</v>
      </c>
      <c r="L22" s="245">
        <f>T22+U22</f>
        <v>0</v>
      </c>
      <c r="M22" s="245">
        <f>T22+U22+V22</f>
        <v>0</v>
      </c>
      <c r="N22" s="245">
        <f>T22+U22+V22+W22</f>
        <v>0</v>
      </c>
      <c r="O22" s="241">
        <f t="shared" si="1"/>
        <v>0</v>
      </c>
      <c r="P22" s="242"/>
      <c r="Q22" s="243"/>
      <c r="R22" s="211"/>
      <c r="S22" s="175">
        <v>10</v>
      </c>
      <c r="T22" s="173"/>
      <c r="U22" s="173"/>
      <c r="V22" s="174"/>
      <c r="W22" s="311"/>
      <c r="X22" s="174">
        <f t="shared" si="2"/>
        <v>0</v>
      </c>
    </row>
    <row r="23" spans="1:24" ht="18" customHeight="1">
      <c r="A23" s="404"/>
      <c r="B23" s="404"/>
      <c r="C23" s="404"/>
      <c r="D23" s="246" t="s">
        <v>18</v>
      </c>
      <c r="E23" s="247" t="s">
        <v>31</v>
      </c>
      <c r="F23" s="244">
        <v>11</v>
      </c>
      <c r="G23" s="38">
        <f t="shared" si="3"/>
        <v>0</v>
      </c>
      <c r="H23" s="38"/>
      <c r="I23" s="38"/>
      <c r="J23" s="38">
        <f t="shared" si="4"/>
        <v>0</v>
      </c>
      <c r="K23" s="245"/>
      <c r="L23" s="245"/>
      <c r="M23" s="245"/>
      <c r="N23" s="245"/>
      <c r="O23" s="241">
        <f t="shared" si="1"/>
        <v>0</v>
      </c>
      <c r="P23" s="242"/>
      <c r="Q23" s="243"/>
      <c r="R23" s="211"/>
      <c r="S23" s="175">
        <v>11</v>
      </c>
      <c r="T23" s="173"/>
      <c r="U23" s="173"/>
      <c r="V23" s="174"/>
      <c r="W23" s="311"/>
      <c r="X23" s="174">
        <f t="shared" si="2"/>
        <v>0</v>
      </c>
    </row>
    <row r="24" spans="1:24" ht="15" customHeight="1">
      <c r="A24" s="404"/>
      <c r="B24" s="404"/>
      <c r="C24" s="236" t="s">
        <v>32</v>
      </c>
      <c r="D24" s="388" t="s">
        <v>233</v>
      </c>
      <c r="E24" s="388"/>
      <c r="F24" s="244">
        <v>12</v>
      </c>
      <c r="G24" s="38">
        <f t="shared" si="3"/>
        <v>0</v>
      </c>
      <c r="H24" s="38"/>
      <c r="I24" s="38">
        <f>H24</f>
        <v>0</v>
      </c>
      <c r="J24" s="38">
        <f t="shared" si="4"/>
        <v>0</v>
      </c>
      <c r="K24" s="245">
        <v>0</v>
      </c>
      <c r="L24" s="245">
        <f>T24+U24</f>
        <v>0</v>
      </c>
      <c r="M24" s="245">
        <f>T24+U24+V24</f>
        <v>0</v>
      </c>
      <c r="N24" s="245">
        <f>T24+U24+V24+W24</f>
        <v>0</v>
      </c>
      <c r="O24" s="241">
        <f t="shared" si="1"/>
        <v>0</v>
      </c>
      <c r="P24" s="242"/>
      <c r="Q24" s="243"/>
      <c r="R24" s="211"/>
      <c r="S24" s="175">
        <v>12</v>
      </c>
      <c r="T24" s="173"/>
      <c r="U24" s="173"/>
      <c r="V24" s="174"/>
      <c r="W24" s="311"/>
      <c r="X24" s="174">
        <f t="shared" si="2"/>
        <v>0</v>
      </c>
    </row>
    <row r="25" spans="1:24" ht="43.5" customHeight="1">
      <c r="A25" s="404"/>
      <c r="B25" s="404"/>
      <c r="C25" s="236" t="s">
        <v>33</v>
      </c>
      <c r="D25" s="388" t="s">
        <v>124</v>
      </c>
      <c r="E25" s="388"/>
      <c r="F25" s="244">
        <v>13</v>
      </c>
      <c r="G25" s="38">
        <f t="shared" si="3"/>
        <v>0</v>
      </c>
      <c r="H25" s="38"/>
      <c r="I25" s="38"/>
      <c r="J25" s="38">
        <f t="shared" si="4"/>
        <v>0</v>
      </c>
      <c r="K25" s="245"/>
      <c r="L25" s="245"/>
      <c r="M25" s="245"/>
      <c r="N25" s="245"/>
      <c r="O25" s="241">
        <f t="shared" si="1"/>
        <v>0</v>
      </c>
      <c r="P25" s="242"/>
      <c r="Q25" s="243"/>
      <c r="R25" s="211"/>
      <c r="S25" s="175">
        <v>13</v>
      </c>
      <c r="T25" s="173"/>
      <c r="U25" s="173"/>
      <c r="V25" s="174"/>
      <c r="W25" s="311"/>
      <c r="X25" s="174">
        <f t="shared" si="2"/>
        <v>0</v>
      </c>
    </row>
    <row r="26" spans="1:24" ht="61.5" customHeight="1">
      <c r="A26" s="404"/>
      <c r="B26" s="236"/>
      <c r="C26" s="236" t="s">
        <v>39</v>
      </c>
      <c r="D26" s="386" t="s">
        <v>263</v>
      </c>
      <c r="E26" s="387"/>
      <c r="F26" s="244">
        <v>14</v>
      </c>
      <c r="G26" s="38">
        <f>G27+G28+G29+G30+G31+G32+G33</f>
        <v>113</v>
      </c>
      <c r="H26" s="38">
        <f>H27+H28+H29+H30+H31+H32+H33</f>
        <v>113</v>
      </c>
      <c r="I26" s="38"/>
      <c r="J26" s="38">
        <f>J27+J28+J29+J30+J31+J32+J33</f>
        <v>113</v>
      </c>
      <c r="K26" s="241">
        <f>K27+K28+K31+K32+K33</f>
        <v>22</v>
      </c>
      <c r="L26" s="241">
        <f>L27+L28+L31+L32+L33</f>
        <v>47</v>
      </c>
      <c r="M26" s="241">
        <f>M27+M28+M31+M32+M33</f>
        <v>72</v>
      </c>
      <c r="N26" s="241">
        <f>N27+N28+N31+N32+N33</f>
        <v>95</v>
      </c>
      <c r="O26" s="241">
        <f t="shared" si="1"/>
        <v>95</v>
      </c>
      <c r="P26" s="242">
        <f>O26/J26</f>
        <v>0.8407079646017699</v>
      </c>
      <c r="Q26" s="243">
        <f>J26/G26</f>
        <v>1</v>
      </c>
      <c r="R26" s="211"/>
      <c r="S26" s="175">
        <v>14</v>
      </c>
      <c r="T26" s="42">
        <f>T27+T28+T31+T32+T33</f>
        <v>22</v>
      </c>
      <c r="U26" s="42">
        <f>U27+U28+U31+U32+U33</f>
        <v>25</v>
      </c>
      <c r="V26" s="42">
        <f>V27+V28+V31+V32+V33</f>
        <v>25</v>
      </c>
      <c r="W26" s="309">
        <f>W27+W28+W31+W32+W33</f>
        <v>23</v>
      </c>
      <c r="X26" s="42">
        <f>X27+X28+X31+X32+X33</f>
        <v>95</v>
      </c>
    </row>
    <row r="27" spans="1:24" ht="31.5" customHeight="1">
      <c r="A27" s="404"/>
      <c r="B27" s="236"/>
      <c r="C27" s="236"/>
      <c r="D27" s="240" t="s">
        <v>127</v>
      </c>
      <c r="E27" s="240" t="s">
        <v>125</v>
      </c>
      <c r="F27" s="244">
        <v>15</v>
      </c>
      <c r="G27" s="38">
        <f>H27</f>
        <v>92</v>
      </c>
      <c r="H27" s="38">
        <v>92</v>
      </c>
      <c r="I27" s="38"/>
      <c r="J27" s="38">
        <f>H27</f>
        <v>92</v>
      </c>
      <c r="K27" s="245">
        <f>T27</f>
        <v>22</v>
      </c>
      <c r="L27" s="245">
        <f>T27+U27</f>
        <v>47</v>
      </c>
      <c r="M27" s="245">
        <f>T27+U27+V27</f>
        <v>72</v>
      </c>
      <c r="N27" s="245">
        <f>T27+U27+V27+W27</f>
        <v>95</v>
      </c>
      <c r="O27" s="241">
        <f t="shared" si="1"/>
        <v>95</v>
      </c>
      <c r="P27" s="242">
        <f>O27/J27</f>
        <v>1.0326086956521738</v>
      </c>
      <c r="Q27" s="243">
        <f>J27/G27</f>
        <v>1</v>
      </c>
      <c r="R27" s="211"/>
      <c r="S27" s="175">
        <v>15</v>
      </c>
      <c r="T27" s="173">
        <v>22</v>
      </c>
      <c r="U27" s="173">
        <v>25</v>
      </c>
      <c r="V27" s="174">
        <v>25</v>
      </c>
      <c r="W27" s="311">
        <v>23</v>
      </c>
      <c r="X27" s="174">
        <f t="shared" si="2"/>
        <v>95</v>
      </c>
    </row>
    <row r="28" spans="1:24" ht="72.75" customHeight="1">
      <c r="A28" s="404"/>
      <c r="B28" s="236"/>
      <c r="C28" s="236"/>
      <c r="D28" s="240" t="s">
        <v>198</v>
      </c>
      <c r="E28" s="240" t="s">
        <v>203</v>
      </c>
      <c r="F28" s="244">
        <v>16</v>
      </c>
      <c r="G28" s="38">
        <f>J28</f>
        <v>0</v>
      </c>
      <c r="H28" s="38">
        <f>H30+H31</f>
        <v>0</v>
      </c>
      <c r="I28" s="38">
        <f>I30+I31</f>
        <v>0</v>
      </c>
      <c r="J28" s="38">
        <f aca="true" t="shared" si="6" ref="J28:J33">H28</f>
        <v>0</v>
      </c>
      <c r="K28" s="245">
        <v>0</v>
      </c>
      <c r="L28" s="245">
        <v>0</v>
      </c>
      <c r="M28" s="245">
        <v>0</v>
      </c>
      <c r="N28" s="245">
        <v>0</v>
      </c>
      <c r="O28" s="241">
        <f t="shared" si="1"/>
        <v>0</v>
      </c>
      <c r="P28" s="242"/>
      <c r="Q28" s="243"/>
      <c r="R28" s="211"/>
      <c r="S28" s="175">
        <v>16</v>
      </c>
      <c r="T28" s="173"/>
      <c r="U28" s="173"/>
      <c r="V28" s="174"/>
      <c r="W28" s="311"/>
      <c r="X28" s="174">
        <f t="shared" si="2"/>
        <v>0</v>
      </c>
    </row>
    <row r="29" spans="1:24" ht="14.25" customHeight="1">
      <c r="A29" s="404"/>
      <c r="B29" s="236"/>
      <c r="C29" s="236"/>
      <c r="D29" s="240"/>
      <c r="E29" s="240" t="s">
        <v>234</v>
      </c>
      <c r="F29" s="244">
        <v>17</v>
      </c>
      <c r="G29" s="38">
        <f>J29</f>
        <v>0</v>
      </c>
      <c r="H29" s="38"/>
      <c r="I29" s="38"/>
      <c r="J29" s="38">
        <f t="shared" si="6"/>
        <v>0</v>
      </c>
      <c r="K29" s="245"/>
      <c r="L29" s="245"/>
      <c r="M29" s="245"/>
      <c r="N29" s="245"/>
      <c r="O29" s="241">
        <f t="shared" si="1"/>
        <v>0</v>
      </c>
      <c r="P29" s="242"/>
      <c r="Q29" s="243"/>
      <c r="R29" s="211"/>
      <c r="S29" s="175">
        <v>17</v>
      </c>
      <c r="T29" s="173"/>
      <c r="U29" s="173"/>
      <c r="V29" s="174"/>
      <c r="W29" s="311"/>
      <c r="X29" s="174">
        <f t="shared" si="2"/>
        <v>0</v>
      </c>
    </row>
    <row r="30" spans="1:24" ht="17.25" customHeight="1">
      <c r="A30" s="404"/>
      <c r="B30" s="236"/>
      <c r="C30" s="236"/>
      <c r="D30" s="240"/>
      <c r="E30" s="240" t="s">
        <v>219</v>
      </c>
      <c r="F30" s="244">
        <v>18</v>
      </c>
      <c r="G30" s="38">
        <f>J30</f>
        <v>0</v>
      </c>
      <c r="H30" s="38"/>
      <c r="I30" s="38"/>
      <c r="J30" s="38">
        <f t="shared" si="6"/>
        <v>0</v>
      </c>
      <c r="K30" s="245"/>
      <c r="L30" s="245"/>
      <c r="M30" s="245"/>
      <c r="N30" s="245"/>
      <c r="O30" s="241">
        <f t="shared" si="1"/>
        <v>0</v>
      </c>
      <c r="P30" s="242"/>
      <c r="Q30" s="243"/>
      <c r="R30" s="211"/>
      <c r="S30" s="175">
        <v>18</v>
      </c>
      <c r="T30" s="173"/>
      <c r="U30" s="173"/>
      <c r="V30" s="174"/>
      <c r="W30" s="311"/>
      <c r="X30" s="174">
        <f t="shared" si="2"/>
        <v>0</v>
      </c>
    </row>
    <row r="31" spans="1:24" ht="15" customHeight="1">
      <c r="A31" s="404"/>
      <c r="B31" s="236"/>
      <c r="C31" s="236"/>
      <c r="D31" s="240" t="s">
        <v>200</v>
      </c>
      <c r="E31" s="240" t="s">
        <v>126</v>
      </c>
      <c r="F31" s="244">
        <v>19</v>
      </c>
      <c r="G31" s="38">
        <f>J31</f>
        <v>0</v>
      </c>
      <c r="H31" s="38"/>
      <c r="I31" s="38"/>
      <c r="J31" s="38">
        <f t="shared" si="6"/>
        <v>0</v>
      </c>
      <c r="K31" s="245"/>
      <c r="L31" s="245"/>
      <c r="M31" s="245"/>
      <c r="N31" s="245"/>
      <c r="O31" s="241">
        <f t="shared" si="1"/>
        <v>0</v>
      </c>
      <c r="P31" s="242"/>
      <c r="Q31" s="243"/>
      <c r="R31" s="211"/>
      <c r="S31" s="175">
        <v>19</v>
      </c>
      <c r="T31" s="173"/>
      <c r="U31" s="173"/>
      <c r="V31" s="174"/>
      <c r="W31" s="311"/>
      <c r="X31" s="174">
        <f t="shared" si="2"/>
        <v>0</v>
      </c>
    </row>
    <row r="32" spans="1:24" ht="31.5" customHeight="1">
      <c r="A32" s="404"/>
      <c r="B32" s="236"/>
      <c r="C32" s="236"/>
      <c r="D32" s="240" t="s">
        <v>201</v>
      </c>
      <c r="E32" s="240" t="s">
        <v>110</v>
      </c>
      <c r="F32" s="244">
        <v>20</v>
      </c>
      <c r="G32" s="38">
        <f>J32</f>
        <v>0</v>
      </c>
      <c r="H32" s="38"/>
      <c r="I32" s="38"/>
      <c r="J32" s="38">
        <f t="shared" si="6"/>
        <v>0</v>
      </c>
      <c r="K32" s="245"/>
      <c r="L32" s="245"/>
      <c r="M32" s="245"/>
      <c r="N32" s="245"/>
      <c r="O32" s="241">
        <f t="shared" si="1"/>
        <v>0</v>
      </c>
      <c r="P32" s="242"/>
      <c r="Q32" s="243"/>
      <c r="R32" s="211"/>
      <c r="S32" s="175">
        <v>20</v>
      </c>
      <c r="T32" s="173"/>
      <c r="U32" s="173"/>
      <c r="V32" s="174"/>
      <c r="W32" s="311"/>
      <c r="X32" s="174">
        <f t="shared" si="2"/>
        <v>0</v>
      </c>
    </row>
    <row r="33" spans="1:24" ht="20.25" customHeight="1">
      <c r="A33" s="404"/>
      <c r="B33" s="236"/>
      <c r="C33" s="236"/>
      <c r="D33" s="240" t="s">
        <v>202</v>
      </c>
      <c r="E33" s="240" t="s">
        <v>70</v>
      </c>
      <c r="F33" s="244">
        <v>21</v>
      </c>
      <c r="G33" s="38">
        <f>H33</f>
        <v>21</v>
      </c>
      <c r="H33" s="38">
        <v>21</v>
      </c>
      <c r="I33" s="38"/>
      <c r="J33" s="38">
        <f t="shared" si="6"/>
        <v>21</v>
      </c>
      <c r="K33" s="245">
        <f>T33</f>
        <v>0</v>
      </c>
      <c r="L33" s="245">
        <f>T33+U33</f>
        <v>0</v>
      </c>
      <c r="M33" s="245">
        <f>T33+U33+V33</f>
        <v>0</v>
      </c>
      <c r="N33" s="245">
        <f>T33+U33+V33+W33</f>
        <v>0</v>
      </c>
      <c r="O33" s="241">
        <f t="shared" si="1"/>
        <v>0</v>
      </c>
      <c r="P33" s="242">
        <f aca="true" t="shared" si="7" ref="P33:P38">O33/J33</f>
        <v>0</v>
      </c>
      <c r="Q33" s="243">
        <f aca="true" t="shared" si="8" ref="Q33:Q38">J33/G33</f>
        <v>1</v>
      </c>
      <c r="R33" s="211"/>
      <c r="S33" s="175">
        <v>21</v>
      </c>
      <c r="T33" s="173"/>
      <c r="U33" s="173"/>
      <c r="V33" s="174"/>
      <c r="W33" s="311"/>
      <c r="X33" s="174">
        <f t="shared" si="2"/>
        <v>0</v>
      </c>
    </row>
    <row r="34" spans="1:24" s="37" customFormat="1" ht="47.25" customHeight="1">
      <c r="A34" s="404"/>
      <c r="B34" s="236">
        <v>2</v>
      </c>
      <c r="C34" s="236"/>
      <c r="D34" s="388" t="s">
        <v>252</v>
      </c>
      <c r="E34" s="388"/>
      <c r="F34" s="237">
        <v>22</v>
      </c>
      <c r="G34" s="38">
        <f aca="true" t="shared" si="9" ref="G34:G39">H34</f>
        <v>157</v>
      </c>
      <c r="H34" s="42">
        <f aca="true" t="shared" si="10" ref="H34:N34">H35+H36+H37+H38+H39</f>
        <v>157</v>
      </c>
      <c r="I34" s="42">
        <f t="shared" si="10"/>
        <v>0</v>
      </c>
      <c r="J34" s="42">
        <f>G34</f>
        <v>157</v>
      </c>
      <c r="K34" s="241">
        <f t="shared" si="10"/>
        <v>30</v>
      </c>
      <c r="L34" s="241">
        <f t="shared" si="10"/>
        <v>60</v>
      </c>
      <c r="M34" s="241">
        <f t="shared" si="10"/>
        <v>90</v>
      </c>
      <c r="N34" s="241">
        <f t="shared" si="10"/>
        <v>120</v>
      </c>
      <c r="O34" s="241">
        <f t="shared" si="1"/>
        <v>120</v>
      </c>
      <c r="P34" s="242">
        <f t="shared" si="7"/>
        <v>1.0326086956521738</v>
      </c>
      <c r="Q34" s="243">
        <f t="shared" si="8"/>
        <v>1</v>
      </c>
      <c r="R34" s="212"/>
      <c r="S34" s="176">
        <v>22</v>
      </c>
      <c r="T34" s="42">
        <f>T35+T36+T37+T38+T39</f>
        <v>30</v>
      </c>
      <c r="U34" s="42">
        <f>U35+U36+U37+U38+U39</f>
        <v>30</v>
      </c>
      <c r="V34" s="42">
        <f>V35+V36+V37+V38+V39</f>
        <v>30</v>
      </c>
      <c r="W34" s="309">
        <f>W35+W36+W37+W38+W39</f>
        <v>30</v>
      </c>
      <c r="X34" s="173">
        <f t="shared" si="2"/>
        <v>120</v>
      </c>
    </row>
    <row r="35" spans="1:24" ht="35.25" customHeight="1">
      <c r="A35" s="404"/>
      <c r="B35" s="404"/>
      <c r="C35" s="236" t="s">
        <v>27</v>
      </c>
      <c r="D35" s="398" t="s">
        <v>34</v>
      </c>
      <c r="E35" s="398"/>
      <c r="F35" s="244">
        <v>23</v>
      </c>
      <c r="G35" s="38">
        <f t="shared" si="9"/>
        <v>0</v>
      </c>
      <c r="H35" s="38"/>
      <c r="I35" s="38"/>
      <c r="J35" s="38">
        <f>H35</f>
        <v>0</v>
      </c>
      <c r="K35" s="241">
        <f>T35</f>
        <v>0</v>
      </c>
      <c r="L35" s="241">
        <f>U35</f>
        <v>0</v>
      </c>
      <c r="M35" s="241">
        <f>L35</f>
        <v>0</v>
      </c>
      <c r="N35" s="241">
        <f>X35</f>
        <v>0</v>
      </c>
      <c r="O35" s="241">
        <f>N35</f>
        <v>0</v>
      </c>
      <c r="P35" s="242"/>
      <c r="Q35" s="243"/>
      <c r="R35" s="211"/>
      <c r="S35" s="175">
        <v>23</v>
      </c>
      <c r="T35" s="173"/>
      <c r="U35" s="173"/>
      <c r="V35" s="174"/>
      <c r="W35" s="311">
        <v>0</v>
      </c>
      <c r="X35" s="174">
        <f t="shared" si="2"/>
        <v>0</v>
      </c>
    </row>
    <row r="36" spans="1:24" ht="17.25" customHeight="1">
      <c r="A36" s="404"/>
      <c r="B36" s="404"/>
      <c r="C36" s="236" t="s">
        <v>28</v>
      </c>
      <c r="D36" s="398" t="s">
        <v>71</v>
      </c>
      <c r="E36" s="398"/>
      <c r="F36" s="244">
        <v>24</v>
      </c>
      <c r="G36" s="38">
        <f t="shared" si="9"/>
        <v>0</v>
      </c>
      <c r="H36" s="38">
        <f>J36</f>
        <v>0</v>
      </c>
      <c r="I36" s="38"/>
      <c r="J36" s="38">
        <f>H36</f>
        <v>0</v>
      </c>
      <c r="K36" s="245"/>
      <c r="L36" s="245"/>
      <c r="M36" s="245"/>
      <c r="N36" s="245"/>
      <c r="O36" s="241">
        <f t="shared" si="1"/>
        <v>0</v>
      </c>
      <c r="P36" s="242">
        <f t="shared" si="7"/>
        <v>1.0326086956521738</v>
      </c>
      <c r="Q36" s="243">
        <f t="shared" si="8"/>
        <v>1</v>
      </c>
      <c r="R36" s="211"/>
      <c r="S36" s="175">
        <v>24</v>
      </c>
      <c r="T36" s="173"/>
      <c r="U36" s="173"/>
      <c r="V36" s="174"/>
      <c r="W36" s="311"/>
      <c r="X36" s="174">
        <f t="shared" si="2"/>
        <v>0</v>
      </c>
    </row>
    <row r="37" spans="1:24" ht="19.5" customHeight="1">
      <c r="A37" s="404"/>
      <c r="B37" s="404"/>
      <c r="C37" s="236" t="s">
        <v>30</v>
      </c>
      <c r="D37" s="398" t="s">
        <v>72</v>
      </c>
      <c r="E37" s="398"/>
      <c r="F37" s="244">
        <v>25</v>
      </c>
      <c r="G37" s="38">
        <f t="shared" si="9"/>
        <v>0</v>
      </c>
      <c r="H37" s="38">
        <f>J37</f>
        <v>0</v>
      </c>
      <c r="I37" s="38"/>
      <c r="J37" s="38">
        <f>H37</f>
        <v>0</v>
      </c>
      <c r="K37" s="245"/>
      <c r="L37" s="245"/>
      <c r="M37" s="245"/>
      <c r="N37" s="245"/>
      <c r="O37" s="241">
        <f t="shared" si="1"/>
        <v>0</v>
      </c>
      <c r="P37" s="242">
        <f t="shared" si="7"/>
        <v>1.0326086956521738</v>
      </c>
      <c r="Q37" s="243">
        <f t="shared" si="8"/>
        <v>1</v>
      </c>
      <c r="R37" s="211"/>
      <c r="S37" s="175">
        <v>25</v>
      </c>
      <c r="T37" s="173"/>
      <c r="U37" s="173"/>
      <c r="V37" s="174"/>
      <c r="W37" s="311"/>
      <c r="X37" s="174">
        <f t="shared" si="2"/>
        <v>0</v>
      </c>
    </row>
    <row r="38" spans="1:24" ht="16.5" customHeight="1">
      <c r="A38" s="404"/>
      <c r="B38" s="404"/>
      <c r="C38" s="236" t="s">
        <v>32</v>
      </c>
      <c r="D38" s="398" t="s">
        <v>35</v>
      </c>
      <c r="E38" s="398"/>
      <c r="F38" s="244">
        <v>26</v>
      </c>
      <c r="G38" s="38">
        <f t="shared" si="9"/>
        <v>109</v>
      </c>
      <c r="H38" s="38">
        <v>109</v>
      </c>
      <c r="I38" s="38"/>
      <c r="J38" s="38">
        <f>H38</f>
        <v>109</v>
      </c>
      <c r="K38" s="245">
        <f>T38</f>
        <v>30</v>
      </c>
      <c r="L38" s="245">
        <f>T38+U38</f>
        <v>60</v>
      </c>
      <c r="M38" s="245">
        <f>T38+U38+V38</f>
        <v>90</v>
      </c>
      <c r="N38" s="245">
        <f>T38+U38+V38+W38</f>
        <v>120</v>
      </c>
      <c r="O38" s="241">
        <f t="shared" si="1"/>
        <v>120</v>
      </c>
      <c r="P38" s="242">
        <f t="shared" si="7"/>
        <v>1.1009174311926606</v>
      </c>
      <c r="Q38" s="243">
        <f t="shared" si="8"/>
        <v>1</v>
      </c>
      <c r="R38" s="211"/>
      <c r="S38" s="175">
        <v>26</v>
      </c>
      <c r="T38" s="173">
        <v>30</v>
      </c>
      <c r="U38" s="173">
        <v>30</v>
      </c>
      <c r="V38" s="174">
        <v>30</v>
      </c>
      <c r="W38" s="311">
        <v>30</v>
      </c>
      <c r="X38" s="174">
        <f t="shared" si="2"/>
        <v>120</v>
      </c>
    </row>
    <row r="39" spans="1:24" ht="15" customHeight="1">
      <c r="A39" s="404"/>
      <c r="B39" s="404"/>
      <c r="C39" s="236" t="s">
        <v>33</v>
      </c>
      <c r="D39" s="398" t="s">
        <v>36</v>
      </c>
      <c r="E39" s="398"/>
      <c r="F39" s="244">
        <v>27</v>
      </c>
      <c r="G39" s="38">
        <f t="shared" si="9"/>
        <v>48</v>
      </c>
      <c r="H39" s="38">
        <v>48</v>
      </c>
      <c r="I39" s="38"/>
      <c r="J39" s="38">
        <f>H39</f>
        <v>48</v>
      </c>
      <c r="K39" s="245"/>
      <c r="L39" s="245"/>
      <c r="M39" s="245"/>
      <c r="N39" s="245"/>
      <c r="O39" s="241">
        <f t="shared" si="1"/>
        <v>0</v>
      </c>
      <c r="P39" s="242"/>
      <c r="Q39" s="243"/>
      <c r="R39" s="211"/>
      <c r="S39" s="175">
        <v>27</v>
      </c>
      <c r="T39" s="173"/>
      <c r="U39" s="173"/>
      <c r="V39" s="174">
        <v>0</v>
      </c>
      <c r="W39" s="311"/>
      <c r="X39" s="174">
        <f t="shared" si="2"/>
        <v>0</v>
      </c>
    </row>
    <row r="40" spans="1:24" s="37" customFormat="1" ht="33.75" customHeight="1">
      <c r="A40" s="236" t="s">
        <v>16</v>
      </c>
      <c r="B40" s="384" t="s">
        <v>290</v>
      </c>
      <c r="C40" s="403"/>
      <c r="D40" s="403"/>
      <c r="E40" s="385"/>
      <c r="F40" s="237">
        <v>28</v>
      </c>
      <c r="G40" s="42">
        <f aca="true" t="shared" si="11" ref="G40:N40">G41+G142+G150</f>
        <v>12081</v>
      </c>
      <c r="H40" s="42">
        <f t="shared" si="11"/>
        <v>12081</v>
      </c>
      <c r="I40" s="42">
        <f t="shared" si="11"/>
        <v>0</v>
      </c>
      <c r="J40" s="42">
        <f t="shared" si="11"/>
        <v>12081</v>
      </c>
      <c r="K40" s="241">
        <f t="shared" si="11"/>
        <v>3257</v>
      </c>
      <c r="L40" s="241">
        <f t="shared" si="11"/>
        <v>6737</v>
      </c>
      <c r="M40" s="241">
        <f t="shared" si="11"/>
        <v>9662</v>
      </c>
      <c r="N40" s="241">
        <f t="shared" si="11"/>
        <v>12937</v>
      </c>
      <c r="O40" s="241">
        <f t="shared" si="1"/>
        <v>12937</v>
      </c>
      <c r="P40" s="242">
        <f>O40/J40</f>
        <v>1.0708550616670804</v>
      </c>
      <c r="Q40" s="249">
        <f>J40/G40</f>
        <v>1</v>
      </c>
      <c r="R40" s="212"/>
      <c r="S40" s="176">
        <v>29</v>
      </c>
      <c r="T40" s="42">
        <f>T41+T142+T150</f>
        <v>3257</v>
      </c>
      <c r="U40" s="42">
        <f>U41+U142+U150</f>
        <v>3480</v>
      </c>
      <c r="V40" s="42">
        <f>V41+V142+V150</f>
        <v>2925</v>
      </c>
      <c r="W40" s="309">
        <f>W41+W142+W150</f>
        <v>3275</v>
      </c>
      <c r="X40" s="173">
        <f t="shared" si="2"/>
        <v>12937</v>
      </c>
    </row>
    <row r="41" spans="1:24" s="37" customFormat="1" ht="46.5" customHeight="1">
      <c r="A41" s="404"/>
      <c r="B41" s="236">
        <v>1</v>
      </c>
      <c r="C41" s="388" t="s">
        <v>281</v>
      </c>
      <c r="D41" s="388"/>
      <c r="E41" s="388"/>
      <c r="F41" s="237">
        <v>29</v>
      </c>
      <c r="G41" s="42">
        <f aca="true" t="shared" si="12" ref="G41:N41">G42+G90+G97+G125</f>
        <v>12074</v>
      </c>
      <c r="H41" s="42">
        <f t="shared" si="12"/>
        <v>12074</v>
      </c>
      <c r="I41" s="338">
        <f t="shared" si="12"/>
        <v>0</v>
      </c>
      <c r="J41" s="338">
        <f t="shared" si="12"/>
        <v>12074</v>
      </c>
      <c r="K41" s="241">
        <f t="shared" si="12"/>
        <v>3254</v>
      </c>
      <c r="L41" s="241">
        <f t="shared" si="12"/>
        <v>6734</v>
      </c>
      <c r="M41" s="241">
        <f t="shared" si="12"/>
        <v>9659</v>
      </c>
      <c r="N41" s="241">
        <f t="shared" si="12"/>
        <v>12934</v>
      </c>
      <c r="O41" s="241">
        <f t="shared" si="1"/>
        <v>12934</v>
      </c>
      <c r="P41" s="242">
        <f>O41/J41</f>
        <v>1.071227430843134</v>
      </c>
      <c r="Q41" s="249">
        <f>J41/G41</f>
        <v>1</v>
      </c>
      <c r="R41" s="212"/>
      <c r="S41" s="176">
        <v>30</v>
      </c>
      <c r="T41" s="42">
        <f>T42+T90+T97+T125</f>
        <v>3254</v>
      </c>
      <c r="U41" s="42">
        <f>U42+U90+U97+U125</f>
        <v>3480</v>
      </c>
      <c r="V41" s="42">
        <f>V42+V90+V97+V125</f>
        <v>2925</v>
      </c>
      <c r="W41" s="309">
        <f>W42+W90+W97+W125</f>
        <v>3275</v>
      </c>
      <c r="X41" s="173">
        <f t="shared" si="2"/>
        <v>12934</v>
      </c>
    </row>
    <row r="42" spans="1:24" ht="30" customHeight="1">
      <c r="A42" s="404"/>
      <c r="B42" s="414"/>
      <c r="C42" s="388" t="s">
        <v>253</v>
      </c>
      <c r="D42" s="388"/>
      <c r="E42" s="388"/>
      <c r="F42" s="244">
        <v>30</v>
      </c>
      <c r="G42" s="38">
        <f aca="true" t="shared" si="13" ref="G42:N42">G43+G51+G57</f>
        <v>2625</v>
      </c>
      <c r="H42" s="38">
        <f t="shared" si="13"/>
        <v>2625</v>
      </c>
      <c r="I42" s="38">
        <f t="shared" si="13"/>
        <v>0</v>
      </c>
      <c r="J42" s="38">
        <f t="shared" si="13"/>
        <v>2625</v>
      </c>
      <c r="K42" s="241">
        <f t="shared" si="13"/>
        <v>773</v>
      </c>
      <c r="L42" s="241">
        <f t="shared" si="13"/>
        <v>1277</v>
      </c>
      <c r="M42" s="241">
        <f t="shared" si="13"/>
        <v>1765</v>
      </c>
      <c r="N42" s="241">
        <f t="shared" si="13"/>
        <v>2506</v>
      </c>
      <c r="O42" s="241">
        <f t="shared" si="1"/>
        <v>2506</v>
      </c>
      <c r="P42" s="242">
        <f>O42/J42</f>
        <v>0.9546666666666667</v>
      </c>
      <c r="Q42" s="243">
        <f>J42/G42</f>
        <v>1</v>
      </c>
      <c r="R42" s="211"/>
      <c r="S42" s="175">
        <v>31</v>
      </c>
      <c r="T42" s="42">
        <f>T43+T51+T57</f>
        <v>773</v>
      </c>
      <c r="U42" s="42">
        <f>U43+U51+U57</f>
        <v>504</v>
      </c>
      <c r="V42" s="42">
        <f>V43+V51+V57</f>
        <v>488</v>
      </c>
      <c r="W42" s="309">
        <f>W43+W51+W57</f>
        <v>741</v>
      </c>
      <c r="X42" s="174">
        <f t="shared" si="2"/>
        <v>2506</v>
      </c>
    </row>
    <row r="43" spans="1:24" ht="30" customHeight="1">
      <c r="A43" s="404"/>
      <c r="B43" s="415"/>
      <c r="C43" s="236" t="s">
        <v>73</v>
      </c>
      <c r="D43" s="386" t="s">
        <v>254</v>
      </c>
      <c r="E43" s="387"/>
      <c r="F43" s="244">
        <v>31</v>
      </c>
      <c r="G43" s="38">
        <f aca="true" t="shared" si="14" ref="G43:N43">G44+G45+G48+G49+G50</f>
        <v>1368</v>
      </c>
      <c r="H43" s="38">
        <f t="shared" si="14"/>
        <v>1368</v>
      </c>
      <c r="I43" s="38">
        <f t="shared" si="14"/>
        <v>0</v>
      </c>
      <c r="J43" s="38">
        <f t="shared" si="14"/>
        <v>1368</v>
      </c>
      <c r="K43" s="245">
        <f t="shared" si="14"/>
        <v>505</v>
      </c>
      <c r="L43" s="245">
        <f t="shared" si="14"/>
        <v>746</v>
      </c>
      <c r="M43" s="245">
        <f t="shared" si="14"/>
        <v>977</v>
      </c>
      <c r="N43" s="245">
        <f t="shared" si="14"/>
        <v>1462</v>
      </c>
      <c r="O43" s="241">
        <f t="shared" si="1"/>
        <v>1462</v>
      </c>
      <c r="P43" s="242">
        <f>O43/J43</f>
        <v>1.0687134502923976</v>
      </c>
      <c r="Q43" s="243">
        <f>J43/G43</f>
        <v>1</v>
      </c>
      <c r="R43" s="211"/>
      <c r="S43" s="175">
        <v>32</v>
      </c>
      <c r="T43" s="38">
        <f>T44+T45+T48+T49+T50</f>
        <v>505</v>
      </c>
      <c r="U43" s="38">
        <f>U44+U45+U48+U49+U50</f>
        <v>241</v>
      </c>
      <c r="V43" s="38">
        <f>V44+V45+V48+V49+V50</f>
        <v>231</v>
      </c>
      <c r="W43" s="310">
        <f>W44+W45+W48+W49+W50</f>
        <v>485</v>
      </c>
      <c r="X43" s="174">
        <f t="shared" si="2"/>
        <v>1462</v>
      </c>
    </row>
    <row r="44" spans="1:24" ht="16.5" customHeight="1">
      <c r="A44" s="404"/>
      <c r="B44" s="415"/>
      <c r="C44" s="236" t="s">
        <v>27</v>
      </c>
      <c r="D44" s="386" t="s">
        <v>74</v>
      </c>
      <c r="E44" s="387"/>
      <c r="F44" s="244">
        <v>32</v>
      </c>
      <c r="G44" s="38">
        <f>J44</f>
        <v>0</v>
      </c>
      <c r="H44" s="38">
        <f aca="true" t="shared" si="15" ref="H44:H50">J44</f>
        <v>0</v>
      </c>
      <c r="I44" s="38"/>
      <c r="J44" s="38">
        <v>0</v>
      </c>
      <c r="K44" s="245"/>
      <c r="L44" s="245"/>
      <c r="M44" s="245"/>
      <c r="N44" s="245"/>
      <c r="O44" s="241">
        <f t="shared" si="1"/>
        <v>0</v>
      </c>
      <c r="P44" s="242"/>
      <c r="Q44" s="243"/>
      <c r="R44" s="211"/>
      <c r="S44" s="175">
        <v>33</v>
      </c>
      <c r="T44" s="173"/>
      <c r="U44" s="173"/>
      <c r="V44" s="174"/>
      <c r="W44" s="311"/>
      <c r="X44" s="174"/>
    </row>
    <row r="45" spans="1:24" ht="32.25" customHeight="1">
      <c r="A45" s="404"/>
      <c r="B45" s="415"/>
      <c r="C45" s="236" t="s">
        <v>28</v>
      </c>
      <c r="D45" s="386" t="s">
        <v>208</v>
      </c>
      <c r="E45" s="387"/>
      <c r="F45" s="244">
        <v>33</v>
      </c>
      <c r="G45" s="38">
        <f aca="true" t="shared" si="16" ref="G45:G50">J45</f>
        <v>192</v>
      </c>
      <c r="H45" s="38">
        <f t="shared" si="15"/>
        <v>192</v>
      </c>
      <c r="I45" s="38"/>
      <c r="J45" s="38">
        <v>192</v>
      </c>
      <c r="K45" s="245">
        <f>T45</f>
        <v>80</v>
      </c>
      <c r="L45" s="245">
        <f>T45+U45</f>
        <v>150</v>
      </c>
      <c r="M45" s="245">
        <f>T45+U45+V45</f>
        <v>210</v>
      </c>
      <c r="N45" s="245">
        <f>T45+U45+V45+W45</f>
        <v>270</v>
      </c>
      <c r="O45" s="241">
        <f t="shared" si="1"/>
        <v>270</v>
      </c>
      <c r="P45" s="242">
        <f>O45/J45</f>
        <v>1.40625</v>
      </c>
      <c r="Q45" s="243">
        <f>J45/G45</f>
        <v>1</v>
      </c>
      <c r="R45" s="211"/>
      <c r="S45" s="175">
        <v>80</v>
      </c>
      <c r="T45" s="173">
        <v>80</v>
      </c>
      <c r="U45" s="173">
        <v>70</v>
      </c>
      <c r="V45" s="174">
        <v>60</v>
      </c>
      <c r="W45" s="311">
        <v>60</v>
      </c>
      <c r="X45" s="174">
        <f t="shared" si="2"/>
        <v>270</v>
      </c>
    </row>
    <row r="46" spans="1:24" ht="15.75" customHeight="1">
      <c r="A46" s="404"/>
      <c r="B46" s="415"/>
      <c r="C46" s="236"/>
      <c r="D46" s="240" t="s">
        <v>75</v>
      </c>
      <c r="E46" s="240" t="s">
        <v>76</v>
      </c>
      <c r="F46" s="244">
        <v>34</v>
      </c>
      <c r="G46" s="38">
        <f t="shared" si="16"/>
        <v>12</v>
      </c>
      <c r="H46" s="38">
        <v>12</v>
      </c>
      <c r="I46" s="38"/>
      <c r="J46" s="38">
        <v>12</v>
      </c>
      <c r="K46" s="245">
        <f>T46</f>
        <v>3</v>
      </c>
      <c r="L46" s="245">
        <f>T46+U46</f>
        <v>6</v>
      </c>
      <c r="M46" s="245">
        <f>T46+U46+V46</f>
        <v>8</v>
      </c>
      <c r="N46" s="245">
        <f>T46+U46+V46+W46</f>
        <v>10</v>
      </c>
      <c r="O46" s="241">
        <f t="shared" si="1"/>
        <v>10</v>
      </c>
      <c r="P46" s="242">
        <f>O46/J46</f>
        <v>0.8333333333333334</v>
      </c>
      <c r="Q46" s="243">
        <f>J46/G46</f>
        <v>1</v>
      </c>
      <c r="R46" s="211"/>
      <c r="S46" s="175">
        <v>35</v>
      </c>
      <c r="T46" s="173">
        <v>3</v>
      </c>
      <c r="U46" s="173">
        <v>3</v>
      </c>
      <c r="V46" s="174">
        <v>2</v>
      </c>
      <c r="W46" s="311">
        <v>2</v>
      </c>
      <c r="X46" s="174">
        <f t="shared" si="2"/>
        <v>10</v>
      </c>
    </row>
    <row r="47" spans="1:24" ht="14.25" customHeight="1">
      <c r="A47" s="404"/>
      <c r="B47" s="415"/>
      <c r="C47" s="236"/>
      <c r="D47" s="240" t="s">
        <v>77</v>
      </c>
      <c r="E47" s="240" t="s">
        <v>78</v>
      </c>
      <c r="F47" s="244">
        <v>35</v>
      </c>
      <c r="G47" s="38">
        <f t="shared" si="16"/>
        <v>27</v>
      </c>
      <c r="H47" s="38">
        <v>30</v>
      </c>
      <c r="I47" s="38"/>
      <c r="J47" s="38">
        <v>27</v>
      </c>
      <c r="K47" s="245">
        <f>T47</f>
        <v>7</v>
      </c>
      <c r="L47" s="245">
        <f>T47+U47</f>
        <v>14</v>
      </c>
      <c r="M47" s="245">
        <f>T47+U47+V47</f>
        <v>21</v>
      </c>
      <c r="N47" s="245">
        <f>T47+U47+V47+W47</f>
        <v>28</v>
      </c>
      <c r="O47" s="241">
        <f t="shared" si="1"/>
        <v>28</v>
      </c>
      <c r="P47" s="242">
        <f>O47/J47</f>
        <v>1.037037037037037</v>
      </c>
      <c r="Q47" s="243">
        <f>J47/G47</f>
        <v>1</v>
      </c>
      <c r="R47" s="211"/>
      <c r="S47" s="175">
        <v>36</v>
      </c>
      <c r="T47" s="173">
        <v>7</v>
      </c>
      <c r="U47" s="173">
        <v>7</v>
      </c>
      <c r="V47" s="174">
        <v>7</v>
      </c>
      <c r="W47" s="311">
        <v>7</v>
      </c>
      <c r="X47" s="174">
        <f t="shared" si="2"/>
        <v>28</v>
      </c>
    </row>
    <row r="48" spans="1:24" ht="43.5" customHeight="1">
      <c r="A48" s="404"/>
      <c r="B48" s="415"/>
      <c r="C48" s="236" t="s">
        <v>30</v>
      </c>
      <c r="D48" s="388" t="s">
        <v>128</v>
      </c>
      <c r="E48" s="388"/>
      <c r="F48" s="244">
        <v>36</v>
      </c>
      <c r="G48" s="38">
        <f t="shared" si="16"/>
        <v>100</v>
      </c>
      <c r="H48" s="38">
        <f t="shared" si="15"/>
        <v>100</v>
      </c>
      <c r="I48" s="38"/>
      <c r="J48" s="38">
        <v>100</v>
      </c>
      <c r="K48" s="245">
        <f>T48</f>
        <v>25</v>
      </c>
      <c r="L48" s="245">
        <f>T48+U48</f>
        <v>50</v>
      </c>
      <c r="M48" s="245">
        <f>T48+U48+V48</f>
        <v>75</v>
      </c>
      <c r="N48" s="245">
        <f>T48+U48+V48+W48</f>
        <v>100</v>
      </c>
      <c r="O48" s="241">
        <f t="shared" si="1"/>
        <v>100</v>
      </c>
      <c r="P48" s="242">
        <f>O48/J48</f>
        <v>1</v>
      </c>
      <c r="Q48" s="243">
        <f>J48/G48</f>
        <v>1</v>
      </c>
      <c r="R48" s="211"/>
      <c r="S48" s="175">
        <v>37</v>
      </c>
      <c r="T48" s="173">
        <v>25</v>
      </c>
      <c r="U48" s="173">
        <v>25</v>
      </c>
      <c r="V48" s="174">
        <v>25</v>
      </c>
      <c r="W48" s="311">
        <v>25</v>
      </c>
      <c r="X48" s="174">
        <f t="shared" si="2"/>
        <v>100</v>
      </c>
    </row>
    <row r="49" spans="1:24" ht="31.5" customHeight="1">
      <c r="A49" s="404"/>
      <c r="B49" s="415"/>
      <c r="C49" s="236" t="s">
        <v>32</v>
      </c>
      <c r="D49" s="388" t="s">
        <v>129</v>
      </c>
      <c r="E49" s="388"/>
      <c r="F49" s="244">
        <v>37</v>
      </c>
      <c r="G49" s="38">
        <f t="shared" si="16"/>
        <v>1076</v>
      </c>
      <c r="H49" s="38">
        <f t="shared" si="15"/>
        <v>1076</v>
      </c>
      <c r="I49" s="38"/>
      <c r="J49" s="38">
        <v>1076</v>
      </c>
      <c r="K49" s="245">
        <f>T49</f>
        <v>400</v>
      </c>
      <c r="L49" s="245">
        <f>T49+U49</f>
        <v>546</v>
      </c>
      <c r="M49" s="245">
        <f>T49+U49+V49</f>
        <v>692</v>
      </c>
      <c r="N49" s="245">
        <f>T49+U49+V49+W49</f>
        <v>1092</v>
      </c>
      <c r="O49" s="241">
        <f t="shared" si="1"/>
        <v>1092</v>
      </c>
      <c r="P49" s="242">
        <f>O49/J49</f>
        <v>1.0148698884758365</v>
      </c>
      <c r="Q49" s="243">
        <f>J49/G49</f>
        <v>1</v>
      </c>
      <c r="R49" s="211"/>
      <c r="S49" s="175">
        <v>38</v>
      </c>
      <c r="T49" s="173">
        <v>400</v>
      </c>
      <c r="U49" s="173">
        <v>146</v>
      </c>
      <c r="V49" s="174">
        <v>146</v>
      </c>
      <c r="W49" s="311">
        <v>400</v>
      </c>
      <c r="X49" s="174">
        <f t="shared" si="2"/>
        <v>1092</v>
      </c>
    </row>
    <row r="50" spans="1:24" ht="33.75" customHeight="1">
      <c r="A50" s="404"/>
      <c r="B50" s="415"/>
      <c r="C50" s="236" t="s">
        <v>33</v>
      </c>
      <c r="D50" s="388" t="s">
        <v>38</v>
      </c>
      <c r="E50" s="388"/>
      <c r="F50" s="244">
        <v>38</v>
      </c>
      <c r="G50" s="38">
        <f t="shared" si="16"/>
        <v>0</v>
      </c>
      <c r="H50" s="38">
        <f t="shared" si="15"/>
        <v>0</v>
      </c>
      <c r="I50" s="38"/>
      <c r="J50" s="38">
        <v>0</v>
      </c>
      <c r="K50" s="245"/>
      <c r="L50" s="245"/>
      <c r="M50" s="245"/>
      <c r="N50" s="245"/>
      <c r="O50" s="241">
        <f t="shared" si="1"/>
        <v>0</v>
      </c>
      <c r="P50" s="242"/>
      <c r="Q50" s="243"/>
      <c r="R50" s="211"/>
      <c r="S50" s="175">
        <v>39</v>
      </c>
      <c r="T50" s="173"/>
      <c r="U50" s="173"/>
      <c r="V50" s="174"/>
      <c r="W50" s="311"/>
      <c r="X50" s="174">
        <f t="shared" si="2"/>
        <v>0</v>
      </c>
    </row>
    <row r="51" spans="1:24" ht="43.5" customHeight="1">
      <c r="A51" s="404"/>
      <c r="B51" s="415"/>
      <c r="C51" s="236" t="s">
        <v>79</v>
      </c>
      <c r="D51" s="384" t="s">
        <v>255</v>
      </c>
      <c r="E51" s="385"/>
      <c r="F51" s="244">
        <v>39</v>
      </c>
      <c r="G51" s="38">
        <f aca="true" t="shared" si="17" ref="G51:N51">G52+G53+G56</f>
        <v>249</v>
      </c>
      <c r="H51" s="38">
        <f t="shared" si="17"/>
        <v>249</v>
      </c>
      <c r="I51" s="38">
        <f t="shared" si="17"/>
        <v>0</v>
      </c>
      <c r="J51" s="38">
        <f t="shared" si="17"/>
        <v>249</v>
      </c>
      <c r="K51" s="245">
        <f t="shared" si="17"/>
        <v>60</v>
      </c>
      <c r="L51" s="245">
        <f t="shared" si="17"/>
        <v>120</v>
      </c>
      <c r="M51" s="245">
        <f t="shared" si="17"/>
        <v>178</v>
      </c>
      <c r="N51" s="245">
        <f t="shared" si="17"/>
        <v>235</v>
      </c>
      <c r="O51" s="241">
        <f t="shared" si="1"/>
        <v>235</v>
      </c>
      <c r="P51" s="242">
        <f>O51/J51</f>
        <v>0.9437751004016064</v>
      </c>
      <c r="Q51" s="243">
        <f>J51/G51</f>
        <v>1</v>
      </c>
      <c r="R51" s="211"/>
      <c r="S51" s="175">
        <v>40</v>
      </c>
      <c r="T51" s="38">
        <f>T52+T53+T56</f>
        <v>60</v>
      </c>
      <c r="U51" s="38">
        <f>U52+U53+U56</f>
        <v>60</v>
      </c>
      <c r="V51" s="38">
        <f>V52+V53+V56</f>
        <v>58</v>
      </c>
      <c r="W51" s="310">
        <f>W52+W53+W56</f>
        <v>57</v>
      </c>
      <c r="X51" s="174">
        <f t="shared" si="2"/>
        <v>235</v>
      </c>
    </row>
    <row r="52" spans="1:24" ht="27.75" customHeight="1">
      <c r="A52" s="404"/>
      <c r="B52" s="415"/>
      <c r="C52" s="236" t="s">
        <v>27</v>
      </c>
      <c r="D52" s="398" t="s">
        <v>80</v>
      </c>
      <c r="E52" s="398"/>
      <c r="F52" s="244">
        <v>40</v>
      </c>
      <c r="G52" s="38">
        <f>J52</f>
        <v>208</v>
      </c>
      <c r="H52" s="38">
        <f>J52</f>
        <v>208</v>
      </c>
      <c r="I52" s="38"/>
      <c r="J52" s="38">
        <v>208</v>
      </c>
      <c r="K52" s="245">
        <f>T52</f>
        <v>50</v>
      </c>
      <c r="L52" s="245">
        <f>T52+U52</f>
        <v>100</v>
      </c>
      <c r="M52" s="245">
        <f>T52+U52+V52</f>
        <v>150</v>
      </c>
      <c r="N52" s="245">
        <f>T52+U52+V52+W52</f>
        <v>200</v>
      </c>
      <c r="O52" s="241">
        <f t="shared" si="1"/>
        <v>200</v>
      </c>
      <c r="P52" s="242">
        <f>O52/J52</f>
        <v>0.9615384615384616</v>
      </c>
      <c r="Q52" s="243">
        <f>J52/G52</f>
        <v>1</v>
      </c>
      <c r="R52" s="211"/>
      <c r="S52" s="175">
        <v>41</v>
      </c>
      <c r="T52" s="173">
        <v>50</v>
      </c>
      <c r="U52" s="173">
        <v>50</v>
      </c>
      <c r="V52" s="174">
        <v>50</v>
      </c>
      <c r="W52" s="311">
        <v>50</v>
      </c>
      <c r="X52" s="174">
        <f t="shared" si="2"/>
        <v>200</v>
      </c>
    </row>
    <row r="53" spans="1:24" ht="33" customHeight="1">
      <c r="A53" s="404"/>
      <c r="B53" s="415"/>
      <c r="C53" s="236" t="s">
        <v>81</v>
      </c>
      <c r="D53" s="384" t="s">
        <v>256</v>
      </c>
      <c r="E53" s="385"/>
      <c r="F53" s="244">
        <v>41</v>
      </c>
      <c r="G53" s="38">
        <f>G54+G55</f>
        <v>21</v>
      </c>
      <c r="H53" s="38">
        <f>J53</f>
        <v>21</v>
      </c>
      <c r="I53" s="38">
        <f>I54+I55</f>
        <v>0</v>
      </c>
      <c r="J53" s="38">
        <f>J54+J55</f>
        <v>21</v>
      </c>
      <c r="K53" s="245">
        <f>T53</f>
        <v>5</v>
      </c>
      <c r="L53" s="245">
        <f>T53+U53</f>
        <v>10</v>
      </c>
      <c r="M53" s="245">
        <f>T53+U53+V53</f>
        <v>13</v>
      </c>
      <c r="N53" s="245">
        <f>T53+U53+V53+W53</f>
        <v>15</v>
      </c>
      <c r="O53" s="241">
        <f t="shared" si="1"/>
        <v>15</v>
      </c>
      <c r="P53" s="242">
        <f>O53/J53</f>
        <v>0.7142857142857143</v>
      </c>
      <c r="Q53" s="243">
        <f>J53/G53</f>
        <v>1</v>
      </c>
      <c r="R53" s="211"/>
      <c r="S53" s="175">
        <v>42</v>
      </c>
      <c r="T53" s="173">
        <f>T54+T55</f>
        <v>5</v>
      </c>
      <c r="U53" s="173">
        <f>U54+U55</f>
        <v>5</v>
      </c>
      <c r="V53" s="173">
        <f>V54+V55</f>
        <v>3</v>
      </c>
      <c r="W53" s="288">
        <f>W54+W55</f>
        <v>2</v>
      </c>
      <c r="X53" s="173">
        <f>X54+X55</f>
        <v>15</v>
      </c>
    </row>
    <row r="54" spans="1:24" ht="45" customHeight="1">
      <c r="A54" s="404"/>
      <c r="B54" s="415"/>
      <c r="C54" s="236"/>
      <c r="D54" s="250" t="s">
        <v>75</v>
      </c>
      <c r="E54" s="250" t="s">
        <v>82</v>
      </c>
      <c r="F54" s="244">
        <v>42</v>
      </c>
      <c r="G54" s="38">
        <f>J54</f>
        <v>0</v>
      </c>
      <c r="H54" s="38">
        <f>J54</f>
        <v>0</v>
      </c>
      <c r="I54" s="38"/>
      <c r="J54" s="38">
        <v>0</v>
      </c>
      <c r="K54" s="245">
        <f>T54</f>
        <v>0</v>
      </c>
      <c r="L54" s="245">
        <f>T54+U54</f>
        <v>0</v>
      </c>
      <c r="M54" s="245">
        <f>T54+U54+V54</f>
        <v>0</v>
      </c>
      <c r="N54" s="245">
        <f>T54+U54+V54+W54</f>
        <v>0</v>
      </c>
      <c r="O54" s="241">
        <f t="shared" si="1"/>
        <v>0</v>
      </c>
      <c r="P54" s="242"/>
      <c r="Q54" s="243"/>
      <c r="R54" s="211"/>
      <c r="S54" s="175">
        <v>43</v>
      </c>
      <c r="T54" s="173"/>
      <c r="U54" s="173"/>
      <c r="V54" s="174"/>
      <c r="W54" s="311"/>
      <c r="X54" s="174">
        <f t="shared" si="2"/>
        <v>0</v>
      </c>
    </row>
    <row r="55" spans="1:24" ht="36" customHeight="1">
      <c r="A55" s="404"/>
      <c r="B55" s="415"/>
      <c r="C55" s="236"/>
      <c r="D55" s="250" t="s">
        <v>77</v>
      </c>
      <c r="E55" s="250" t="s">
        <v>83</v>
      </c>
      <c r="F55" s="244">
        <v>43</v>
      </c>
      <c r="G55" s="38">
        <f>J55</f>
        <v>21</v>
      </c>
      <c r="H55" s="38">
        <f>J55</f>
        <v>21</v>
      </c>
      <c r="I55" s="38"/>
      <c r="J55" s="38">
        <v>21</v>
      </c>
      <c r="K55" s="245">
        <f>T55</f>
        <v>5</v>
      </c>
      <c r="L55" s="245">
        <f>T55+U55</f>
        <v>10</v>
      </c>
      <c r="M55" s="245">
        <f>T55+U55+V55</f>
        <v>13</v>
      </c>
      <c r="N55" s="245">
        <f>T55+U55+V55+W55</f>
        <v>15</v>
      </c>
      <c r="O55" s="241">
        <f t="shared" si="1"/>
        <v>15</v>
      </c>
      <c r="P55" s="242">
        <f>O55/J55</f>
        <v>0.7142857142857143</v>
      </c>
      <c r="Q55" s="243">
        <f>J55/G55</f>
        <v>1</v>
      </c>
      <c r="R55" s="211"/>
      <c r="S55" s="175">
        <v>44</v>
      </c>
      <c r="T55" s="173">
        <v>5</v>
      </c>
      <c r="U55" s="173">
        <v>5</v>
      </c>
      <c r="V55" s="174">
        <v>3</v>
      </c>
      <c r="W55" s="311">
        <v>2</v>
      </c>
      <c r="X55" s="174">
        <f t="shared" si="2"/>
        <v>15</v>
      </c>
    </row>
    <row r="56" spans="1:24" ht="24" customHeight="1">
      <c r="A56" s="404"/>
      <c r="B56" s="415"/>
      <c r="C56" s="236" t="s">
        <v>30</v>
      </c>
      <c r="D56" s="398" t="s">
        <v>84</v>
      </c>
      <c r="E56" s="398"/>
      <c r="F56" s="244">
        <v>44</v>
      </c>
      <c r="G56" s="38">
        <f>J56</f>
        <v>20</v>
      </c>
      <c r="H56" s="38">
        <f>J56</f>
        <v>20</v>
      </c>
      <c r="I56" s="38"/>
      <c r="J56" s="38">
        <v>20</v>
      </c>
      <c r="K56" s="245">
        <f>T56</f>
        <v>5</v>
      </c>
      <c r="L56" s="245">
        <f>T56+U56</f>
        <v>10</v>
      </c>
      <c r="M56" s="245">
        <f>T56+U56+V56</f>
        <v>15</v>
      </c>
      <c r="N56" s="245">
        <f>T56+U56+V56+W56</f>
        <v>20</v>
      </c>
      <c r="O56" s="241">
        <f t="shared" si="1"/>
        <v>20</v>
      </c>
      <c r="P56" s="242">
        <f>O56/J56</f>
        <v>1</v>
      </c>
      <c r="Q56" s="243">
        <f>J56/G56</f>
        <v>1</v>
      </c>
      <c r="R56" s="211"/>
      <c r="S56" s="175">
        <v>45</v>
      </c>
      <c r="T56" s="173">
        <v>5</v>
      </c>
      <c r="U56" s="173">
        <v>5</v>
      </c>
      <c r="V56" s="174">
        <v>5</v>
      </c>
      <c r="W56" s="311">
        <v>5</v>
      </c>
      <c r="X56" s="174">
        <f t="shared" si="2"/>
        <v>20</v>
      </c>
    </row>
    <row r="57" spans="1:24" ht="83.25" customHeight="1">
      <c r="A57" s="404"/>
      <c r="B57" s="415"/>
      <c r="C57" s="236" t="s">
        <v>130</v>
      </c>
      <c r="D57" s="398" t="s">
        <v>334</v>
      </c>
      <c r="E57" s="398"/>
      <c r="F57" s="244">
        <v>45</v>
      </c>
      <c r="G57" s="38">
        <f aca="true" t="shared" si="18" ref="G57:N57">G58+G59+G61+G68+G73+G74+G78+G79+G80+G89</f>
        <v>1008</v>
      </c>
      <c r="H57" s="38">
        <f t="shared" si="18"/>
        <v>1008</v>
      </c>
      <c r="I57" s="38">
        <f t="shared" si="18"/>
        <v>0</v>
      </c>
      <c r="J57" s="38">
        <f t="shared" si="18"/>
        <v>1008</v>
      </c>
      <c r="K57" s="245">
        <f t="shared" si="18"/>
        <v>208</v>
      </c>
      <c r="L57" s="245">
        <f t="shared" si="18"/>
        <v>411</v>
      </c>
      <c r="M57" s="245">
        <f t="shared" si="18"/>
        <v>610</v>
      </c>
      <c r="N57" s="245">
        <f t="shared" si="18"/>
        <v>809</v>
      </c>
      <c r="O57" s="241">
        <f t="shared" si="1"/>
        <v>809</v>
      </c>
      <c r="P57" s="242">
        <f>O57/J57</f>
        <v>0.8025793650793651</v>
      </c>
      <c r="Q57" s="243">
        <f>J57/G57</f>
        <v>1</v>
      </c>
      <c r="R57" s="211"/>
      <c r="S57" s="175">
        <v>46</v>
      </c>
      <c r="T57" s="38">
        <f>T58+T59+T61+T68+T73+T74+T78+T79+T80+T89</f>
        <v>208</v>
      </c>
      <c r="U57" s="38">
        <f>U58+U59+U61+U68+U73+U74+U78+U79+U80+U89</f>
        <v>203</v>
      </c>
      <c r="V57" s="38">
        <f>V58+V59+V61+V68+V73+V74+V78+V79+V80+V89</f>
        <v>199</v>
      </c>
      <c r="W57" s="310">
        <f>W58+W59+W61+W68+W73+W74+W78+W79+W80+W89</f>
        <v>199</v>
      </c>
      <c r="X57" s="174">
        <f t="shared" si="2"/>
        <v>809</v>
      </c>
    </row>
    <row r="58" spans="1:24" ht="32.25" customHeight="1">
      <c r="A58" s="404"/>
      <c r="B58" s="415"/>
      <c r="C58" s="236" t="s">
        <v>27</v>
      </c>
      <c r="D58" s="398" t="s">
        <v>131</v>
      </c>
      <c r="E58" s="398"/>
      <c r="F58" s="244">
        <v>46</v>
      </c>
      <c r="G58" s="38">
        <f>J58</f>
        <v>0</v>
      </c>
      <c r="H58" s="38">
        <f>J58</f>
        <v>0</v>
      </c>
      <c r="I58" s="38"/>
      <c r="J58" s="38">
        <v>0</v>
      </c>
      <c r="K58" s="245"/>
      <c r="L58" s="245"/>
      <c r="M58" s="245"/>
      <c r="N58" s="245"/>
      <c r="O58" s="241">
        <f t="shared" si="1"/>
        <v>0</v>
      </c>
      <c r="P58" s="242"/>
      <c r="Q58" s="243"/>
      <c r="R58" s="211"/>
      <c r="S58" s="175">
        <v>47</v>
      </c>
      <c r="T58" s="173"/>
      <c r="U58" s="173"/>
      <c r="V58" s="174"/>
      <c r="W58" s="311"/>
      <c r="X58" s="174">
        <f t="shared" si="2"/>
        <v>0</v>
      </c>
    </row>
    <row r="59" spans="1:24" ht="48" customHeight="1">
      <c r="A59" s="404"/>
      <c r="B59" s="415"/>
      <c r="C59" s="236" t="s">
        <v>28</v>
      </c>
      <c r="D59" s="398" t="s">
        <v>132</v>
      </c>
      <c r="E59" s="398"/>
      <c r="F59" s="244">
        <v>47</v>
      </c>
      <c r="G59" s="38">
        <f>G60</f>
        <v>11</v>
      </c>
      <c r="H59" s="38">
        <f>J59</f>
        <v>11</v>
      </c>
      <c r="I59" s="38"/>
      <c r="J59" s="38">
        <f>J60</f>
        <v>11</v>
      </c>
      <c r="K59" s="245">
        <f>T59</f>
        <v>1</v>
      </c>
      <c r="L59" s="245">
        <f>T59+U59</f>
        <v>3</v>
      </c>
      <c r="M59" s="245">
        <f>T59+U59+V59</f>
        <v>4</v>
      </c>
      <c r="N59" s="245">
        <f>T59+U59+V59+W59</f>
        <v>5</v>
      </c>
      <c r="O59" s="241">
        <f t="shared" si="1"/>
        <v>5</v>
      </c>
      <c r="P59" s="242">
        <f>O59/J59</f>
        <v>0.45454545454545453</v>
      </c>
      <c r="Q59" s="243">
        <f>J59/G59</f>
        <v>1</v>
      </c>
      <c r="R59" s="211"/>
      <c r="S59" s="175">
        <v>48</v>
      </c>
      <c r="T59" s="173">
        <f>T60</f>
        <v>1</v>
      </c>
      <c r="U59" s="173">
        <f>U60</f>
        <v>2</v>
      </c>
      <c r="V59" s="173">
        <f>V60</f>
        <v>1</v>
      </c>
      <c r="W59" s="288">
        <f>W60</f>
        <v>1</v>
      </c>
      <c r="X59" s="174">
        <f t="shared" si="2"/>
        <v>5</v>
      </c>
    </row>
    <row r="60" spans="1:24" ht="37.5" customHeight="1">
      <c r="A60" s="404"/>
      <c r="B60" s="415"/>
      <c r="C60" s="236"/>
      <c r="D60" s="253" t="s">
        <v>75</v>
      </c>
      <c r="E60" s="253" t="s">
        <v>85</v>
      </c>
      <c r="F60" s="244">
        <v>48</v>
      </c>
      <c r="G60" s="38">
        <f>J60</f>
        <v>11</v>
      </c>
      <c r="H60" s="38">
        <f>J60</f>
        <v>11</v>
      </c>
      <c r="I60" s="38"/>
      <c r="J60" s="38">
        <v>11</v>
      </c>
      <c r="K60" s="245">
        <f>T60</f>
        <v>1</v>
      </c>
      <c r="L60" s="245">
        <f>T60+U60</f>
        <v>3</v>
      </c>
      <c r="M60" s="245">
        <f>T60+U60+V60</f>
        <v>4</v>
      </c>
      <c r="N60" s="245">
        <f>T60+U60+V60+W60</f>
        <v>5</v>
      </c>
      <c r="O60" s="241">
        <f t="shared" si="1"/>
        <v>5</v>
      </c>
      <c r="P60" s="242">
        <f>O60/J60</f>
        <v>0.45454545454545453</v>
      </c>
      <c r="Q60" s="243">
        <f>J60/G60</f>
        <v>1</v>
      </c>
      <c r="R60" s="211"/>
      <c r="S60" s="175">
        <v>49</v>
      </c>
      <c r="T60" s="173">
        <v>1</v>
      </c>
      <c r="U60" s="173">
        <v>2</v>
      </c>
      <c r="V60" s="174">
        <v>1</v>
      </c>
      <c r="W60" s="311">
        <v>1</v>
      </c>
      <c r="X60" s="174">
        <f t="shared" si="2"/>
        <v>5</v>
      </c>
    </row>
    <row r="61" spans="1:24" ht="47.25" customHeight="1">
      <c r="A61" s="404"/>
      <c r="B61" s="415"/>
      <c r="C61" s="236" t="s">
        <v>30</v>
      </c>
      <c r="D61" s="384" t="s">
        <v>257</v>
      </c>
      <c r="E61" s="385"/>
      <c r="F61" s="244">
        <v>49</v>
      </c>
      <c r="G61" s="38">
        <f aca="true" t="shared" si="19" ref="G61:N61">G62+G64</f>
        <v>60</v>
      </c>
      <c r="H61" s="38">
        <f t="shared" si="19"/>
        <v>60</v>
      </c>
      <c r="I61" s="38">
        <f t="shared" si="19"/>
        <v>0</v>
      </c>
      <c r="J61" s="38">
        <f>J62+J64</f>
        <v>60</v>
      </c>
      <c r="K61" s="245">
        <f t="shared" si="19"/>
        <v>17</v>
      </c>
      <c r="L61" s="245">
        <f t="shared" si="19"/>
        <v>32</v>
      </c>
      <c r="M61" s="245">
        <f t="shared" si="19"/>
        <v>47</v>
      </c>
      <c r="N61" s="245">
        <f t="shared" si="19"/>
        <v>62</v>
      </c>
      <c r="O61" s="241">
        <f t="shared" si="1"/>
        <v>62</v>
      </c>
      <c r="P61" s="242">
        <f>O61/J61</f>
        <v>1.0333333333333334</v>
      </c>
      <c r="Q61" s="243">
        <f>J61/G61</f>
        <v>1</v>
      </c>
      <c r="R61" s="211"/>
      <c r="S61" s="175">
        <v>50</v>
      </c>
      <c r="T61" s="38">
        <f>T62+T64</f>
        <v>17</v>
      </c>
      <c r="U61" s="38">
        <f>U62+U64</f>
        <v>15</v>
      </c>
      <c r="V61" s="38">
        <f>V62+V64</f>
        <v>15</v>
      </c>
      <c r="W61" s="310">
        <f>W62+W64</f>
        <v>15</v>
      </c>
      <c r="X61" s="174">
        <f t="shared" si="2"/>
        <v>62</v>
      </c>
    </row>
    <row r="62" spans="1:24" ht="35.25" customHeight="1">
      <c r="A62" s="404"/>
      <c r="B62" s="415"/>
      <c r="C62" s="236"/>
      <c r="D62" s="253" t="s">
        <v>123</v>
      </c>
      <c r="E62" s="253" t="s">
        <v>157</v>
      </c>
      <c r="F62" s="244">
        <v>50</v>
      </c>
      <c r="G62" s="38">
        <f aca="true" t="shared" si="20" ref="G62:G67">J62</f>
        <v>9</v>
      </c>
      <c r="H62" s="38">
        <f aca="true" t="shared" si="21" ref="H62:H67">J62</f>
        <v>9</v>
      </c>
      <c r="I62" s="38"/>
      <c r="J62" s="38">
        <v>9</v>
      </c>
      <c r="K62" s="245">
        <f>T62</f>
        <v>3</v>
      </c>
      <c r="L62" s="245">
        <f>T62+U62</f>
        <v>5</v>
      </c>
      <c r="M62" s="245">
        <f>T62+U62+V62</f>
        <v>7</v>
      </c>
      <c r="N62" s="245">
        <f>T62+U62+V62+W62</f>
        <v>9</v>
      </c>
      <c r="O62" s="241">
        <f t="shared" si="1"/>
        <v>9</v>
      </c>
      <c r="P62" s="242">
        <f>O62/J62</f>
        <v>1</v>
      </c>
      <c r="Q62" s="243">
        <f>J62/G62</f>
        <v>1</v>
      </c>
      <c r="R62" s="211"/>
      <c r="S62" s="175">
        <v>51</v>
      </c>
      <c r="T62" s="173">
        <v>3</v>
      </c>
      <c r="U62" s="173">
        <v>2</v>
      </c>
      <c r="V62" s="174">
        <v>2</v>
      </c>
      <c r="W62" s="311">
        <v>2</v>
      </c>
      <c r="X62" s="174">
        <f t="shared" si="2"/>
        <v>9</v>
      </c>
    </row>
    <row r="63" spans="1:24" ht="62.25" customHeight="1">
      <c r="A63" s="404"/>
      <c r="B63" s="415"/>
      <c r="C63" s="236"/>
      <c r="D63" s="253"/>
      <c r="E63" s="247" t="s">
        <v>228</v>
      </c>
      <c r="F63" s="244">
        <v>51</v>
      </c>
      <c r="G63" s="38">
        <f t="shared" si="20"/>
        <v>0</v>
      </c>
      <c r="H63" s="38">
        <f t="shared" si="21"/>
        <v>0</v>
      </c>
      <c r="I63" s="38"/>
      <c r="J63" s="38">
        <v>0</v>
      </c>
      <c r="K63" s="245"/>
      <c r="L63" s="245"/>
      <c r="M63" s="245"/>
      <c r="N63" s="245"/>
      <c r="O63" s="241">
        <f t="shared" si="1"/>
        <v>0</v>
      </c>
      <c r="P63" s="242"/>
      <c r="Q63" s="243"/>
      <c r="R63" s="211"/>
      <c r="S63" s="175">
        <v>52</v>
      </c>
      <c r="T63" s="173"/>
      <c r="U63" s="173"/>
      <c r="V63" s="174"/>
      <c r="W63" s="311"/>
      <c r="X63" s="174">
        <f t="shared" si="2"/>
        <v>0</v>
      </c>
    </row>
    <row r="64" spans="1:24" s="313" customFormat="1" ht="50.25" customHeight="1">
      <c r="A64" s="404"/>
      <c r="B64" s="415"/>
      <c r="C64" s="314"/>
      <c r="D64" s="315" t="s">
        <v>133</v>
      </c>
      <c r="E64" s="315" t="s">
        <v>158</v>
      </c>
      <c r="F64" s="316">
        <v>52</v>
      </c>
      <c r="G64" s="38">
        <f t="shared" si="20"/>
        <v>51</v>
      </c>
      <c r="H64" s="310">
        <f t="shared" si="21"/>
        <v>51</v>
      </c>
      <c r="I64" s="310"/>
      <c r="J64" s="310">
        <v>51</v>
      </c>
      <c r="K64" s="317">
        <f>T64</f>
        <v>14</v>
      </c>
      <c r="L64" s="317">
        <f>T64+U64</f>
        <v>27</v>
      </c>
      <c r="M64" s="317">
        <f>T64+U64+V64</f>
        <v>40</v>
      </c>
      <c r="N64" s="317">
        <f>T64+U64+V64+W64</f>
        <v>53</v>
      </c>
      <c r="O64" s="318">
        <f t="shared" si="1"/>
        <v>53</v>
      </c>
      <c r="P64" s="319">
        <f>O64/J64</f>
        <v>1.0392156862745099</v>
      </c>
      <c r="Q64" s="320">
        <f>J64/G64</f>
        <v>1</v>
      </c>
      <c r="R64" s="321"/>
      <c r="S64" s="322">
        <v>53</v>
      </c>
      <c r="T64" s="288">
        <v>14</v>
      </c>
      <c r="U64" s="288">
        <v>13</v>
      </c>
      <c r="V64" s="288">
        <v>13</v>
      </c>
      <c r="W64" s="288">
        <v>13</v>
      </c>
      <c r="X64" s="311">
        <f t="shared" si="2"/>
        <v>53</v>
      </c>
    </row>
    <row r="65" spans="1:24" ht="89.25" customHeight="1">
      <c r="A65" s="404"/>
      <c r="B65" s="415"/>
      <c r="C65" s="236"/>
      <c r="D65" s="253"/>
      <c r="E65" s="247" t="s">
        <v>226</v>
      </c>
      <c r="F65" s="244">
        <v>53</v>
      </c>
      <c r="G65" s="38">
        <f t="shared" si="20"/>
        <v>0</v>
      </c>
      <c r="H65" s="38">
        <f t="shared" si="21"/>
        <v>0</v>
      </c>
      <c r="I65" s="38"/>
      <c r="J65" s="38">
        <v>0</v>
      </c>
      <c r="K65" s="245"/>
      <c r="L65" s="245"/>
      <c r="M65" s="245"/>
      <c r="N65" s="245"/>
      <c r="O65" s="241">
        <f t="shared" si="1"/>
        <v>0</v>
      </c>
      <c r="P65" s="242"/>
      <c r="Q65" s="243"/>
      <c r="R65" s="211"/>
      <c r="S65" s="175">
        <v>54</v>
      </c>
      <c r="T65" s="173"/>
      <c r="U65" s="173"/>
      <c r="V65" s="174"/>
      <c r="W65" s="311"/>
      <c r="X65" s="174">
        <f t="shared" si="2"/>
        <v>0</v>
      </c>
    </row>
    <row r="66" spans="1:24" ht="136.5" customHeight="1">
      <c r="A66" s="404"/>
      <c r="B66" s="415"/>
      <c r="C66" s="236"/>
      <c r="D66" s="253"/>
      <c r="E66" s="247" t="s">
        <v>227</v>
      </c>
      <c r="F66" s="244">
        <v>54</v>
      </c>
      <c r="G66" s="38">
        <f t="shared" si="20"/>
        <v>0</v>
      </c>
      <c r="H66" s="38">
        <f t="shared" si="21"/>
        <v>0</v>
      </c>
      <c r="I66" s="38"/>
      <c r="J66" s="38">
        <v>0</v>
      </c>
      <c r="K66" s="245"/>
      <c r="L66" s="245"/>
      <c r="M66" s="245"/>
      <c r="N66" s="245"/>
      <c r="O66" s="241">
        <f t="shared" si="1"/>
        <v>0</v>
      </c>
      <c r="P66" s="242"/>
      <c r="Q66" s="243"/>
      <c r="R66" s="211"/>
      <c r="S66" s="175">
        <v>55</v>
      </c>
      <c r="T66" s="173"/>
      <c r="U66" s="173"/>
      <c r="V66" s="174"/>
      <c r="W66" s="311"/>
      <c r="X66" s="174">
        <f t="shared" si="2"/>
        <v>0</v>
      </c>
    </row>
    <row r="67" spans="1:24" ht="33" customHeight="1">
      <c r="A67" s="404"/>
      <c r="B67" s="415"/>
      <c r="C67" s="236"/>
      <c r="D67" s="253"/>
      <c r="E67" s="247" t="s">
        <v>209</v>
      </c>
      <c r="F67" s="244">
        <v>55</v>
      </c>
      <c r="G67" s="38">
        <f t="shared" si="20"/>
        <v>0</v>
      </c>
      <c r="H67" s="38">
        <f t="shared" si="21"/>
        <v>0</v>
      </c>
      <c r="I67" s="38"/>
      <c r="J67" s="38">
        <v>0</v>
      </c>
      <c r="K67" s="245"/>
      <c r="L67" s="245"/>
      <c r="M67" s="245"/>
      <c r="N67" s="245"/>
      <c r="O67" s="241">
        <f t="shared" si="1"/>
        <v>0</v>
      </c>
      <c r="P67" s="242"/>
      <c r="Q67" s="243"/>
      <c r="R67" s="211"/>
      <c r="S67" s="175">
        <v>56</v>
      </c>
      <c r="T67" s="173"/>
      <c r="U67" s="173"/>
      <c r="V67" s="174"/>
      <c r="W67" s="311"/>
      <c r="X67" s="174"/>
    </row>
    <row r="68" spans="1:24" ht="43.5" customHeight="1">
      <c r="A68" s="404"/>
      <c r="B68" s="415"/>
      <c r="C68" s="236" t="s">
        <v>32</v>
      </c>
      <c r="D68" s="388" t="s">
        <v>349</v>
      </c>
      <c r="E68" s="419"/>
      <c r="F68" s="244">
        <v>56</v>
      </c>
      <c r="G68" s="38">
        <f aca="true" t="shared" si="22" ref="G68:N68">G69+G70+G71+G72</f>
        <v>3</v>
      </c>
      <c r="H68" s="38">
        <f t="shared" si="22"/>
        <v>3</v>
      </c>
      <c r="I68" s="38">
        <f t="shared" si="22"/>
        <v>0</v>
      </c>
      <c r="J68" s="38">
        <f t="shared" si="22"/>
        <v>3</v>
      </c>
      <c r="K68" s="245">
        <f t="shared" si="22"/>
        <v>3</v>
      </c>
      <c r="L68" s="245">
        <f t="shared" si="22"/>
        <v>3</v>
      </c>
      <c r="M68" s="245">
        <f t="shared" si="22"/>
        <v>3</v>
      </c>
      <c r="N68" s="245">
        <f t="shared" si="22"/>
        <v>3</v>
      </c>
      <c r="O68" s="241">
        <f t="shared" si="1"/>
        <v>3</v>
      </c>
      <c r="P68" s="319">
        <f>O68/J68</f>
        <v>1</v>
      </c>
      <c r="Q68" s="243">
        <f>J68/G68</f>
        <v>1</v>
      </c>
      <c r="R68" s="211"/>
      <c r="S68" s="175">
        <v>57</v>
      </c>
      <c r="T68" s="38">
        <f>T69+T70+T72</f>
        <v>3</v>
      </c>
      <c r="U68" s="38">
        <f>U69+U70+U71+U72</f>
        <v>0</v>
      </c>
      <c r="V68" s="38">
        <f>V69+V70+V71+V72</f>
        <v>0</v>
      </c>
      <c r="W68" s="310">
        <f>W69+W70+W71+W72</f>
        <v>0</v>
      </c>
      <c r="X68" s="174">
        <f t="shared" si="2"/>
        <v>3</v>
      </c>
    </row>
    <row r="69" spans="1:24" ht="51" customHeight="1">
      <c r="A69" s="404"/>
      <c r="B69" s="415"/>
      <c r="C69" s="236"/>
      <c r="D69" s="240" t="s">
        <v>210</v>
      </c>
      <c r="E69" s="256" t="s">
        <v>345</v>
      </c>
      <c r="F69" s="244">
        <v>57</v>
      </c>
      <c r="G69" s="38">
        <f>J69</f>
        <v>0</v>
      </c>
      <c r="H69" s="38">
        <f>J69</f>
        <v>0</v>
      </c>
      <c r="I69" s="38"/>
      <c r="J69" s="38">
        <v>0</v>
      </c>
      <c r="K69" s="245"/>
      <c r="L69" s="245"/>
      <c r="M69" s="245"/>
      <c r="N69" s="245"/>
      <c r="O69" s="241">
        <f t="shared" si="1"/>
        <v>0</v>
      </c>
      <c r="P69" s="242"/>
      <c r="Q69" s="243"/>
      <c r="R69" s="211"/>
      <c r="S69" s="175">
        <v>58</v>
      </c>
      <c r="T69" s="173"/>
      <c r="U69" s="173"/>
      <c r="V69" s="174"/>
      <c r="W69" s="311"/>
      <c r="X69" s="174">
        <f t="shared" si="2"/>
        <v>0</v>
      </c>
    </row>
    <row r="70" spans="1:24" ht="66.75" customHeight="1">
      <c r="A70" s="404"/>
      <c r="B70" s="415"/>
      <c r="C70" s="236"/>
      <c r="D70" s="240" t="s">
        <v>211</v>
      </c>
      <c r="E70" s="256" t="s">
        <v>346</v>
      </c>
      <c r="F70" s="244">
        <v>58</v>
      </c>
      <c r="G70" s="38">
        <f>J70</f>
        <v>0</v>
      </c>
      <c r="H70" s="38">
        <f>J70</f>
        <v>0</v>
      </c>
      <c r="I70" s="38"/>
      <c r="J70" s="38">
        <v>0</v>
      </c>
      <c r="K70" s="245"/>
      <c r="L70" s="245"/>
      <c r="M70" s="245"/>
      <c r="N70" s="245"/>
      <c r="O70" s="241">
        <f t="shared" si="1"/>
        <v>0</v>
      </c>
      <c r="P70" s="242"/>
      <c r="Q70" s="243"/>
      <c r="R70" s="211"/>
      <c r="S70" s="175">
        <v>59</v>
      </c>
      <c r="T70" s="173"/>
      <c r="U70" s="173"/>
      <c r="V70" s="174"/>
      <c r="W70" s="311"/>
      <c r="X70" s="174">
        <f t="shared" si="2"/>
        <v>0</v>
      </c>
    </row>
    <row r="71" spans="1:24" ht="30.75" customHeight="1">
      <c r="A71" s="404"/>
      <c r="B71" s="415"/>
      <c r="C71" s="236"/>
      <c r="D71" s="240" t="s">
        <v>212</v>
      </c>
      <c r="E71" s="257" t="s">
        <v>347</v>
      </c>
      <c r="F71" s="244">
        <v>59</v>
      </c>
      <c r="G71" s="38">
        <f>J71</f>
        <v>0</v>
      </c>
      <c r="H71" s="38">
        <f>J71</f>
        <v>0</v>
      </c>
      <c r="I71" s="38"/>
      <c r="J71" s="38">
        <v>0</v>
      </c>
      <c r="K71" s="245"/>
      <c r="L71" s="245"/>
      <c r="M71" s="245"/>
      <c r="N71" s="245"/>
      <c r="O71" s="241">
        <f t="shared" si="1"/>
        <v>0</v>
      </c>
      <c r="P71" s="242"/>
      <c r="Q71" s="243"/>
      <c r="R71" s="211"/>
      <c r="S71" s="175">
        <v>60</v>
      </c>
      <c r="T71" s="173"/>
      <c r="U71" s="173"/>
      <c r="V71" s="174"/>
      <c r="W71" s="311"/>
      <c r="X71" s="174">
        <f t="shared" si="2"/>
        <v>0</v>
      </c>
    </row>
    <row r="72" spans="1:24" ht="45" customHeight="1">
      <c r="A72" s="404"/>
      <c r="B72" s="415"/>
      <c r="C72" s="236"/>
      <c r="D72" s="240" t="s">
        <v>213</v>
      </c>
      <c r="E72" s="256" t="s">
        <v>348</v>
      </c>
      <c r="F72" s="244">
        <v>60</v>
      </c>
      <c r="G72" s="38">
        <f>J72</f>
        <v>3</v>
      </c>
      <c r="H72" s="38">
        <f>J72</f>
        <v>3</v>
      </c>
      <c r="I72" s="38"/>
      <c r="J72" s="38">
        <v>3</v>
      </c>
      <c r="K72" s="245">
        <f>T72</f>
        <v>3</v>
      </c>
      <c r="L72" s="245">
        <f>T72+U72</f>
        <v>3</v>
      </c>
      <c r="M72" s="245">
        <f>T72+U72+V72</f>
        <v>3</v>
      </c>
      <c r="N72" s="245">
        <f>T72+U72+V72+W72</f>
        <v>3</v>
      </c>
      <c r="O72" s="241">
        <f t="shared" si="1"/>
        <v>3</v>
      </c>
      <c r="P72" s="319">
        <f>O72/J72</f>
        <v>1</v>
      </c>
      <c r="Q72" s="243">
        <f>J72/G72</f>
        <v>1</v>
      </c>
      <c r="R72" s="211"/>
      <c r="S72" s="175">
        <v>61</v>
      </c>
      <c r="T72" s="173">
        <v>3</v>
      </c>
      <c r="U72" s="173"/>
      <c r="V72" s="174"/>
      <c r="W72" s="311"/>
      <c r="X72" s="174">
        <f t="shared" si="2"/>
        <v>3</v>
      </c>
    </row>
    <row r="73" spans="1:24" ht="33" customHeight="1">
      <c r="A73" s="404"/>
      <c r="B73" s="415"/>
      <c r="C73" s="236" t="s">
        <v>33</v>
      </c>
      <c r="D73" s="388" t="s">
        <v>134</v>
      </c>
      <c r="E73" s="388"/>
      <c r="F73" s="244">
        <v>61</v>
      </c>
      <c r="G73" s="38">
        <f>J73</f>
        <v>1</v>
      </c>
      <c r="H73" s="38">
        <f>J73</f>
        <v>1</v>
      </c>
      <c r="I73" s="38"/>
      <c r="J73" s="38">
        <v>1</v>
      </c>
      <c r="K73" s="245">
        <f>T73</f>
        <v>1</v>
      </c>
      <c r="L73" s="245">
        <f>T73+U73</f>
        <v>1</v>
      </c>
      <c r="M73" s="245">
        <f>T73+U73+V73</f>
        <v>2</v>
      </c>
      <c r="N73" s="245">
        <f>T73+U73+V73+W73</f>
        <v>2</v>
      </c>
      <c r="O73" s="241">
        <f t="shared" si="1"/>
        <v>2</v>
      </c>
      <c r="P73" s="319">
        <f>O73/J73</f>
        <v>2</v>
      </c>
      <c r="Q73" s="243">
        <f>J73/G73</f>
        <v>1</v>
      </c>
      <c r="R73" s="211"/>
      <c r="S73" s="175">
        <v>62</v>
      </c>
      <c r="T73" s="173">
        <v>1</v>
      </c>
      <c r="U73" s="173"/>
      <c r="V73" s="174">
        <v>1</v>
      </c>
      <c r="W73" s="311"/>
      <c r="X73" s="174">
        <f t="shared" si="2"/>
        <v>2</v>
      </c>
    </row>
    <row r="74" spans="1:24" ht="45.75" customHeight="1">
      <c r="A74" s="404"/>
      <c r="B74" s="415"/>
      <c r="C74" s="236" t="s">
        <v>39</v>
      </c>
      <c r="D74" s="388" t="s">
        <v>309</v>
      </c>
      <c r="E74" s="388"/>
      <c r="F74" s="244">
        <v>62</v>
      </c>
      <c r="G74" s="38">
        <f>G75</f>
        <v>12</v>
      </c>
      <c r="H74" s="38">
        <f>H75</f>
        <v>12</v>
      </c>
      <c r="I74" s="258"/>
      <c r="J74" s="38">
        <f>J76+J77</f>
        <v>12</v>
      </c>
      <c r="K74" s="245">
        <f>K75</f>
        <v>3</v>
      </c>
      <c r="L74" s="245">
        <f>L75</f>
        <v>6</v>
      </c>
      <c r="M74" s="245">
        <f>M75</f>
        <v>9</v>
      </c>
      <c r="N74" s="245">
        <f>N75</f>
        <v>12</v>
      </c>
      <c r="O74" s="241">
        <f t="shared" si="1"/>
        <v>12</v>
      </c>
      <c r="P74" s="242">
        <f>O74/J74</f>
        <v>1</v>
      </c>
      <c r="Q74" s="243">
        <f>J74/G74</f>
        <v>1</v>
      </c>
      <c r="R74" s="211"/>
      <c r="S74" s="175">
        <v>63</v>
      </c>
      <c r="T74" s="38">
        <f>T75</f>
        <v>3</v>
      </c>
      <c r="U74" s="38">
        <f>U75</f>
        <v>3</v>
      </c>
      <c r="V74" s="38">
        <f>V75</f>
        <v>3</v>
      </c>
      <c r="W74" s="310">
        <f>W75</f>
        <v>3</v>
      </c>
      <c r="X74" s="174">
        <f t="shared" si="2"/>
        <v>12</v>
      </c>
    </row>
    <row r="75" spans="1:24" ht="28.5" customHeight="1">
      <c r="A75" s="404"/>
      <c r="B75" s="415"/>
      <c r="C75" s="236"/>
      <c r="D75" s="388" t="s">
        <v>258</v>
      </c>
      <c r="E75" s="388"/>
      <c r="F75" s="244">
        <v>63</v>
      </c>
      <c r="G75" s="38">
        <f>SUM(G76:G77)</f>
        <v>12</v>
      </c>
      <c r="H75" s="38">
        <f>SUM(H76:H77)</f>
        <v>12</v>
      </c>
      <c r="I75" s="38">
        <f aca="true" t="shared" si="23" ref="I75:N75">I76+I77</f>
        <v>0</v>
      </c>
      <c r="J75" s="38">
        <f>J76+J77</f>
        <v>12</v>
      </c>
      <c r="K75" s="245">
        <f t="shared" si="23"/>
        <v>3</v>
      </c>
      <c r="L75" s="245">
        <f t="shared" si="23"/>
        <v>6</v>
      </c>
      <c r="M75" s="245">
        <f t="shared" si="23"/>
        <v>9</v>
      </c>
      <c r="N75" s="245">
        <f t="shared" si="23"/>
        <v>12</v>
      </c>
      <c r="O75" s="241">
        <f t="shared" si="1"/>
        <v>12</v>
      </c>
      <c r="P75" s="242">
        <f>O75/J75</f>
        <v>1</v>
      </c>
      <c r="Q75" s="243">
        <f>J75/G75</f>
        <v>1</v>
      </c>
      <c r="R75" s="211"/>
      <c r="S75" s="175">
        <v>64</v>
      </c>
      <c r="T75" s="38">
        <f>T76+T77</f>
        <v>3</v>
      </c>
      <c r="U75" s="38">
        <f>U76+U77</f>
        <v>3</v>
      </c>
      <c r="V75" s="38">
        <f>V76+V77</f>
        <v>3</v>
      </c>
      <c r="W75" s="310">
        <f>W76+W77</f>
        <v>3</v>
      </c>
      <c r="X75" s="38">
        <f>X76+X77</f>
        <v>12</v>
      </c>
    </row>
    <row r="76" spans="1:24" ht="13.5" customHeight="1">
      <c r="A76" s="404"/>
      <c r="B76" s="415"/>
      <c r="C76" s="236"/>
      <c r="D76" s="422" t="s">
        <v>90</v>
      </c>
      <c r="E76" s="422"/>
      <c r="F76" s="244">
        <v>64</v>
      </c>
      <c r="G76" s="38">
        <f>J76</f>
        <v>12</v>
      </c>
      <c r="H76" s="38">
        <f>J76</f>
        <v>12</v>
      </c>
      <c r="I76" s="38"/>
      <c r="J76" s="38">
        <v>12</v>
      </c>
      <c r="K76" s="245">
        <f>T76</f>
        <v>3</v>
      </c>
      <c r="L76" s="245">
        <f>T76+U76</f>
        <v>6</v>
      </c>
      <c r="M76" s="245">
        <f>T76+U76+V76</f>
        <v>9</v>
      </c>
      <c r="N76" s="245">
        <f>T76+U76+V76+W76</f>
        <v>12</v>
      </c>
      <c r="O76" s="241">
        <f t="shared" si="1"/>
        <v>12</v>
      </c>
      <c r="P76" s="242">
        <f>O76/J76</f>
        <v>1</v>
      </c>
      <c r="Q76" s="243">
        <f>J76/G76</f>
        <v>1</v>
      </c>
      <c r="R76" s="211"/>
      <c r="S76" s="175">
        <v>65</v>
      </c>
      <c r="T76" s="173">
        <v>3</v>
      </c>
      <c r="U76" s="173">
        <v>3</v>
      </c>
      <c r="V76" s="174">
        <v>3</v>
      </c>
      <c r="W76" s="311">
        <v>3</v>
      </c>
      <c r="X76" s="174">
        <f t="shared" si="2"/>
        <v>12</v>
      </c>
    </row>
    <row r="77" spans="1:24" ht="16.5" customHeight="1">
      <c r="A77" s="404"/>
      <c r="B77" s="415"/>
      <c r="C77" s="236"/>
      <c r="D77" s="422" t="s">
        <v>91</v>
      </c>
      <c r="E77" s="422"/>
      <c r="F77" s="244">
        <v>65</v>
      </c>
      <c r="G77" s="38">
        <f>J77</f>
        <v>0</v>
      </c>
      <c r="H77" s="38">
        <f>J77</f>
        <v>0</v>
      </c>
      <c r="I77" s="38"/>
      <c r="J77" s="38">
        <v>0</v>
      </c>
      <c r="K77" s="245"/>
      <c r="L77" s="245"/>
      <c r="M77" s="245"/>
      <c r="N77" s="245"/>
      <c r="O77" s="241">
        <f aca="true" t="shared" si="24" ref="O77:O134">N77</f>
        <v>0</v>
      </c>
      <c r="P77" s="242"/>
      <c r="Q77" s="243"/>
      <c r="R77" s="211"/>
      <c r="S77" s="175">
        <v>66</v>
      </c>
      <c r="T77" s="173"/>
      <c r="U77" s="173"/>
      <c r="V77" s="174"/>
      <c r="W77" s="311"/>
      <c r="X77" s="174">
        <f t="shared" si="2"/>
        <v>0</v>
      </c>
    </row>
    <row r="78" spans="1:24" ht="32.25" customHeight="1">
      <c r="A78" s="404"/>
      <c r="B78" s="415"/>
      <c r="C78" s="236" t="s">
        <v>40</v>
      </c>
      <c r="D78" s="388" t="s">
        <v>135</v>
      </c>
      <c r="E78" s="388"/>
      <c r="F78" s="244">
        <v>66</v>
      </c>
      <c r="G78" s="38">
        <f>J78</f>
        <v>27</v>
      </c>
      <c r="H78" s="38">
        <f>J78</f>
        <v>27</v>
      </c>
      <c r="I78" s="38"/>
      <c r="J78" s="38">
        <v>27</v>
      </c>
      <c r="K78" s="245">
        <f>T78</f>
        <v>8</v>
      </c>
      <c r="L78" s="245">
        <f>T78+U78</f>
        <v>16</v>
      </c>
      <c r="M78" s="245">
        <f>T78+U78+V78</f>
        <v>24</v>
      </c>
      <c r="N78" s="245">
        <f>T78+U78+V78+W78</f>
        <v>32</v>
      </c>
      <c r="O78" s="241">
        <f t="shared" si="24"/>
        <v>32</v>
      </c>
      <c r="P78" s="242">
        <f aca="true" t="shared" si="25" ref="P78:P83">O78/J78</f>
        <v>1.1851851851851851</v>
      </c>
      <c r="Q78" s="243">
        <f aca="true" t="shared" si="26" ref="Q78:Q83">J78/G78</f>
        <v>1</v>
      </c>
      <c r="R78" s="211"/>
      <c r="S78" s="175">
        <v>67</v>
      </c>
      <c r="T78" s="173">
        <v>8</v>
      </c>
      <c r="U78" s="173">
        <v>8</v>
      </c>
      <c r="V78" s="174">
        <v>8</v>
      </c>
      <c r="W78" s="311">
        <v>8</v>
      </c>
      <c r="X78" s="174">
        <f t="shared" si="2"/>
        <v>32</v>
      </c>
    </row>
    <row r="79" spans="1:24" ht="33.75" customHeight="1">
      <c r="A79" s="404"/>
      <c r="B79" s="415"/>
      <c r="C79" s="236" t="s">
        <v>42</v>
      </c>
      <c r="D79" s="388" t="s">
        <v>136</v>
      </c>
      <c r="E79" s="388"/>
      <c r="F79" s="244">
        <v>67</v>
      </c>
      <c r="G79" s="38">
        <f>J79</f>
        <v>10</v>
      </c>
      <c r="H79" s="38">
        <f>J79</f>
        <v>10</v>
      </c>
      <c r="I79" s="38"/>
      <c r="J79" s="38">
        <v>10</v>
      </c>
      <c r="K79" s="245">
        <f>T79</f>
        <v>5</v>
      </c>
      <c r="L79" s="245">
        <f>T79+U79</f>
        <v>9</v>
      </c>
      <c r="M79" s="245">
        <f>T79+U79+V79</f>
        <v>13</v>
      </c>
      <c r="N79" s="245">
        <f>T79+U79+V79+W79</f>
        <v>18</v>
      </c>
      <c r="O79" s="241">
        <f t="shared" si="24"/>
        <v>18</v>
      </c>
      <c r="P79" s="242">
        <f t="shared" si="25"/>
        <v>1.8</v>
      </c>
      <c r="Q79" s="243">
        <f t="shared" si="26"/>
        <v>1</v>
      </c>
      <c r="R79" s="211"/>
      <c r="S79" s="175">
        <v>68</v>
      </c>
      <c r="T79" s="173">
        <v>5</v>
      </c>
      <c r="U79" s="173">
        <v>4</v>
      </c>
      <c r="V79" s="174">
        <v>4</v>
      </c>
      <c r="W79" s="311">
        <v>5</v>
      </c>
      <c r="X79" s="174">
        <f aca="true" t="shared" si="27" ref="X79:X136">SUM(T79:W79)</f>
        <v>18</v>
      </c>
    </row>
    <row r="80" spans="1:24" ht="50.25" customHeight="1">
      <c r="A80" s="404"/>
      <c r="B80" s="415"/>
      <c r="C80" s="236" t="s">
        <v>43</v>
      </c>
      <c r="D80" s="388" t="s">
        <v>222</v>
      </c>
      <c r="E80" s="388"/>
      <c r="F80" s="244">
        <v>68</v>
      </c>
      <c r="G80" s="38">
        <f aca="true" t="shared" si="28" ref="G80:N80">SUM(G81:G88)</f>
        <v>250</v>
      </c>
      <c r="H80" s="38">
        <f t="shared" si="28"/>
        <v>250</v>
      </c>
      <c r="I80" s="38">
        <f t="shared" si="28"/>
        <v>0</v>
      </c>
      <c r="J80" s="38">
        <f>SUM(J81:J88)</f>
        <v>250</v>
      </c>
      <c r="K80" s="245">
        <f t="shared" si="28"/>
        <v>70</v>
      </c>
      <c r="L80" s="245">
        <f t="shared" si="28"/>
        <v>141</v>
      </c>
      <c r="M80" s="245">
        <f t="shared" si="28"/>
        <v>208</v>
      </c>
      <c r="N80" s="245">
        <f t="shared" si="28"/>
        <v>275</v>
      </c>
      <c r="O80" s="241">
        <f t="shared" si="24"/>
        <v>275</v>
      </c>
      <c r="P80" s="242">
        <f t="shared" si="25"/>
        <v>1.1</v>
      </c>
      <c r="Q80" s="243">
        <f t="shared" si="26"/>
        <v>1</v>
      </c>
      <c r="R80" s="211"/>
      <c r="S80" s="175">
        <v>69</v>
      </c>
      <c r="T80" s="38">
        <f>SUM(T81:T88)</f>
        <v>70</v>
      </c>
      <c r="U80" s="38">
        <f>SUM(U81:U88)</f>
        <v>71</v>
      </c>
      <c r="V80" s="38">
        <f>SUM(V81:V88)</f>
        <v>67</v>
      </c>
      <c r="W80" s="310">
        <f>SUM(W81:W88)</f>
        <v>67</v>
      </c>
      <c r="X80" s="174">
        <f t="shared" si="27"/>
        <v>275</v>
      </c>
    </row>
    <row r="81" spans="1:24" ht="33.75" customHeight="1">
      <c r="A81" s="404"/>
      <c r="B81" s="415"/>
      <c r="C81" s="236"/>
      <c r="D81" s="240" t="s">
        <v>137</v>
      </c>
      <c r="E81" s="240" t="s">
        <v>86</v>
      </c>
      <c r="F81" s="244">
        <v>69</v>
      </c>
      <c r="G81" s="38">
        <f>J81</f>
        <v>240</v>
      </c>
      <c r="H81" s="38">
        <f aca="true" t="shared" si="29" ref="H81:H89">J81</f>
        <v>240</v>
      </c>
      <c r="I81" s="38"/>
      <c r="J81" s="38">
        <v>240</v>
      </c>
      <c r="K81" s="245">
        <f>T81</f>
        <v>67</v>
      </c>
      <c r="L81" s="245">
        <f>T81+U81</f>
        <v>134</v>
      </c>
      <c r="M81" s="245">
        <f>T81+U81+V81</f>
        <v>200</v>
      </c>
      <c r="N81" s="245">
        <f>T81+U81+V81+W81</f>
        <v>266</v>
      </c>
      <c r="O81" s="241">
        <f t="shared" si="24"/>
        <v>266</v>
      </c>
      <c r="P81" s="242">
        <f t="shared" si="25"/>
        <v>1.1083333333333334</v>
      </c>
      <c r="Q81" s="243">
        <f t="shared" si="26"/>
        <v>1</v>
      </c>
      <c r="R81" s="211"/>
      <c r="S81" s="175">
        <v>70</v>
      </c>
      <c r="T81" s="173">
        <v>67</v>
      </c>
      <c r="U81" s="173">
        <v>67</v>
      </c>
      <c r="V81" s="174">
        <v>66</v>
      </c>
      <c r="W81" s="311">
        <v>66</v>
      </c>
      <c r="X81" s="174">
        <f t="shared" si="27"/>
        <v>266</v>
      </c>
    </row>
    <row r="82" spans="1:24" ht="59.25" customHeight="1">
      <c r="A82" s="404"/>
      <c r="B82" s="415"/>
      <c r="C82" s="236"/>
      <c r="D82" s="240" t="s">
        <v>138</v>
      </c>
      <c r="E82" s="240" t="s">
        <v>221</v>
      </c>
      <c r="F82" s="244">
        <v>70</v>
      </c>
      <c r="G82" s="38">
        <f aca="true" t="shared" si="30" ref="G82:G89">J82</f>
        <v>7</v>
      </c>
      <c r="H82" s="38">
        <f t="shared" si="29"/>
        <v>7</v>
      </c>
      <c r="I82" s="38"/>
      <c r="J82" s="38">
        <v>7</v>
      </c>
      <c r="K82" s="245">
        <f>T82</f>
        <v>2</v>
      </c>
      <c r="L82" s="245">
        <f>T82+U82</f>
        <v>4</v>
      </c>
      <c r="M82" s="245">
        <f>T82+U82+V82</f>
        <v>5</v>
      </c>
      <c r="N82" s="245">
        <f>T82+U82+V82+W82</f>
        <v>6</v>
      </c>
      <c r="O82" s="241">
        <f t="shared" si="24"/>
        <v>6</v>
      </c>
      <c r="P82" s="242">
        <f t="shared" si="25"/>
        <v>0.8571428571428571</v>
      </c>
      <c r="Q82" s="243">
        <f t="shared" si="26"/>
        <v>1</v>
      </c>
      <c r="R82" s="211"/>
      <c r="S82" s="175">
        <v>71</v>
      </c>
      <c r="T82" s="288">
        <v>2</v>
      </c>
      <c r="U82" s="173">
        <v>2</v>
      </c>
      <c r="V82" s="174">
        <v>1</v>
      </c>
      <c r="W82" s="311">
        <v>1</v>
      </c>
      <c r="X82" s="174">
        <f t="shared" si="27"/>
        <v>6</v>
      </c>
    </row>
    <row r="83" spans="1:24" ht="48" customHeight="1">
      <c r="A83" s="404"/>
      <c r="B83" s="415"/>
      <c r="C83" s="236"/>
      <c r="D83" s="240" t="s">
        <v>139</v>
      </c>
      <c r="E83" s="240" t="s">
        <v>88</v>
      </c>
      <c r="F83" s="244">
        <v>71</v>
      </c>
      <c r="G83" s="38">
        <f t="shared" si="30"/>
        <v>3</v>
      </c>
      <c r="H83" s="38">
        <f t="shared" si="29"/>
        <v>3</v>
      </c>
      <c r="I83" s="38"/>
      <c r="J83" s="38">
        <v>3</v>
      </c>
      <c r="K83" s="245">
        <f>T83</f>
        <v>1</v>
      </c>
      <c r="L83" s="245">
        <f>T83+U83</f>
        <v>3</v>
      </c>
      <c r="M83" s="245">
        <f>T83+U83+V83</f>
        <v>3</v>
      </c>
      <c r="N83" s="245">
        <f>T83+U83+V83+W83</f>
        <v>3</v>
      </c>
      <c r="O83" s="241">
        <f t="shared" si="24"/>
        <v>3</v>
      </c>
      <c r="P83" s="242">
        <f t="shared" si="25"/>
        <v>1</v>
      </c>
      <c r="Q83" s="243">
        <f t="shared" si="26"/>
        <v>1</v>
      </c>
      <c r="R83" s="211"/>
      <c r="S83" s="175">
        <v>72</v>
      </c>
      <c r="T83" s="173">
        <v>1</v>
      </c>
      <c r="U83" s="173">
        <v>2</v>
      </c>
      <c r="V83" s="174"/>
      <c r="W83" s="311"/>
      <c r="X83" s="174">
        <f t="shared" si="27"/>
        <v>3</v>
      </c>
    </row>
    <row r="84" spans="1:24" ht="88.5" customHeight="1">
      <c r="A84" s="404"/>
      <c r="B84" s="415"/>
      <c r="C84" s="236"/>
      <c r="D84" s="240" t="s">
        <v>140</v>
      </c>
      <c r="E84" s="240" t="s">
        <v>89</v>
      </c>
      <c r="F84" s="244">
        <v>72</v>
      </c>
      <c r="G84" s="38">
        <f t="shared" si="30"/>
        <v>0</v>
      </c>
      <c r="H84" s="38">
        <f t="shared" si="29"/>
        <v>0</v>
      </c>
      <c r="I84" s="38"/>
      <c r="J84" s="38">
        <v>0</v>
      </c>
      <c r="K84" s="245"/>
      <c r="L84" s="245"/>
      <c r="M84" s="245"/>
      <c r="N84" s="245"/>
      <c r="O84" s="241">
        <f t="shared" si="24"/>
        <v>0</v>
      </c>
      <c r="P84" s="242"/>
      <c r="Q84" s="243"/>
      <c r="R84" s="211"/>
      <c r="S84" s="175">
        <v>73</v>
      </c>
      <c r="T84" s="173"/>
      <c r="U84" s="173"/>
      <c r="V84" s="174"/>
      <c r="W84" s="311"/>
      <c r="X84" s="174">
        <f t="shared" si="27"/>
        <v>0</v>
      </c>
    </row>
    <row r="85" spans="1:24" ht="48.75" customHeight="1">
      <c r="A85" s="404"/>
      <c r="B85" s="415"/>
      <c r="C85" s="236"/>
      <c r="D85" s="240"/>
      <c r="E85" s="240" t="s">
        <v>350</v>
      </c>
      <c r="F85" s="244">
        <v>73</v>
      </c>
      <c r="G85" s="38">
        <f t="shared" si="30"/>
        <v>0</v>
      </c>
      <c r="H85" s="38">
        <f t="shared" si="29"/>
        <v>0</v>
      </c>
      <c r="I85" s="38"/>
      <c r="J85" s="38">
        <v>0</v>
      </c>
      <c r="K85" s="245"/>
      <c r="L85" s="245"/>
      <c r="M85" s="245"/>
      <c r="N85" s="245"/>
      <c r="O85" s="241">
        <f t="shared" si="24"/>
        <v>0</v>
      </c>
      <c r="P85" s="242"/>
      <c r="Q85" s="243"/>
      <c r="R85" s="211"/>
      <c r="S85" s="175">
        <v>74</v>
      </c>
      <c r="T85" s="173"/>
      <c r="U85" s="173"/>
      <c r="V85" s="174"/>
      <c r="W85" s="311"/>
      <c r="X85" s="174">
        <f t="shared" si="27"/>
        <v>0</v>
      </c>
    </row>
    <row r="86" spans="1:24" ht="48" customHeight="1">
      <c r="A86" s="404"/>
      <c r="B86" s="415"/>
      <c r="C86" s="236"/>
      <c r="D86" s="240" t="s">
        <v>141</v>
      </c>
      <c r="E86" s="240" t="s">
        <v>144</v>
      </c>
      <c r="F86" s="244">
        <v>74</v>
      </c>
      <c r="G86" s="38">
        <f t="shared" si="30"/>
        <v>0</v>
      </c>
      <c r="H86" s="38">
        <f t="shared" si="29"/>
        <v>0</v>
      </c>
      <c r="I86" s="38"/>
      <c r="J86" s="38">
        <v>0</v>
      </c>
      <c r="K86" s="245"/>
      <c r="L86" s="245"/>
      <c r="M86" s="245"/>
      <c r="N86" s="245"/>
      <c r="O86" s="241">
        <f t="shared" si="24"/>
        <v>0</v>
      </c>
      <c r="P86" s="242"/>
      <c r="Q86" s="243"/>
      <c r="R86" s="211"/>
      <c r="S86" s="175">
        <v>75</v>
      </c>
      <c r="T86" s="173"/>
      <c r="U86" s="173"/>
      <c r="V86" s="174"/>
      <c r="W86" s="311"/>
      <c r="X86" s="174">
        <f t="shared" si="27"/>
        <v>0</v>
      </c>
    </row>
    <row r="87" spans="1:24" ht="130.5" customHeight="1">
      <c r="A87" s="404"/>
      <c r="B87" s="415"/>
      <c r="C87" s="236"/>
      <c r="D87" s="240" t="s">
        <v>142</v>
      </c>
      <c r="E87" s="240" t="s">
        <v>225</v>
      </c>
      <c r="F87" s="244">
        <v>75</v>
      </c>
      <c r="G87" s="38">
        <f t="shared" si="30"/>
        <v>0</v>
      </c>
      <c r="H87" s="38">
        <f t="shared" si="29"/>
        <v>0</v>
      </c>
      <c r="I87" s="38"/>
      <c r="J87" s="38"/>
      <c r="K87" s="245">
        <f>T87</f>
        <v>0</v>
      </c>
      <c r="L87" s="245">
        <f>T87+U87</f>
        <v>0</v>
      </c>
      <c r="M87" s="245">
        <f>T87+U87+V87</f>
        <v>0</v>
      </c>
      <c r="N87" s="245">
        <f>T87+U87+V87+W87</f>
        <v>0</v>
      </c>
      <c r="O87" s="241">
        <f t="shared" si="24"/>
        <v>0</v>
      </c>
      <c r="P87" s="242"/>
      <c r="Q87" s="243"/>
      <c r="R87" s="211"/>
      <c r="S87" s="175">
        <v>76</v>
      </c>
      <c r="T87" s="173"/>
      <c r="U87" s="173"/>
      <c r="V87" s="174"/>
      <c r="W87" s="311"/>
      <c r="X87" s="174">
        <f t="shared" si="27"/>
        <v>0</v>
      </c>
    </row>
    <row r="88" spans="1:24" ht="44.25" customHeight="1">
      <c r="A88" s="404"/>
      <c r="B88" s="415"/>
      <c r="C88" s="236"/>
      <c r="D88" s="240" t="s">
        <v>143</v>
      </c>
      <c r="E88" s="240" t="s">
        <v>145</v>
      </c>
      <c r="F88" s="244">
        <v>76</v>
      </c>
      <c r="G88" s="38">
        <f t="shared" si="30"/>
        <v>0</v>
      </c>
      <c r="H88" s="38">
        <f t="shared" si="29"/>
        <v>0</v>
      </c>
      <c r="I88" s="38"/>
      <c r="J88" s="38"/>
      <c r="K88" s="245">
        <f>T88</f>
        <v>0</v>
      </c>
      <c r="L88" s="245">
        <f>T88+U88</f>
        <v>0</v>
      </c>
      <c r="M88" s="245">
        <f>T88+U88+V88</f>
        <v>0</v>
      </c>
      <c r="N88" s="245">
        <f>T88+U88+V88+W88</f>
        <v>0</v>
      </c>
      <c r="O88" s="241">
        <f t="shared" si="24"/>
        <v>0</v>
      </c>
      <c r="P88" s="242"/>
      <c r="Q88" s="243"/>
      <c r="R88" s="211"/>
      <c r="S88" s="175">
        <v>77</v>
      </c>
      <c r="T88" s="173">
        <v>0</v>
      </c>
      <c r="U88" s="173">
        <v>0</v>
      </c>
      <c r="V88" s="174">
        <v>0</v>
      </c>
      <c r="W88" s="311">
        <v>0</v>
      </c>
      <c r="X88" s="174">
        <f t="shared" si="27"/>
        <v>0</v>
      </c>
    </row>
    <row r="89" spans="1:24" ht="16.5" customHeight="1">
      <c r="A89" s="404"/>
      <c r="B89" s="415"/>
      <c r="C89" s="236" t="s">
        <v>87</v>
      </c>
      <c r="D89" s="388" t="s">
        <v>46</v>
      </c>
      <c r="E89" s="388"/>
      <c r="F89" s="244">
        <v>77</v>
      </c>
      <c r="G89" s="38">
        <f t="shared" si="30"/>
        <v>634</v>
      </c>
      <c r="H89" s="38">
        <f t="shared" si="29"/>
        <v>634</v>
      </c>
      <c r="I89" s="38"/>
      <c r="J89" s="38">
        <v>634</v>
      </c>
      <c r="K89" s="245">
        <f>T89</f>
        <v>100</v>
      </c>
      <c r="L89" s="245">
        <f>T89+U89</f>
        <v>200</v>
      </c>
      <c r="M89" s="245">
        <f>T89+U89+V89</f>
        <v>300</v>
      </c>
      <c r="N89" s="245">
        <f>T89+U89+V89+W89</f>
        <v>400</v>
      </c>
      <c r="O89" s="241">
        <f t="shared" si="24"/>
        <v>400</v>
      </c>
      <c r="P89" s="242">
        <f>O89/J89</f>
        <v>0.6309148264984227</v>
      </c>
      <c r="Q89" s="243">
        <f>J89/G89</f>
        <v>1</v>
      </c>
      <c r="R89" s="211"/>
      <c r="S89" s="175">
        <v>78</v>
      </c>
      <c r="T89" s="173">
        <v>100</v>
      </c>
      <c r="U89" s="173">
        <v>100</v>
      </c>
      <c r="V89" s="174">
        <v>100</v>
      </c>
      <c r="W89" s="311">
        <v>100</v>
      </c>
      <c r="X89" s="174">
        <f t="shared" si="27"/>
        <v>400</v>
      </c>
    </row>
    <row r="90" spans="1:24" ht="76.5" customHeight="1">
      <c r="A90" s="404"/>
      <c r="B90" s="415"/>
      <c r="C90" s="398" t="s">
        <v>335</v>
      </c>
      <c r="D90" s="398"/>
      <c r="E90" s="398"/>
      <c r="F90" s="244">
        <v>78</v>
      </c>
      <c r="G90" s="38">
        <f aca="true" t="shared" si="31" ref="G90:N90">G91+G92+G93+G94+G95+G96</f>
        <v>3616</v>
      </c>
      <c r="H90" s="38">
        <f t="shared" si="31"/>
        <v>3616</v>
      </c>
      <c r="I90" s="38">
        <f t="shared" si="31"/>
        <v>0</v>
      </c>
      <c r="J90" s="38">
        <f t="shared" si="31"/>
        <v>3616</v>
      </c>
      <c r="K90" s="245">
        <f t="shared" si="31"/>
        <v>1019</v>
      </c>
      <c r="L90" s="245">
        <f t="shared" si="31"/>
        <v>2031</v>
      </c>
      <c r="M90" s="245">
        <f t="shared" si="31"/>
        <v>3043</v>
      </c>
      <c r="N90" s="245">
        <f t="shared" si="31"/>
        <v>4055</v>
      </c>
      <c r="O90" s="241">
        <f t="shared" si="24"/>
        <v>4055</v>
      </c>
      <c r="P90" s="242">
        <f>O90/J90</f>
        <v>1.1214048672566372</v>
      </c>
      <c r="Q90" s="243">
        <f>J90/G90</f>
        <v>1</v>
      </c>
      <c r="R90" s="211"/>
      <c r="S90" s="175">
        <v>79</v>
      </c>
      <c r="T90" s="38">
        <f>T91+T92+T93+T94+T95+T96</f>
        <v>1019</v>
      </c>
      <c r="U90" s="38">
        <f>U91+U92+U93+U94+U95+U96</f>
        <v>1012</v>
      </c>
      <c r="V90" s="38">
        <f>V91+V92+V93+V94+V95+V96</f>
        <v>1012</v>
      </c>
      <c r="W90" s="310">
        <f>W91+W92+W93+W94+W95+W96</f>
        <v>1012</v>
      </c>
      <c r="X90" s="174">
        <f t="shared" si="27"/>
        <v>4055</v>
      </c>
    </row>
    <row r="91" spans="1:24" ht="48.75" customHeight="1">
      <c r="A91" s="404"/>
      <c r="B91" s="415"/>
      <c r="C91" s="236" t="s">
        <v>27</v>
      </c>
      <c r="D91" s="423" t="s">
        <v>98</v>
      </c>
      <c r="E91" s="419"/>
      <c r="F91" s="244">
        <v>79</v>
      </c>
      <c r="G91" s="38">
        <f aca="true" t="shared" si="32" ref="G91:G96">J91</f>
        <v>0</v>
      </c>
      <c r="H91" s="38">
        <f aca="true" t="shared" si="33" ref="H91:H96">J91</f>
        <v>0</v>
      </c>
      <c r="I91" s="38"/>
      <c r="J91" s="38">
        <v>0</v>
      </c>
      <c r="K91" s="245"/>
      <c r="L91" s="245"/>
      <c r="M91" s="245"/>
      <c r="N91" s="245"/>
      <c r="O91" s="241">
        <f t="shared" si="24"/>
        <v>0</v>
      </c>
      <c r="P91" s="242"/>
      <c r="Q91" s="243"/>
      <c r="R91" s="211"/>
      <c r="S91" s="175">
        <v>80</v>
      </c>
      <c r="T91" s="173"/>
      <c r="U91" s="173"/>
      <c r="V91" s="174"/>
      <c r="W91" s="311"/>
      <c r="X91" s="174">
        <f t="shared" si="27"/>
        <v>0</v>
      </c>
    </row>
    <row r="92" spans="1:24" ht="63" customHeight="1">
      <c r="A92" s="404"/>
      <c r="B92" s="415"/>
      <c r="C92" s="236" t="s">
        <v>28</v>
      </c>
      <c r="D92" s="388" t="s">
        <v>99</v>
      </c>
      <c r="E92" s="419"/>
      <c r="F92" s="244">
        <v>80</v>
      </c>
      <c r="G92" s="38">
        <f t="shared" si="32"/>
        <v>3606</v>
      </c>
      <c r="H92" s="38">
        <f t="shared" si="33"/>
        <v>3606</v>
      </c>
      <c r="I92" s="38"/>
      <c r="J92" s="38">
        <v>3606</v>
      </c>
      <c r="K92" s="245">
        <f>T92</f>
        <v>910</v>
      </c>
      <c r="L92" s="245">
        <f>T92+U92</f>
        <v>1815</v>
      </c>
      <c r="M92" s="245">
        <f>T92+U92+V92</f>
        <v>2720</v>
      </c>
      <c r="N92" s="245">
        <f>T92+U92+V92+W92</f>
        <v>3625</v>
      </c>
      <c r="O92" s="241">
        <f t="shared" si="24"/>
        <v>3625</v>
      </c>
      <c r="P92" s="242">
        <f>O92/J92</f>
        <v>1.0052689961175818</v>
      </c>
      <c r="Q92" s="243">
        <f>J92/G92</f>
        <v>1</v>
      </c>
      <c r="R92" s="211"/>
      <c r="S92" s="175">
        <v>81</v>
      </c>
      <c r="T92" s="173">
        <v>910</v>
      </c>
      <c r="U92" s="173">
        <v>905</v>
      </c>
      <c r="V92" s="174">
        <v>905</v>
      </c>
      <c r="W92" s="311">
        <v>905</v>
      </c>
      <c r="X92" s="174">
        <f t="shared" si="27"/>
        <v>3625</v>
      </c>
    </row>
    <row r="93" spans="1:24" ht="21" customHeight="1">
      <c r="A93" s="404"/>
      <c r="B93" s="415"/>
      <c r="C93" s="236" t="s">
        <v>30</v>
      </c>
      <c r="D93" s="388" t="s">
        <v>100</v>
      </c>
      <c r="E93" s="419"/>
      <c r="F93" s="244">
        <v>81</v>
      </c>
      <c r="G93" s="38">
        <f t="shared" si="32"/>
        <v>0</v>
      </c>
      <c r="H93" s="38">
        <f t="shared" si="33"/>
        <v>0</v>
      </c>
      <c r="I93" s="38"/>
      <c r="J93" s="38"/>
      <c r="K93" s="245">
        <f>T93</f>
        <v>0</v>
      </c>
      <c r="L93" s="245">
        <f>T93+U93</f>
        <v>0</v>
      </c>
      <c r="M93" s="245">
        <f>T93+U93+V93</f>
        <v>0</v>
      </c>
      <c r="N93" s="245">
        <f>T93+U93+V93+W93</f>
        <v>0</v>
      </c>
      <c r="O93" s="241">
        <f t="shared" si="24"/>
        <v>0</v>
      </c>
      <c r="P93" s="242"/>
      <c r="Q93" s="243"/>
      <c r="R93" s="211"/>
      <c r="S93" s="175">
        <v>82</v>
      </c>
      <c r="T93" s="173"/>
      <c r="U93" s="173"/>
      <c r="V93" s="174"/>
      <c r="W93" s="311"/>
      <c r="X93" s="174">
        <f t="shared" si="27"/>
        <v>0</v>
      </c>
    </row>
    <row r="94" spans="1:24" ht="18" customHeight="1">
      <c r="A94" s="404"/>
      <c r="B94" s="415"/>
      <c r="C94" s="236" t="s">
        <v>32</v>
      </c>
      <c r="D94" s="388" t="s">
        <v>235</v>
      </c>
      <c r="E94" s="419"/>
      <c r="F94" s="244">
        <v>82</v>
      </c>
      <c r="G94" s="38">
        <f t="shared" si="32"/>
        <v>1</v>
      </c>
      <c r="H94" s="38">
        <f t="shared" si="33"/>
        <v>1</v>
      </c>
      <c r="I94" s="38"/>
      <c r="J94" s="38">
        <v>1</v>
      </c>
      <c r="K94" s="245">
        <f>T94</f>
        <v>1</v>
      </c>
      <c r="L94" s="245">
        <f>T94+U94</f>
        <v>1</v>
      </c>
      <c r="M94" s="245">
        <f>T94+U94+V94</f>
        <v>1</v>
      </c>
      <c r="N94" s="245">
        <f>T94+U94+V94+W94</f>
        <v>1</v>
      </c>
      <c r="O94" s="241">
        <f t="shared" si="24"/>
        <v>1</v>
      </c>
      <c r="P94" s="242">
        <f>O94/J94</f>
        <v>1</v>
      </c>
      <c r="Q94" s="243">
        <f>J94/G94</f>
        <v>1</v>
      </c>
      <c r="R94" s="211"/>
      <c r="S94" s="175">
        <v>83</v>
      </c>
      <c r="T94" s="173">
        <v>1</v>
      </c>
      <c r="U94" s="173"/>
      <c r="V94" s="174"/>
      <c r="W94" s="311"/>
      <c r="X94" s="174">
        <f t="shared" si="27"/>
        <v>1</v>
      </c>
    </row>
    <row r="95" spans="1:24" ht="15" customHeight="1">
      <c r="A95" s="404"/>
      <c r="B95" s="415"/>
      <c r="C95" s="236" t="s">
        <v>33</v>
      </c>
      <c r="D95" s="388" t="s">
        <v>437</v>
      </c>
      <c r="E95" s="419"/>
      <c r="F95" s="244">
        <v>83</v>
      </c>
      <c r="G95" s="38">
        <f t="shared" si="32"/>
        <v>0</v>
      </c>
      <c r="H95" s="38">
        <f t="shared" si="33"/>
        <v>0</v>
      </c>
      <c r="I95" s="38"/>
      <c r="J95" s="38"/>
      <c r="K95" s="245">
        <f>T95</f>
        <v>103</v>
      </c>
      <c r="L95" s="245">
        <f>T95+U95</f>
        <v>206</v>
      </c>
      <c r="M95" s="245">
        <f>T95+U95+V95</f>
        <v>309</v>
      </c>
      <c r="N95" s="245">
        <f>T95+U95+V95+W95</f>
        <v>411</v>
      </c>
      <c r="O95" s="241">
        <f t="shared" si="24"/>
        <v>411</v>
      </c>
      <c r="P95" s="242">
        <v>1</v>
      </c>
      <c r="Q95" s="243">
        <v>1</v>
      </c>
      <c r="R95" s="211"/>
      <c r="S95" s="175">
        <v>84</v>
      </c>
      <c r="T95" s="173">
        <v>103</v>
      </c>
      <c r="U95" s="173">
        <v>103</v>
      </c>
      <c r="V95" s="174">
        <v>103</v>
      </c>
      <c r="W95" s="311">
        <v>102</v>
      </c>
      <c r="X95" s="174">
        <f t="shared" si="27"/>
        <v>411</v>
      </c>
    </row>
    <row r="96" spans="1:24" ht="31.5" customHeight="1">
      <c r="A96" s="404"/>
      <c r="B96" s="415"/>
      <c r="C96" s="236" t="s">
        <v>39</v>
      </c>
      <c r="D96" s="388" t="s">
        <v>310</v>
      </c>
      <c r="E96" s="417"/>
      <c r="F96" s="244">
        <v>84</v>
      </c>
      <c r="G96" s="38">
        <f t="shared" si="32"/>
        <v>9</v>
      </c>
      <c r="H96" s="38">
        <f t="shared" si="33"/>
        <v>9</v>
      </c>
      <c r="I96" s="38"/>
      <c r="J96" s="38">
        <v>9</v>
      </c>
      <c r="K96" s="245">
        <f>T96</f>
        <v>5</v>
      </c>
      <c r="L96" s="245">
        <f>T96+U96</f>
        <v>9</v>
      </c>
      <c r="M96" s="245">
        <f>T96+U96+V96</f>
        <v>13</v>
      </c>
      <c r="N96" s="245">
        <f>T96+U96+V96+W96</f>
        <v>18</v>
      </c>
      <c r="O96" s="241">
        <f t="shared" si="24"/>
        <v>18</v>
      </c>
      <c r="P96" s="242">
        <f aca="true" t="shared" si="34" ref="P96:P102">O96/J96</f>
        <v>2</v>
      </c>
      <c r="Q96" s="243">
        <f aca="true" t="shared" si="35" ref="Q96:Q103">J96/G96</f>
        <v>1</v>
      </c>
      <c r="R96" s="211"/>
      <c r="S96" s="175">
        <v>85</v>
      </c>
      <c r="T96" s="173">
        <v>5</v>
      </c>
      <c r="U96" s="173">
        <v>4</v>
      </c>
      <c r="V96" s="174">
        <v>4</v>
      </c>
      <c r="W96" s="311">
        <v>5</v>
      </c>
      <c r="X96" s="174">
        <f t="shared" si="27"/>
        <v>18</v>
      </c>
    </row>
    <row r="97" spans="1:24" s="37" customFormat="1" ht="40.5" customHeight="1">
      <c r="A97" s="404"/>
      <c r="B97" s="415"/>
      <c r="C97" s="384" t="s">
        <v>303</v>
      </c>
      <c r="D97" s="403"/>
      <c r="E97" s="385"/>
      <c r="F97" s="237">
        <v>85</v>
      </c>
      <c r="G97" s="38">
        <f aca="true" t="shared" si="36" ref="G97:N97">G98+G111+G115+G124</f>
        <v>5223</v>
      </c>
      <c r="H97" s="38">
        <f t="shared" si="36"/>
        <v>5223</v>
      </c>
      <c r="I97" s="38">
        <f t="shared" si="36"/>
        <v>0</v>
      </c>
      <c r="J97" s="38">
        <f t="shared" si="36"/>
        <v>5223</v>
      </c>
      <c r="K97" s="245">
        <f t="shared" si="36"/>
        <v>1307</v>
      </c>
      <c r="L97" s="245">
        <f t="shared" si="36"/>
        <v>3121</v>
      </c>
      <c r="M97" s="245">
        <f t="shared" si="36"/>
        <v>4396</v>
      </c>
      <c r="N97" s="245">
        <f t="shared" si="36"/>
        <v>5729</v>
      </c>
      <c r="O97" s="245">
        <f t="shared" si="24"/>
        <v>5729</v>
      </c>
      <c r="P97" s="337">
        <f t="shared" si="34"/>
        <v>1.0968791882060118</v>
      </c>
      <c r="Q97" s="243">
        <f t="shared" si="35"/>
        <v>1</v>
      </c>
      <c r="R97" s="211"/>
      <c r="S97" s="175">
        <v>86</v>
      </c>
      <c r="T97" s="38">
        <f>T98+T111+T115+T124</f>
        <v>1307</v>
      </c>
      <c r="U97" s="38">
        <f>U98+U111+U115+U124</f>
        <v>1814</v>
      </c>
      <c r="V97" s="38">
        <f>V98+V111+V115+V124</f>
        <v>1275</v>
      </c>
      <c r="W97" s="310">
        <f>W98+W111+W115+W124</f>
        <v>1333</v>
      </c>
      <c r="X97" s="174">
        <f t="shared" si="27"/>
        <v>5729</v>
      </c>
    </row>
    <row r="98" spans="1:24" ht="34.5" customHeight="1">
      <c r="A98" s="404"/>
      <c r="B98" s="415"/>
      <c r="C98" s="236" t="s">
        <v>236</v>
      </c>
      <c r="D98" s="384" t="s">
        <v>261</v>
      </c>
      <c r="E98" s="385"/>
      <c r="F98" s="244">
        <v>86</v>
      </c>
      <c r="G98" s="38">
        <f aca="true" t="shared" si="37" ref="G98:N98">G99+G103</f>
        <v>4682</v>
      </c>
      <c r="H98" s="38">
        <f t="shared" si="37"/>
        <v>4682</v>
      </c>
      <c r="I98" s="38">
        <f t="shared" si="37"/>
        <v>0</v>
      </c>
      <c r="J98" s="38">
        <f t="shared" si="37"/>
        <v>4682</v>
      </c>
      <c r="K98" s="241">
        <f t="shared" si="37"/>
        <v>1225</v>
      </c>
      <c r="L98" s="241">
        <f t="shared" si="37"/>
        <v>2697</v>
      </c>
      <c r="M98" s="241">
        <f t="shared" si="37"/>
        <v>3887</v>
      </c>
      <c r="N98" s="241">
        <f t="shared" si="37"/>
        <v>5133</v>
      </c>
      <c r="O98" s="241">
        <f t="shared" si="24"/>
        <v>5133</v>
      </c>
      <c r="P98" s="242">
        <f t="shared" si="34"/>
        <v>1.0963263562580094</v>
      </c>
      <c r="Q98" s="243">
        <f t="shared" si="35"/>
        <v>1</v>
      </c>
      <c r="R98" s="211"/>
      <c r="S98" s="175">
        <v>87</v>
      </c>
      <c r="T98" s="42">
        <f>T99+T103</f>
        <v>1225</v>
      </c>
      <c r="U98" s="42">
        <f>U99+U103</f>
        <v>1472</v>
      </c>
      <c r="V98" s="42">
        <f>V99+V103</f>
        <v>1190</v>
      </c>
      <c r="W98" s="309">
        <f>W99+W103</f>
        <v>1246</v>
      </c>
      <c r="X98" s="174">
        <f t="shared" si="27"/>
        <v>5133</v>
      </c>
    </row>
    <row r="99" spans="1:24" ht="45.75" customHeight="1">
      <c r="A99" s="404"/>
      <c r="B99" s="415"/>
      <c r="C99" s="236" t="s">
        <v>146</v>
      </c>
      <c r="D99" s="388" t="s">
        <v>262</v>
      </c>
      <c r="E99" s="388"/>
      <c r="F99" s="244">
        <v>87</v>
      </c>
      <c r="G99" s="38">
        <f aca="true" t="shared" si="38" ref="G99:N99">G100+G101+G102</f>
        <v>3845</v>
      </c>
      <c r="H99" s="38">
        <f t="shared" si="38"/>
        <v>3845</v>
      </c>
      <c r="I99" s="38">
        <f t="shared" si="38"/>
        <v>0</v>
      </c>
      <c r="J99" s="38">
        <f t="shared" si="38"/>
        <v>3845</v>
      </c>
      <c r="K99" s="241">
        <f t="shared" si="38"/>
        <v>1100</v>
      </c>
      <c r="L99" s="241">
        <f t="shared" si="38"/>
        <v>2213</v>
      </c>
      <c r="M99" s="241">
        <f t="shared" si="38"/>
        <v>3325</v>
      </c>
      <c r="N99" s="241">
        <f t="shared" si="38"/>
        <v>4473</v>
      </c>
      <c r="O99" s="241">
        <f t="shared" si="24"/>
        <v>4473</v>
      </c>
      <c r="P99" s="242">
        <f t="shared" si="34"/>
        <v>1.1633289986996098</v>
      </c>
      <c r="Q99" s="243">
        <f t="shared" si="35"/>
        <v>1</v>
      </c>
      <c r="R99" s="211"/>
      <c r="S99" s="175">
        <v>88</v>
      </c>
      <c r="T99" s="42">
        <f>T100+T101+T102</f>
        <v>1100</v>
      </c>
      <c r="U99" s="42">
        <f>U100+U101+U102</f>
        <v>1113</v>
      </c>
      <c r="V99" s="42">
        <f>V100+V101+V102</f>
        <v>1112</v>
      </c>
      <c r="W99" s="309">
        <f>W100+W101+W102</f>
        <v>1148</v>
      </c>
      <c r="X99" s="174">
        <f t="shared" si="27"/>
        <v>4473</v>
      </c>
    </row>
    <row r="100" spans="1:24" ht="22.5" customHeight="1">
      <c r="A100" s="404"/>
      <c r="B100" s="415"/>
      <c r="C100" s="404"/>
      <c r="D100" s="388" t="s">
        <v>161</v>
      </c>
      <c r="E100" s="388"/>
      <c r="F100" s="244">
        <v>88</v>
      </c>
      <c r="G100" s="38">
        <f>J100</f>
        <v>3736</v>
      </c>
      <c r="H100" s="38">
        <f>J100</f>
        <v>3736</v>
      </c>
      <c r="I100" s="38"/>
      <c r="J100" s="38">
        <v>3736</v>
      </c>
      <c r="K100" s="245">
        <f aca="true" t="shared" si="39" ref="K100:K124">T100</f>
        <v>1080</v>
      </c>
      <c r="L100" s="245">
        <f aca="true" t="shared" si="40" ref="L100:L124">T100+U100</f>
        <v>2168</v>
      </c>
      <c r="M100" s="245">
        <f aca="true" t="shared" si="41" ref="M100:M124">T100+U100+V100</f>
        <v>3260</v>
      </c>
      <c r="N100" s="245">
        <f aca="true" t="shared" si="42" ref="N100:N124">T100+U100+V100+W100</f>
        <v>4353</v>
      </c>
      <c r="O100" s="241">
        <f t="shared" si="24"/>
        <v>4353</v>
      </c>
      <c r="P100" s="242">
        <f t="shared" si="34"/>
        <v>1.1651498929336188</v>
      </c>
      <c r="Q100" s="243">
        <f t="shared" si="35"/>
        <v>1</v>
      </c>
      <c r="R100" s="211"/>
      <c r="S100" s="175">
        <v>89</v>
      </c>
      <c r="T100" s="173">
        <v>1080</v>
      </c>
      <c r="U100" s="173">
        <v>1088</v>
      </c>
      <c r="V100" s="174">
        <v>1092</v>
      </c>
      <c r="W100" s="311">
        <v>1093</v>
      </c>
      <c r="X100" s="174">
        <f t="shared" si="27"/>
        <v>4353</v>
      </c>
    </row>
    <row r="101" spans="1:24" ht="60.75" customHeight="1">
      <c r="A101" s="404"/>
      <c r="B101" s="415"/>
      <c r="C101" s="404"/>
      <c r="D101" s="386" t="s">
        <v>176</v>
      </c>
      <c r="E101" s="387"/>
      <c r="F101" s="244">
        <v>89</v>
      </c>
      <c r="G101" s="38">
        <f>J101</f>
        <v>87</v>
      </c>
      <c r="H101" s="38">
        <f>J101</f>
        <v>87</v>
      </c>
      <c r="I101" s="38"/>
      <c r="J101" s="38">
        <v>87</v>
      </c>
      <c r="K101" s="245">
        <f t="shared" si="39"/>
        <v>20</v>
      </c>
      <c r="L101" s="245">
        <f t="shared" si="40"/>
        <v>45</v>
      </c>
      <c r="M101" s="245">
        <f t="shared" si="41"/>
        <v>65</v>
      </c>
      <c r="N101" s="245">
        <f t="shared" si="42"/>
        <v>90</v>
      </c>
      <c r="O101" s="241">
        <f t="shared" si="24"/>
        <v>90</v>
      </c>
      <c r="P101" s="242">
        <f t="shared" si="34"/>
        <v>1.0344827586206897</v>
      </c>
      <c r="Q101" s="243">
        <f t="shared" si="35"/>
        <v>1</v>
      </c>
      <c r="R101" s="211"/>
      <c r="S101" s="175">
        <v>90</v>
      </c>
      <c r="T101" s="173">
        <v>20</v>
      </c>
      <c r="U101" s="173">
        <v>25</v>
      </c>
      <c r="V101" s="174">
        <v>20</v>
      </c>
      <c r="W101" s="311">
        <v>25</v>
      </c>
      <c r="X101" s="174">
        <f t="shared" si="27"/>
        <v>90</v>
      </c>
    </row>
    <row r="102" spans="1:24" ht="28.5" customHeight="1">
      <c r="A102" s="404"/>
      <c r="B102" s="415"/>
      <c r="C102" s="404"/>
      <c r="D102" s="388" t="s">
        <v>378</v>
      </c>
      <c r="E102" s="388"/>
      <c r="F102" s="244">
        <v>90</v>
      </c>
      <c r="G102" s="38">
        <f>J102</f>
        <v>22</v>
      </c>
      <c r="H102" s="38">
        <f>J102</f>
        <v>22</v>
      </c>
      <c r="I102" s="38"/>
      <c r="J102" s="38">
        <v>22</v>
      </c>
      <c r="K102" s="245">
        <f t="shared" si="39"/>
        <v>0</v>
      </c>
      <c r="L102" s="245">
        <f t="shared" si="40"/>
        <v>0</v>
      </c>
      <c r="M102" s="245">
        <f t="shared" si="41"/>
        <v>0</v>
      </c>
      <c r="N102" s="245">
        <f t="shared" si="42"/>
        <v>30</v>
      </c>
      <c r="O102" s="241">
        <f t="shared" si="24"/>
        <v>30</v>
      </c>
      <c r="P102" s="242">
        <f t="shared" si="34"/>
        <v>1.3636363636363635</v>
      </c>
      <c r="Q102" s="243">
        <f t="shared" si="35"/>
        <v>1</v>
      </c>
      <c r="R102" s="211"/>
      <c r="S102" s="175">
        <v>91</v>
      </c>
      <c r="T102" s="173"/>
      <c r="U102" s="173"/>
      <c r="V102" s="174"/>
      <c r="W102" s="311">
        <v>30</v>
      </c>
      <c r="X102" s="174">
        <f t="shared" si="27"/>
        <v>30</v>
      </c>
    </row>
    <row r="103" spans="1:24" ht="48.75" customHeight="1">
      <c r="A103" s="404"/>
      <c r="B103" s="415"/>
      <c r="C103" s="236" t="s">
        <v>147</v>
      </c>
      <c r="D103" s="388" t="s">
        <v>259</v>
      </c>
      <c r="E103" s="388"/>
      <c r="F103" s="244">
        <v>91</v>
      </c>
      <c r="G103" s="38">
        <f>G104+G107+G108+G109+G110</f>
        <v>837</v>
      </c>
      <c r="H103" s="38">
        <f>H104+H107+H108+H109+H110</f>
        <v>837</v>
      </c>
      <c r="I103" s="38">
        <f>I104+I107+I108+I109+I110</f>
        <v>0</v>
      </c>
      <c r="J103" s="38">
        <f>J104+J107+J108+J109+J110</f>
        <v>837</v>
      </c>
      <c r="K103" s="245">
        <f t="shared" si="39"/>
        <v>125</v>
      </c>
      <c r="L103" s="245">
        <f t="shared" si="40"/>
        <v>484</v>
      </c>
      <c r="M103" s="245">
        <f t="shared" si="41"/>
        <v>562</v>
      </c>
      <c r="N103" s="245">
        <f t="shared" si="42"/>
        <v>660</v>
      </c>
      <c r="O103" s="241">
        <f t="shared" si="24"/>
        <v>660</v>
      </c>
      <c r="P103" s="242">
        <f>O103/J103</f>
        <v>0.7885304659498208</v>
      </c>
      <c r="Q103" s="243">
        <f t="shared" si="35"/>
        <v>1</v>
      </c>
      <c r="R103" s="211"/>
      <c r="S103" s="175">
        <v>92</v>
      </c>
      <c r="T103" s="38">
        <f>T104+T107+T108+T109+T110</f>
        <v>125</v>
      </c>
      <c r="U103" s="38">
        <f>U104+U107+U108+U109+U110</f>
        <v>359</v>
      </c>
      <c r="V103" s="38">
        <f>V104+V107+V108+V109+V110</f>
        <v>78</v>
      </c>
      <c r="W103" s="310">
        <f>W104+W107+W108+W109+W110</f>
        <v>98</v>
      </c>
      <c r="X103" s="174">
        <f t="shared" si="27"/>
        <v>660</v>
      </c>
    </row>
    <row r="104" spans="1:24" ht="106.5" customHeight="1">
      <c r="A104" s="404"/>
      <c r="B104" s="415"/>
      <c r="C104" s="236"/>
      <c r="D104" s="388" t="s">
        <v>351</v>
      </c>
      <c r="E104" s="388"/>
      <c r="F104" s="244">
        <v>92</v>
      </c>
      <c r="G104" s="38">
        <f>J104</f>
        <v>12</v>
      </c>
      <c r="H104" s="38">
        <f aca="true" t="shared" si="43" ref="H104:H114">J104</f>
        <v>12</v>
      </c>
      <c r="I104" s="38"/>
      <c r="J104" s="38">
        <v>12</v>
      </c>
      <c r="K104" s="245">
        <f t="shared" si="39"/>
        <v>3</v>
      </c>
      <c r="L104" s="245">
        <f t="shared" si="40"/>
        <v>5</v>
      </c>
      <c r="M104" s="245">
        <f t="shared" si="41"/>
        <v>8</v>
      </c>
      <c r="N104" s="245">
        <f t="shared" si="42"/>
        <v>10</v>
      </c>
      <c r="O104" s="241">
        <f t="shared" si="24"/>
        <v>10</v>
      </c>
      <c r="P104" s="242">
        <v>1</v>
      </c>
      <c r="Q104" s="243">
        <v>1</v>
      </c>
      <c r="R104" s="211"/>
      <c r="S104" s="175">
        <v>93</v>
      </c>
      <c r="T104" s="173">
        <v>3</v>
      </c>
      <c r="U104" s="173">
        <v>2</v>
      </c>
      <c r="V104" s="174">
        <v>3</v>
      </c>
      <c r="W104" s="311">
        <v>2</v>
      </c>
      <c r="X104" s="174">
        <f t="shared" si="27"/>
        <v>10</v>
      </c>
    </row>
    <row r="105" spans="1:24" ht="59.25" customHeight="1">
      <c r="A105" s="404"/>
      <c r="B105" s="415"/>
      <c r="C105" s="236"/>
      <c r="D105" s="240"/>
      <c r="E105" s="240" t="s">
        <v>223</v>
      </c>
      <c r="F105" s="244">
        <v>93</v>
      </c>
      <c r="G105" s="38">
        <f aca="true" t="shared" si="44" ref="G105:G110">J105</f>
        <v>0</v>
      </c>
      <c r="H105" s="38">
        <f t="shared" si="43"/>
        <v>0</v>
      </c>
      <c r="I105" s="38"/>
      <c r="J105" s="38">
        <v>0</v>
      </c>
      <c r="K105" s="245">
        <f t="shared" si="39"/>
        <v>0</v>
      </c>
      <c r="L105" s="245">
        <f t="shared" si="40"/>
        <v>0</v>
      </c>
      <c r="M105" s="245">
        <f t="shared" si="41"/>
        <v>0</v>
      </c>
      <c r="N105" s="245">
        <f t="shared" si="42"/>
        <v>0</v>
      </c>
      <c r="O105" s="241">
        <f t="shared" si="24"/>
        <v>0</v>
      </c>
      <c r="P105" s="242"/>
      <c r="Q105" s="243"/>
      <c r="R105" s="211"/>
      <c r="S105" s="175">
        <v>94</v>
      </c>
      <c r="T105" s="173">
        <v>0</v>
      </c>
      <c r="U105" s="173">
        <v>0</v>
      </c>
      <c r="V105" s="174">
        <v>0</v>
      </c>
      <c r="W105" s="311">
        <v>0</v>
      </c>
      <c r="X105" s="174">
        <f t="shared" si="27"/>
        <v>0</v>
      </c>
    </row>
    <row r="106" spans="1:24" ht="90.75" customHeight="1">
      <c r="A106" s="404"/>
      <c r="B106" s="415"/>
      <c r="C106" s="236"/>
      <c r="D106" s="240"/>
      <c r="E106" s="240" t="s">
        <v>224</v>
      </c>
      <c r="F106" s="244">
        <v>94</v>
      </c>
      <c r="G106" s="38">
        <f t="shared" si="44"/>
        <v>0</v>
      </c>
      <c r="H106" s="38">
        <f t="shared" si="43"/>
        <v>0</v>
      </c>
      <c r="I106" s="38"/>
      <c r="J106" s="38">
        <v>0</v>
      </c>
      <c r="K106" s="245">
        <f t="shared" si="39"/>
        <v>0</v>
      </c>
      <c r="L106" s="245">
        <f t="shared" si="40"/>
        <v>0</v>
      </c>
      <c r="M106" s="245">
        <f t="shared" si="41"/>
        <v>0</v>
      </c>
      <c r="N106" s="245">
        <f t="shared" si="42"/>
        <v>0</v>
      </c>
      <c r="O106" s="241">
        <f t="shared" si="24"/>
        <v>0</v>
      </c>
      <c r="P106" s="242"/>
      <c r="Q106" s="243"/>
      <c r="R106" s="211"/>
      <c r="S106" s="175">
        <v>95</v>
      </c>
      <c r="T106" s="173"/>
      <c r="U106" s="173"/>
      <c r="V106" s="174">
        <v>0</v>
      </c>
      <c r="W106" s="311"/>
      <c r="X106" s="174">
        <f t="shared" si="27"/>
        <v>0</v>
      </c>
    </row>
    <row r="107" spans="1:24" ht="19.5" customHeight="1">
      <c r="A107" s="404"/>
      <c r="B107" s="415"/>
      <c r="C107" s="236"/>
      <c r="D107" s="388" t="s">
        <v>92</v>
      </c>
      <c r="E107" s="388"/>
      <c r="F107" s="244">
        <v>95</v>
      </c>
      <c r="G107" s="38">
        <f t="shared" si="44"/>
        <v>495</v>
      </c>
      <c r="H107" s="38">
        <f t="shared" si="43"/>
        <v>495</v>
      </c>
      <c r="I107" s="38"/>
      <c r="J107" s="38">
        <v>495</v>
      </c>
      <c r="K107" s="245">
        <f t="shared" si="39"/>
        <v>80</v>
      </c>
      <c r="L107" s="245">
        <f t="shared" si="40"/>
        <v>155</v>
      </c>
      <c r="M107" s="245">
        <f t="shared" si="41"/>
        <v>230</v>
      </c>
      <c r="N107" s="245">
        <f t="shared" si="42"/>
        <v>301</v>
      </c>
      <c r="O107" s="241">
        <f t="shared" si="24"/>
        <v>301</v>
      </c>
      <c r="P107" s="242">
        <f>O107/J107</f>
        <v>0.6080808080808081</v>
      </c>
      <c r="Q107" s="243">
        <f>J107/G107</f>
        <v>1</v>
      </c>
      <c r="R107" s="211"/>
      <c r="S107" s="175">
        <v>96</v>
      </c>
      <c r="T107" s="173">
        <v>80</v>
      </c>
      <c r="U107" s="173">
        <v>75</v>
      </c>
      <c r="V107" s="174">
        <v>75</v>
      </c>
      <c r="W107" s="311">
        <v>71</v>
      </c>
      <c r="X107" s="174">
        <f t="shared" si="27"/>
        <v>301</v>
      </c>
    </row>
    <row r="108" spans="1:24" ht="18" customHeight="1">
      <c r="A108" s="404"/>
      <c r="B108" s="415"/>
      <c r="C108" s="236"/>
      <c r="D108" s="388" t="s">
        <v>352</v>
      </c>
      <c r="E108" s="388"/>
      <c r="F108" s="244">
        <v>96</v>
      </c>
      <c r="G108" s="38">
        <f t="shared" si="44"/>
        <v>37</v>
      </c>
      <c r="H108" s="38">
        <f t="shared" si="43"/>
        <v>37</v>
      </c>
      <c r="I108" s="38"/>
      <c r="J108" s="38">
        <v>37</v>
      </c>
      <c r="K108" s="245">
        <f t="shared" si="39"/>
        <v>37</v>
      </c>
      <c r="L108" s="245">
        <f t="shared" si="40"/>
        <v>37</v>
      </c>
      <c r="M108" s="245">
        <f t="shared" si="41"/>
        <v>37</v>
      </c>
      <c r="N108" s="245">
        <f t="shared" si="42"/>
        <v>37</v>
      </c>
      <c r="O108" s="241">
        <f t="shared" si="24"/>
        <v>37</v>
      </c>
      <c r="P108" s="242">
        <f>O108/J108</f>
        <v>1</v>
      </c>
      <c r="Q108" s="243">
        <f>J108/G108</f>
        <v>1</v>
      </c>
      <c r="R108" s="211"/>
      <c r="S108" s="175">
        <v>97</v>
      </c>
      <c r="T108" s="173">
        <v>37</v>
      </c>
      <c r="U108" s="173"/>
      <c r="V108" s="174"/>
      <c r="W108" s="311">
        <v>0</v>
      </c>
      <c r="X108" s="174">
        <f t="shared" si="27"/>
        <v>37</v>
      </c>
    </row>
    <row r="109" spans="1:24" ht="60" customHeight="1">
      <c r="A109" s="404"/>
      <c r="B109" s="415"/>
      <c r="C109" s="236"/>
      <c r="D109" s="388" t="s">
        <v>159</v>
      </c>
      <c r="E109" s="388"/>
      <c r="F109" s="244">
        <v>97</v>
      </c>
      <c r="G109" s="38">
        <f t="shared" si="44"/>
        <v>236</v>
      </c>
      <c r="H109" s="38">
        <f t="shared" si="43"/>
        <v>236</v>
      </c>
      <c r="I109" s="38"/>
      <c r="J109" s="38">
        <v>236</v>
      </c>
      <c r="K109" s="245">
        <f t="shared" si="39"/>
        <v>0</v>
      </c>
      <c r="L109" s="245">
        <f t="shared" si="40"/>
        <v>260</v>
      </c>
      <c r="M109" s="245">
        <f t="shared" si="41"/>
        <v>260</v>
      </c>
      <c r="N109" s="245">
        <f t="shared" si="42"/>
        <v>260</v>
      </c>
      <c r="O109" s="241">
        <f t="shared" si="24"/>
        <v>260</v>
      </c>
      <c r="P109" s="242">
        <f>O109/J109</f>
        <v>1.1016949152542372</v>
      </c>
      <c r="Q109" s="243">
        <f>J109/G109</f>
        <v>1</v>
      </c>
      <c r="R109" s="211"/>
      <c r="S109" s="175">
        <v>98</v>
      </c>
      <c r="T109" s="173">
        <v>0</v>
      </c>
      <c r="U109" s="173">
        <v>260</v>
      </c>
      <c r="V109" s="174">
        <v>0</v>
      </c>
      <c r="W109" s="311">
        <v>0</v>
      </c>
      <c r="X109" s="174">
        <f t="shared" si="27"/>
        <v>260</v>
      </c>
    </row>
    <row r="110" spans="1:24" ht="30.75" customHeight="1">
      <c r="A110" s="404"/>
      <c r="B110" s="415"/>
      <c r="C110" s="236"/>
      <c r="D110" s="388" t="s">
        <v>379</v>
      </c>
      <c r="E110" s="388"/>
      <c r="F110" s="244">
        <v>98</v>
      </c>
      <c r="G110" s="38">
        <f t="shared" si="44"/>
        <v>57</v>
      </c>
      <c r="H110" s="38">
        <f t="shared" si="43"/>
        <v>57</v>
      </c>
      <c r="I110" s="38"/>
      <c r="J110" s="38">
        <v>57</v>
      </c>
      <c r="K110" s="245">
        <f t="shared" si="39"/>
        <v>5</v>
      </c>
      <c r="L110" s="245">
        <f t="shared" si="40"/>
        <v>27</v>
      </c>
      <c r="M110" s="245">
        <f t="shared" si="41"/>
        <v>27</v>
      </c>
      <c r="N110" s="245">
        <f t="shared" si="42"/>
        <v>52</v>
      </c>
      <c r="O110" s="241">
        <f t="shared" si="24"/>
        <v>52</v>
      </c>
      <c r="P110" s="242">
        <f>O110/J110</f>
        <v>0.9122807017543859</v>
      </c>
      <c r="Q110" s="243">
        <f>J110/G110</f>
        <v>1</v>
      </c>
      <c r="R110" s="211"/>
      <c r="S110" s="175">
        <v>99</v>
      </c>
      <c r="T110" s="173">
        <v>5</v>
      </c>
      <c r="U110" s="173">
        <v>22</v>
      </c>
      <c r="V110" s="174"/>
      <c r="W110" s="311">
        <v>25</v>
      </c>
      <c r="X110" s="174">
        <f t="shared" si="27"/>
        <v>52</v>
      </c>
    </row>
    <row r="111" spans="1:24" ht="63.75" customHeight="1">
      <c r="A111" s="404"/>
      <c r="B111" s="415"/>
      <c r="C111" s="236" t="s">
        <v>148</v>
      </c>
      <c r="D111" s="388" t="s">
        <v>260</v>
      </c>
      <c r="E111" s="388"/>
      <c r="F111" s="244">
        <v>99</v>
      </c>
      <c r="G111" s="38">
        <f>G112+G113+G114</f>
        <v>0</v>
      </c>
      <c r="H111" s="38">
        <f t="shared" si="43"/>
        <v>0</v>
      </c>
      <c r="I111" s="38">
        <f>I112+I113+I114</f>
        <v>0</v>
      </c>
      <c r="J111" s="38">
        <f>J112+J113+J114</f>
        <v>0</v>
      </c>
      <c r="K111" s="245">
        <f t="shared" si="39"/>
        <v>0</v>
      </c>
      <c r="L111" s="245">
        <f t="shared" si="40"/>
        <v>0</v>
      </c>
      <c r="M111" s="245">
        <f t="shared" si="41"/>
        <v>0</v>
      </c>
      <c r="N111" s="245">
        <f t="shared" si="42"/>
        <v>0</v>
      </c>
      <c r="O111" s="241">
        <f t="shared" si="24"/>
        <v>0</v>
      </c>
      <c r="P111" s="242"/>
      <c r="Q111" s="243"/>
      <c r="R111" s="211"/>
      <c r="S111" s="175">
        <v>100</v>
      </c>
      <c r="T111" s="173">
        <f>T112+T113+T114</f>
        <v>0</v>
      </c>
      <c r="U111" s="173">
        <f>U112+U113+U114</f>
        <v>0</v>
      </c>
      <c r="V111" s="173">
        <f>V112+V113+V114</f>
        <v>0</v>
      </c>
      <c r="W111" s="173">
        <f>W112+W113+W114</f>
        <v>0</v>
      </c>
      <c r="X111" s="173">
        <f>X112+X113+X114</f>
        <v>0</v>
      </c>
    </row>
    <row r="112" spans="1:24" ht="61.5" customHeight="1">
      <c r="A112" s="404"/>
      <c r="B112" s="415"/>
      <c r="C112" s="236"/>
      <c r="D112" s="388" t="s">
        <v>93</v>
      </c>
      <c r="E112" s="388"/>
      <c r="F112" s="244">
        <v>100</v>
      </c>
      <c r="G112" s="38">
        <f>J112</f>
        <v>0</v>
      </c>
      <c r="H112" s="38">
        <f t="shared" si="43"/>
        <v>0</v>
      </c>
      <c r="I112" s="38"/>
      <c r="J112" s="38">
        <v>0</v>
      </c>
      <c r="K112" s="245">
        <f t="shared" si="39"/>
        <v>0</v>
      </c>
      <c r="L112" s="245">
        <f t="shared" si="40"/>
        <v>0</v>
      </c>
      <c r="M112" s="245">
        <f t="shared" si="41"/>
        <v>0</v>
      </c>
      <c r="N112" s="245">
        <f t="shared" si="42"/>
        <v>0</v>
      </c>
      <c r="O112" s="241">
        <f t="shared" si="24"/>
        <v>0</v>
      </c>
      <c r="P112" s="242"/>
      <c r="Q112" s="243"/>
      <c r="R112" s="211"/>
      <c r="S112" s="175">
        <v>101</v>
      </c>
      <c r="T112" s="173">
        <v>0</v>
      </c>
      <c r="U112" s="173">
        <v>0</v>
      </c>
      <c r="V112" s="174">
        <v>0</v>
      </c>
      <c r="W112" s="311">
        <v>0</v>
      </c>
      <c r="X112" s="174">
        <f t="shared" si="27"/>
        <v>0</v>
      </c>
    </row>
    <row r="113" spans="1:24" ht="27.75" customHeight="1">
      <c r="A113" s="404"/>
      <c r="B113" s="415"/>
      <c r="C113" s="236"/>
      <c r="D113" s="388" t="s">
        <v>94</v>
      </c>
      <c r="E113" s="388"/>
      <c r="F113" s="244">
        <v>101</v>
      </c>
      <c r="G113" s="38">
        <f>J113</f>
        <v>0</v>
      </c>
      <c r="H113" s="38">
        <f t="shared" si="43"/>
        <v>0</v>
      </c>
      <c r="I113" s="38"/>
      <c r="J113" s="38">
        <v>0</v>
      </c>
      <c r="K113" s="245">
        <f t="shared" si="39"/>
        <v>0</v>
      </c>
      <c r="L113" s="245">
        <f t="shared" si="40"/>
        <v>0</v>
      </c>
      <c r="M113" s="245">
        <f t="shared" si="41"/>
        <v>0</v>
      </c>
      <c r="N113" s="245">
        <f t="shared" si="42"/>
        <v>0</v>
      </c>
      <c r="O113" s="241">
        <f t="shared" si="24"/>
        <v>0</v>
      </c>
      <c r="P113" s="242">
        <v>1</v>
      </c>
      <c r="Q113" s="243">
        <v>1</v>
      </c>
      <c r="R113" s="211"/>
      <c r="S113" s="175">
        <v>102</v>
      </c>
      <c r="T113" s="173"/>
      <c r="U113" s="173"/>
      <c r="V113" s="174"/>
      <c r="W113" s="311"/>
      <c r="X113" s="174">
        <f t="shared" si="27"/>
        <v>0</v>
      </c>
    </row>
    <row r="114" spans="1:24" ht="60.75" customHeight="1">
      <c r="A114" s="404"/>
      <c r="B114" s="415"/>
      <c r="C114" s="236"/>
      <c r="D114" s="388" t="s">
        <v>160</v>
      </c>
      <c r="E114" s="388"/>
      <c r="F114" s="244">
        <v>102</v>
      </c>
      <c r="G114" s="38">
        <f>J114</f>
        <v>0</v>
      </c>
      <c r="H114" s="38">
        <f t="shared" si="43"/>
        <v>0</v>
      </c>
      <c r="I114" s="38"/>
      <c r="J114" s="38">
        <v>0</v>
      </c>
      <c r="K114" s="245">
        <f t="shared" si="39"/>
        <v>0</v>
      </c>
      <c r="L114" s="245">
        <f t="shared" si="40"/>
        <v>0</v>
      </c>
      <c r="M114" s="245">
        <f t="shared" si="41"/>
        <v>0</v>
      </c>
      <c r="N114" s="245">
        <f t="shared" si="42"/>
        <v>0</v>
      </c>
      <c r="O114" s="241">
        <f t="shared" si="24"/>
        <v>0</v>
      </c>
      <c r="P114" s="242"/>
      <c r="Q114" s="243"/>
      <c r="R114" s="211"/>
      <c r="S114" s="175">
        <v>103</v>
      </c>
      <c r="T114" s="173">
        <v>0</v>
      </c>
      <c r="U114" s="173">
        <v>0</v>
      </c>
      <c r="V114" s="174">
        <v>0</v>
      </c>
      <c r="W114" s="311">
        <v>0</v>
      </c>
      <c r="X114" s="174">
        <f t="shared" si="27"/>
        <v>0</v>
      </c>
    </row>
    <row r="115" spans="1:24" ht="102.75" customHeight="1">
      <c r="A115" s="404"/>
      <c r="B115" s="415"/>
      <c r="C115" s="236" t="s">
        <v>149</v>
      </c>
      <c r="D115" s="388" t="s">
        <v>284</v>
      </c>
      <c r="E115" s="388"/>
      <c r="F115" s="244">
        <v>103</v>
      </c>
      <c r="G115" s="38">
        <f>G116+G119+G122+G123</f>
        <v>335</v>
      </c>
      <c r="H115" s="38">
        <f>H116+H119+H122+H123</f>
        <v>335</v>
      </c>
      <c r="I115" s="38">
        <f>I116+I119+I122+I123</f>
        <v>0</v>
      </c>
      <c r="J115" s="38">
        <f>J116+J119+J122+J123</f>
        <v>335</v>
      </c>
      <c r="K115" s="245">
        <f t="shared" si="39"/>
        <v>27</v>
      </c>
      <c r="L115" s="245">
        <f t="shared" si="40"/>
        <v>314</v>
      </c>
      <c r="M115" s="245">
        <f t="shared" si="41"/>
        <v>341</v>
      </c>
      <c r="N115" s="245">
        <f t="shared" si="42"/>
        <v>368</v>
      </c>
      <c r="O115" s="241">
        <f t="shared" si="24"/>
        <v>368</v>
      </c>
      <c r="P115" s="242">
        <f>O115/J115</f>
        <v>1.0985074626865672</v>
      </c>
      <c r="Q115" s="243">
        <f>J115/G115</f>
        <v>1</v>
      </c>
      <c r="R115" s="211"/>
      <c r="S115" s="175">
        <v>104</v>
      </c>
      <c r="T115" s="38">
        <f>T116+T119+T122+T123</f>
        <v>27</v>
      </c>
      <c r="U115" s="38">
        <f>U116+U119+U122+U123</f>
        <v>287</v>
      </c>
      <c r="V115" s="38">
        <f>V116+V119+V122+V123</f>
        <v>27</v>
      </c>
      <c r="W115" s="310">
        <f>W116+W119+W122+W123</f>
        <v>27</v>
      </c>
      <c r="X115" s="174">
        <f t="shared" si="27"/>
        <v>368</v>
      </c>
    </row>
    <row r="116" spans="1:24" ht="33.75" customHeight="1">
      <c r="A116" s="404"/>
      <c r="B116" s="415"/>
      <c r="C116" s="404"/>
      <c r="D116" s="388" t="s">
        <v>207</v>
      </c>
      <c r="E116" s="388"/>
      <c r="F116" s="244">
        <v>104</v>
      </c>
      <c r="G116" s="38">
        <f>G117+G118</f>
        <v>335</v>
      </c>
      <c r="H116" s="38">
        <f>H117+H118</f>
        <v>335</v>
      </c>
      <c r="I116" s="38">
        <f>I117+I118</f>
        <v>0</v>
      </c>
      <c r="J116" s="38">
        <f>J117+J118</f>
        <v>335</v>
      </c>
      <c r="K116" s="245">
        <f t="shared" si="39"/>
        <v>27</v>
      </c>
      <c r="L116" s="245">
        <f t="shared" si="40"/>
        <v>314</v>
      </c>
      <c r="M116" s="245">
        <f t="shared" si="41"/>
        <v>341</v>
      </c>
      <c r="N116" s="245">
        <f t="shared" si="42"/>
        <v>368</v>
      </c>
      <c r="O116" s="241">
        <f t="shared" si="24"/>
        <v>368</v>
      </c>
      <c r="P116" s="242">
        <f>O116/J116</f>
        <v>1.0985074626865672</v>
      </c>
      <c r="Q116" s="243">
        <f>J116/G116</f>
        <v>1</v>
      </c>
      <c r="R116" s="211"/>
      <c r="S116" s="175">
        <v>105</v>
      </c>
      <c r="T116" s="38">
        <f>T117+T118</f>
        <v>27</v>
      </c>
      <c r="U116" s="38">
        <f>U117+U118</f>
        <v>287</v>
      </c>
      <c r="V116" s="38">
        <f>V117+V118</f>
        <v>27</v>
      </c>
      <c r="W116" s="38">
        <f>W117+W118</f>
        <v>27</v>
      </c>
      <c r="X116" s="174">
        <f t="shared" si="27"/>
        <v>368</v>
      </c>
    </row>
    <row r="117" spans="1:24" ht="23.25" customHeight="1">
      <c r="A117" s="404"/>
      <c r="B117" s="415"/>
      <c r="C117" s="404"/>
      <c r="D117" s="240"/>
      <c r="E117" s="259" t="s">
        <v>247</v>
      </c>
      <c r="F117" s="244">
        <v>105</v>
      </c>
      <c r="G117" s="38">
        <f>J117</f>
        <v>99</v>
      </c>
      <c r="H117" s="38">
        <f>J117</f>
        <v>99</v>
      </c>
      <c r="I117" s="38"/>
      <c r="J117" s="38">
        <v>99</v>
      </c>
      <c r="K117" s="245">
        <f t="shared" si="39"/>
        <v>27</v>
      </c>
      <c r="L117" s="245">
        <f t="shared" si="40"/>
        <v>54</v>
      </c>
      <c r="M117" s="245">
        <f t="shared" si="41"/>
        <v>81</v>
      </c>
      <c r="N117" s="245">
        <f t="shared" si="42"/>
        <v>108</v>
      </c>
      <c r="O117" s="241">
        <f t="shared" si="24"/>
        <v>108</v>
      </c>
      <c r="P117" s="242">
        <f>O117/J117</f>
        <v>1.0909090909090908</v>
      </c>
      <c r="Q117" s="243">
        <f>J117/G117</f>
        <v>1</v>
      </c>
      <c r="R117" s="211"/>
      <c r="S117" s="175">
        <v>106</v>
      </c>
      <c r="T117" s="173">
        <v>27</v>
      </c>
      <c r="U117" s="173">
        <v>27</v>
      </c>
      <c r="V117" s="174">
        <v>27</v>
      </c>
      <c r="W117" s="311">
        <v>27</v>
      </c>
      <c r="X117" s="174">
        <f t="shared" si="27"/>
        <v>108</v>
      </c>
    </row>
    <row r="118" spans="1:24" ht="32.25" customHeight="1">
      <c r="A118" s="404"/>
      <c r="B118" s="415"/>
      <c r="C118" s="404"/>
      <c r="D118" s="240"/>
      <c r="E118" s="259" t="s">
        <v>264</v>
      </c>
      <c r="F118" s="244">
        <v>106</v>
      </c>
      <c r="G118" s="38">
        <f aca="true" t="shared" si="45" ref="G118:G124">J118</f>
        <v>236</v>
      </c>
      <c r="H118" s="38">
        <f>J118</f>
        <v>236</v>
      </c>
      <c r="I118" s="38"/>
      <c r="J118" s="38">
        <v>236</v>
      </c>
      <c r="K118" s="245">
        <f t="shared" si="39"/>
        <v>0</v>
      </c>
      <c r="L118" s="245">
        <f t="shared" si="40"/>
        <v>260</v>
      </c>
      <c r="M118" s="245">
        <f t="shared" si="41"/>
        <v>260</v>
      </c>
      <c r="N118" s="245">
        <f t="shared" si="42"/>
        <v>260</v>
      </c>
      <c r="O118" s="241">
        <f t="shared" si="24"/>
        <v>260</v>
      </c>
      <c r="P118" s="242">
        <f>O118/J118</f>
        <v>1.1016949152542372</v>
      </c>
      <c r="Q118" s="243">
        <f>J118/G118</f>
        <v>1</v>
      </c>
      <c r="R118" s="211"/>
      <c r="S118" s="175">
        <v>107</v>
      </c>
      <c r="T118" s="173">
        <v>0</v>
      </c>
      <c r="U118" s="173">
        <v>260</v>
      </c>
      <c r="V118" s="174"/>
      <c r="W118" s="311">
        <v>0</v>
      </c>
      <c r="X118" s="174">
        <f t="shared" si="27"/>
        <v>260</v>
      </c>
    </row>
    <row r="119" spans="1:24" ht="59.25" customHeight="1">
      <c r="A119" s="404"/>
      <c r="B119" s="415"/>
      <c r="C119" s="404"/>
      <c r="D119" s="388" t="s">
        <v>246</v>
      </c>
      <c r="E119" s="388"/>
      <c r="F119" s="244">
        <v>107</v>
      </c>
      <c r="G119" s="38">
        <f t="shared" si="45"/>
        <v>0</v>
      </c>
      <c r="H119" s="38">
        <f>H120+H121</f>
        <v>0</v>
      </c>
      <c r="I119" s="38">
        <f>I120+I121</f>
        <v>0</v>
      </c>
      <c r="J119" s="38"/>
      <c r="K119" s="245">
        <f t="shared" si="39"/>
        <v>0</v>
      </c>
      <c r="L119" s="245">
        <f t="shared" si="40"/>
        <v>0</v>
      </c>
      <c r="M119" s="245">
        <f t="shared" si="41"/>
        <v>0</v>
      </c>
      <c r="N119" s="245">
        <f t="shared" si="42"/>
        <v>0</v>
      </c>
      <c r="O119" s="241">
        <f t="shared" si="24"/>
        <v>0</v>
      </c>
      <c r="P119" s="242"/>
      <c r="Q119" s="243"/>
      <c r="R119" s="211"/>
      <c r="S119" s="175">
        <v>108</v>
      </c>
      <c r="T119" s="173"/>
      <c r="U119" s="173"/>
      <c r="V119" s="174"/>
      <c r="W119" s="311"/>
      <c r="X119" s="174">
        <f t="shared" si="27"/>
        <v>0</v>
      </c>
    </row>
    <row r="120" spans="1:24" ht="21.75" customHeight="1">
      <c r="A120" s="404"/>
      <c r="B120" s="415"/>
      <c r="C120" s="404"/>
      <c r="D120" s="240"/>
      <c r="E120" s="259" t="s">
        <v>247</v>
      </c>
      <c r="F120" s="244">
        <v>108</v>
      </c>
      <c r="G120" s="38">
        <f t="shared" si="45"/>
        <v>0</v>
      </c>
      <c r="H120" s="38">
        <f>J120</f>
        <v>0</v>
      </c>
      <c r="I120" s="38"/>
      <c r="J120" s="38"/>
      <c r="K120" s="245">
        <f t="shared" si="39"/>
        <v>0</v>
      </c>
      <c r="L120" s="245">
        <f t="shared" si="40"/>
        <v>0</v>
      </c>
      <c r="M120" s="245">
        <f t="shared" si="41"/>
        <v>0</v>
      </c>
      <c r="N120" s="245">
        <f t="shared" si="42"/>
        <v>0</v>
      </c>
      <c r="O120" s="241">
        <f t="shared" si="24"/>
        <v>0</v>
      </c>
      <c r="P120" s="242"/>
      <c r="Q120" s="243"/>
      <c r="R120" s="211"/>
      <c r="S120" s="175">
        <v>109</v>
      </c>
      <c r="T120" s="173"/>
      <c r="U120" s="173"/>
      <c r="V120" s="174"/>
      <c r="W120" s="311"/>
      <c r="X120" s="174">
        <f t="shared" si="27"/>
        <v>0</v>
      </c>
    </row>
    <row r="121" spans="1:24" ht="30.75" customHeight="1">
      <c r="A121" s="404"/>
      <c r="B121" s="415"/>
      <c r="C121" s="404"/>
      <c r="D121" s="240"/>
      <c r="E121" s="259" t="s">
        <v>264</v>
      </c>
      <c r="F121" s="244">
        <v>109</v>
      </c>
      <c r="G121" s="38">
        <f t="shared" si="45"/>
        <v>0</v>
      </c>
      <c r="H121" s="38">
        <f>J121</f>
        <v>0</v>
      </c>
      <c r="I121" s="38"/>
      <c r="J121" s="38"/>
      <c r="K121" s="245">
        <f t="shared" si="39"/>
        <v>0</v>
      </c>
      <c r="L121" s="245">
        <f t="shared" si="40"/>
        <v>0</v>
      </c>
      <c r="M121" s="245">
        <f t="shared" si="41"/>
        <v>0</v>
      </c>
      <c r="N121" s="245">
        <f t="shared" si="42"/>
        <v>0</v>
      </c>
      <c r="O121" s="241">
        <f t="shared" si="24"/>
        <v>0</v>
      </c>
      <c r="P121" s="242"/>
      <c r="Q121" s="243"/>
      <c r="R121" s="211"/>
      <c r="S121" s="175">
        <v>110</v>
      </c>
      <c r="T121" s="173"/>
      <c r="U121" s="173"/>
      <c r="V121" s="174">
        <v>0</v>
      </c>
      <c r="W121" s="311">
        <v>0</v>
      </c>
      <c r="X121" s="174">
        <f t="shared" si="27"/>
        <v>0</v>
      </c>
    </row>
    <row r="122" spans="1:24" ht="20.25" customHeight="1">
      <c r="A122" s="404"/>
      <c r="B122" s="415"/>
      <c r="C122" s="404"/>
      <c r="D122" s="388" t="s">
        <v>205</v>
      </c>
      <c r="E122" s="388"/>
      <c r="F122" s="244">
        <v>110</v>
      </c>
      <c r="G122" s="38">
        <f t="shared" si="45"/>
        <v>0</v>
      </c>
      <c r="H122" s="38">
        <f>J122</f>
        <v>0</v>
      </c>
      <c r="I122" s="38"/>
      <c r="J122" s="38"/>
      <c r="K122" s="245">
        <f t="shared" si="39"/>
        <v>0</v>
      </c>
      <c r="L122" s="245">
        <f t="shared" si="40"/>
        <v>0</v>
      </c>
      <c r="M122" s="245">
        <f t="shared" si="41"/>
        <v>0</v>
      </c>
      <c r="N122" s="245">
        <f t="shared" si="42"/>
        <v>0</v>
      </c>
      <c r="O122" s="241">
        <f t="shared" si="24"/>
        <v>0</v>
      </c>
      <c r="P122" s="242"/>
      <c r="Q122" s="243"/>
      <c r="R122" s="211"/>
      <c r="S122" s="175">
        <v>111</v>
      </c>
      <c r="T122" s="173"/>
      <c r="U122" s="173"/>
      <c r="V122" s="174"/>
      <c r="W122" s="311"/>
      <c r="X122" s="174">
        <f t="shared" si="27"/>
        <v>0</v>
      </c>
    </row>
    <row r="123" spans="1:24" ht="42.75" customHeight="1">
      <c r="A123" s="404"/>
      <c r="B123" s="415"/>
      <c r="C123" s="236"/>
      <c r="D123" s="388" t="s">
        <v>206</v>
      </c>
      <c r="E123" s="388"/>
      <c r="F123" s="244">
        <v>111</v>
      </c>
      <c r="G123" s="38">
        <f t="shared" si="45"/>
        <v>0</v>
      </c>
      <c r="H123" s="38">
        <f>J123</f>
        <v>0</v>
      </c>
      <c r="I123" s="38"/>
      <c r="J123" s="38">
        <v>0</v>
      </c>
      <c r="K123" s="245">
        <f t="shared" si="39"/>
        <v>0</v>
      </c>
      <c r="L123" s="245">
        <f t="shared" si="40"/>
        <v>0</v>
      </c>
      <c r="M123" s="245">
        <f t="shared" si="41"/>
        <v>0</v>
      </c>
      <c r="N123" s="245">
        <f t="shared" si="42"/>
        <v>0</v>
      </c>
      <c r="O123" s="241">
        <f t="shared" si="24"/>
        <v>0</v>
      </c>
      <c r="P123" s="242"/>
      <c r="Q123" s="243"/>
      <c r="R123" s="211"/>
      <c r="S123" s="175">
        <v>112</v>
      </c>
      <c r="T123" s="173">
        <v>0</v>
      </c>
      <c r="U123" s="173">
        <v>0</v>
      </c>
      <c r="V123" s="174">
        <v>0</v>
      </c>
      <c r="W123" s="311">
        <v>0</v>
      </c>
      <c r="X123" s="174">
        <f t="shared" si="27"/>
        <v>0</v>
      </c>
    </row>
    <row r="124" spans="1:24" s="313" customFormat="1" ht="36.75" customHeight="1">
      <c r="A124" s="404"/>
      <c r="B124" s="415"/>
      <c r="C124" s="314" t="s">
        <v>150</v>
      </c>
      <c r="D124" s="389" t="s">
        <v>353</v>
      </c>
      <c r="E124" s="389"/>
      <c r="F124" s="316">
        <v>112</v>
      </c>
      <c r="G124" s="38">
        <f t="shared" si="45"/>
        <v>206</v>
      </c>
      <c r="H124" s="310">
        <f>J124</f>
        <v>206</v>
      </c>
      <c r="I124" s="310"/>
      <c r="J124" s="310">
        <v>206</v>
      </c>
      <c r="K124" s="317">
        <f t="shared" si="39"/>
        <v>55</v>
      </c>
      <c r="L124" s="317">
        <f t="shared" si="40"/>
        <v>110</v>
      </c>
      <c r="M124" s="317">
        <f t="shared" si="41"/>
        <v>168</v>
      </c>
      <c r="N124" s="317">
        <f t="shared" si="42"/>
        <v>228</v>
      </c>
      <c r="O124" s="318">
        <f t="shared" si="24"/>
        <v>228</v>
      </c>
      <c r="P124" s="319">
        <f>O124/J124</f>
        <v>1.1067961165048543</v>
      </c>
      <c r="Q124" s="320">
        <f>J124/G124</f>
        <v>1</v>
      </c>
      <c r="R124" s="321"/>
      <c r="S124" s="322">
        <v>113</v>
      </c>
      <c r="T124" s="288">
        <v>55</v>
      </c>
      <c r="U124" s="288">
        <v>55</v>
      </c>
      <c r="V124" s="311">
        <v>58</v>
      </c>
      <c r="W124" s="311">
        <v>60</v>
      </c>
      <c r="X124" s="311">
        <f t="shared" si="27"/>
        <v>228</v>
      </c>
    </row>
    <row r="125" spans="1:24" ht="78" customHeight="1">
      <c r="A125" s="404"/>
      <c r="B125" s="415"/>
      <c r="C125" s="384" t="s">
        <v>354</v>
      </c>
      <c r="D125" s="403"/>
      <c r="E125" s="385"/>
      <c r="F125" s="244">
        <v>113</v>
      </c>
      <c r="G125" s="38">
        <f aca="true" t="shared" si="46" ref="G125:N125">G126+G129+G130+G131+G132+G133</f>
        <v>610</v>
      </c>
      <c r="H125" s="38">
        <f t="shared" si="46"/>
        <v>610</v>
      </c>
      <c r="I125" s="38">
        <f t="shared" si="46"/>
        <v>0</v>
      </c>
      <c r="J125" s="38">
        <f>J126+J129+J130+J131+J132+J133</f>
        <v>610</v>
      </c>
      <c r="K125" s="241">
        <f t="shared" si="46"/>
        <v>155</v>
      </c>
      <c r="L125" s="241">
        <f t="shared" si="46"/>
        <v>305</v>
      </c>
      <c r="M125" s="241">
        <f t="shared" si="46"/>
        <v>455</v>
      </c>
      <c r="N125" s="241">
        <f t="shared" si="46"/>
        <v>644</v>
      </c>
      <c r="O125" s="241">
        <f t="shared" si="24"/>
        <v>644</v>
      </c>
      <c r="P125" s="242">
        <f>O125/J125</f>
        <v>1.0557377049180328</v>
      </c>
      <c r="Q125" s="243">
        <f>J125/G125</f>
        <v>1</v>
      </c>
      <c r="R125" s="211"/>
      <c r="S125" s="175">
        <v>120</v>
      </c>
      <c r="T125" s="42">
        <f>T126+T132</f>
        <v>155</v>
      </c>
      <c r="U125" s="42">
        <f>U126+U129+U130+U131+U132+U133</f>
        <v>150</v>
      </c>
      <c r="V125" s="42">
        <f>V126+V129+V130+V131+V132+V133</f>
        <v>150</v>
      </c>
      <c r="W125" s="309">
        <f>W126+W129+W130+W131+W132+W133</f>
        <v>189</v>
      </c>
      <c r="X125" s="174">
        <f t="shared" si="27"/>
        <v>644</v>
      </c>
    </row>
    <row r="126" spans="1:24" ht="60" customHeight="1">
      <c r="A126" s="404"/>
      <c r="B126" s="415"/>
      <c r="C126" s="236" t="s">
        <v>27</v>
      </c>
      <c r="D126" s="388" t="s">
        <v>266</v>
      </c>
      <c r="E126" s="388"/>
      <c r="F126" s="244">
        <v>114</v>
      </c>
      <c r="G126" s="38">
        <f>G127+G128</f>
        <v>0</v>
      </c>
      <c r="H126" s="38">
        <f>H127+H128</f>
        <v>0</v>
      </c>
      <c r="I126" s="258">
        <f>I127+I128</f>
        <v>0</v>
      </c>
      <c r="J126" s="38">
        <f>J127+J128</f>
        <v>0</v>
      </c>
      <c r="K126" s="245">
        <f>T126</f>
        <v>5</v>
      </c>
      <c r="L126" s="245">
        <f>T126+U126</f>
        <v>5</v>
      </c>
      <c r="M126" s="245">
        <f>T126+U126+V126</f>
        <v>5</v>
      </c>
      <c r="N126" s="245">
        <f>T126+U126+V126+W126</f>
        <v>5</v>
      </c>
      <c r="O126" s="241">
        <f t="shared" si="24"/>
        <v>5</v>
      </c>
      <c r="P126" s="242">
        <v>1</v>
      </c>
      <c r="Q126" s="243">
        <v>1</v>
      </c>
      <c r="R126" s="211"/>
      <c r="S126" s="175">
        <v>121</v>
      </c>
      <c r="T126" s="173">
        <f>T127+T128</f>
        <v>5</v>
      </c>
      <c r="U126" s="173">
        <f>U127+U128</f>
        <v>0</v>
      </c>
      <c r="V126" s="173">
        <f>V127+V128</f>
        <v>0</v>
      </c>
      <c r="W126" s="288">
        <f>W127+W128</f>
        <v>0</v>
      </c>
      <c r="X126" s="173">
        <f>X127+X128</f>
        <v>5</v>
      </c>
    </row>
    <row r="127" spans="1:24" ht="30" customHeight="1">
      <c r="A127" s="404"/>
      <c r="B127" s="415"/>
      <c r="C127" s="236"/>
      <c r="D127" s="388" t="s">
        <v>95</v>
      </c>
      <c r="E127" s="388"/>
      <c r="F127" s="244">
        <v>115</v>
      </c>
      <c r="G127" s="38">
        <f aca="true" t="shared" si="47" ref="G127:G132">J127</f>
        <v>0</v>
      </c>
      <c r="H127" s="38">
        <f>J127</f>
        <v>0</v>
      </c>
      <c r="I127" s="38"/>
      <c r="J127" s="38"/>
      <c r="K127" s="245">
        <f>T127</f>
        <v>5</v>
      </c>
      <c r="L127" s="245">
        <f>T127+U127</f>
        <v>5</v>
      </c>
      <c r="M127" s="245">
        <f>T127+U127+V127</f>
        <v>5</v>
      </c>
      <c r="N127" s="245">
        <f>T127+U127+V127+W127</f>
        <v>5</v>
      </c>
      <c r="O127" s="241">
        <f t="shared" si="24"/>
        <v>5</v>
      </c>
      <c r="P127" s="242">
        <v>1</v>
      </c>
      <c r="Q127" s="243">
        <v>1</v>
      </c>
      <c r="R127" s="211"/>
      <c r="S127" s="175">
        <v>122</v>
      </c>
      <c r="T127" s="173">
        <v>5</v>
      </c>
      <c r="U127" s="173"/>
      <c r="V127" s="174"/>
      <c r="W127" s="311"/>
      <c r="X127" s="174">
        <f t="shared" si="27"/>
        <v>5</v>
      </c>
    </row>
    <row r="128" spans="1:24" ht="17.25" customHeight="1">
      <c r="A128" s="404"/>
      <c r="B128" s="415"/>
      <c r="C128" s="236"/>
      <c r="D128" s="388" t="s">
        <v>96</v>
      </c>
      <c r="E128" s="388"/>
      <c r="F128" s="244">
        <v>116</v>
      </c>
      <c r="G128" s="38">
        <f t="shared" si="47"/>
        <v>0</v>
      </c>
      <c r="H128" s="38">
        <f>J128</f>
        <v>0</v>
      </c>
      <c r="I128" s="38"/>
      <c r="J128" s="38">
        <v>0</v>
      </c>
      <c r="K128" s="245">
        <f>T128</f>
        <v>0</v>
      </c>
      <c r="L128" s="245">
        <f>T128+U128</f>
        <v>0</v>
      </c>
      <c r="M128" s="245">
        <f>T128+U128+V128</f>
        <v>0</v>
      </c>
      <c r="N128" s="245">
        <f>T128+U128+V128+W128</f>
        <v>0</v>
      </c>
      <c r="O128" s="241">
        <f t="shared" si="24"/>
        <v>0</v>
      </c>
      <c r="P128" s="242"/>
      <c r="Q128" s="243"/>
      <c r="R128" s="211"/>
      <c r="S128" s="175">
        <v>123</v>
      </c>
      <c r="T128" s="173"/>
      <c r="U128" s="173"/>
      <c r="V128" s="174"/>
      <c r="W128" s="311"/>
      <c r="X128" s="174">
        <f t="shared" si="27"/>
        <v>0</v>
      </c>
    </row>
    <row r="129" spans="1:24" ht="32.25" customHeight="1">
      <c r="A129" s="404"/>
      <c r="B129" s="415"/>
      <c r="C129" s="236" t="s">
        <v>28</v>
      </c>
      <c r="D129" s="388" t="s">
        <v>97</v>
      </c>
      <c r="E129" s="388"/>
      <c r="F129" s="244">
        <v>117</v>
      </c>
      <c r="G129" s="38">
        <f t="shared" si="47"/>
        <v>0</v>
      </c>
      <c r="H129" s="38">
        <f>J129</f>
        <v>0</v>
      </c>
      <c r="I129" s="38"/>
      <c r="J129" s="38">
        <f>I129</f>
        <v>0</v>
      </c>
      <c r="K129" s="245">
        <f>T129</f>
        <v>0</v>
      </c>
      <c r="L129" s="245">
        <f>T129+U129</f>
        <v>0</v>
      </c>
      <c r="M129" s="245">
        <f>T129+U129+V129</f>
        <v>0</v>
      </c>
      <c r="N129" s="245">
        <f>T129+U129+V129+W129</f>
        <v>0</v>
      </c>
      <c r="O129" s="241">
        <f t="shared" si="24"/>
        <v>0</v>
      </c>
      <c r="P129" s="242"/>
      <c r="Q129" s="243"/>
      <c r="R129" s="211"/>
      <c r="S129" s="175">
        <v>124</v>
      </c>
      <c r="T129" s="173"/>
      <c r="U129" s="173"/>
      <c r="V129" s="174"/>
      <c r="W129" s="311"/>
      <c r="X129" s="174">
        <f t="shared" si="27"/>
        <v>0</v>
      </c>
    </row>
    <row r="130" spans="1:24" ht="45.75" customHeight="1">
      <c r="A130" s="404"/>
      <c r="B130" s="415"/>
      <c r="C130" s="236" t="s">
        <v>30</v>
      </c>
      <c r="D130" s="388" t="s">
        <v>195</v>
      </c>
      <c r="E130" s="388"/>
      <c r="F130" s="244">
        <v>118</v>
      </c>
      <c r="G130" s="38">
        <f t="shared" si="47"/>
        <v>0</v>
      </c>
      <c r="H130" s="38"/>
      <c r="I130" s="38">
        <f>H130</f>
        <v>0</v>
      </c>
      <c r="J130" s="38">
        <f>I130</f>
        <v>0</v>
      </c>
      <c r="K130" s="245"/>
      <c r="L130" s="245"/>
      <c r="M130" s="245"/>
      <c r="N130" s="245"/>
      <c r="O130" s="241">
        <f t="shared" si="24"/>
        <v>0</v>
      </c>
      <c r="P130" s="242"/>
      <c r="Q130" s="243"/>
      <c r="R130" s="211"/>
      <c r="S130" s="175">
        <v>125</v>
      </c>
      <c r="T130" s="173"/>
      <c r="U130" s="173"/>
      <c r="V130" s="174"/>
      <c r="W130" s="311"/>
      <c r="X130" s="174">
        <f t="shared" si="27"/>
        <v>0</v>
      </c>
    </row>
    <row r="131" spans="1:24" ht="19.5" customHeight="1">
      <c r="A131" s="404"/>
      <c r="B131" s="415"/>
      <c r="C131" s="236" t="s">
        <v>32</v>
      </c>
      <c r="D131" s="386" t="s">
        <v>374</v>
      </c>
      <c r="E131" s="387"/>
      <c r="F131" s="244">
        <v>119</v>
      </c>
      <c r="G131" s="38">
        <f t="shared" si="47"/>
        <v>34</v>
      </c>
      <c r="H131" s="38">
        <f>J131</f>
        <v>34</v>
      </c>
      <c r="I131" s="38"/>
      <c r="J131" s="38">
        <v>34</v>
      </c>
      <c r="K131" s="245">
        <f>T131</f>
        <v>0</v>
      </c>
      <c r="L131" s="245">
        <f>T131+U131</f>
        <v>0</v>
      </c>
      <c r="M131" s="245">
        <f>T131+U131+V131</f>
        <v>0</v>
      </c>
      <c r="N131" s="245">
        <f>T131+U131+V131+W131</f>
        <v>34</v>
      </c>
      <c r="O131" s="241">
        <f t="shared" si="24"/>
        <v>34</v>
      </c>
      <c r="P131" s="242">
        <f>O131/J131</f>
        <v>1</v>
      </c>
      <c r="Q131" s="243">
        <f>J131/G131</f>
        <v>1</v>
      </c>
      <c r="R131" s="211"/>
      <c r="S131" s="175">
        <v>70</v>
      </c>
      <c r="T131" s="173"/>
      <c r="U131" s="173"/>
      <c r="V131" s="174"/>
      <c r="W131" s="311">
        <v>34</v>
      </c>
      <c r="X131" s="174">
        <f t="shared" si="27"/>
        <v>34</v>
      </c>
    </row>
    <row r="132" spans="1:24" ht="40.5" customHeight="1">
      <c r="A132" s="404"/>
      <c r="B132" s="415"/>
      <c r="C132" s="233" t="s">
        <v>33</v>
      </c>
      <c r="D132" s="388" t="s">
        <v>41</v>
      </c>
      <c r="E132" s="388"/>
      <c r="F132" s="244">
        <v>120</v>
      </c>
      <c r="G132" s="38">
        <f t="shared" si="47"/>
        <v>571</v>
      </c>
      <c r="H132" s="38">
        <f>J132</f>
        <v>571</v>
      </c>
      <c r="I132" s="38"/>
      <c r="J132" s="38">
        <v>571</v>
      </c>
      <c r="K132" s="245">
        <f>T132</f>
        <v>150</v>
      </c>
      <c r="L132" s="245">
        <f>T132+U132</f>
        <v>300</v>
      </c>
      <c r="M132" s="245">
        <f>T132+U132+V132</f>
        <v>450</v>
      </c>
      <c r="N132" s="245">
        <f>T132+U132+V132+W132</f>
        <v>600</v>
      </c>
      <c r="O132" s="241">
        <f t="shared" si="24"/>
        <v>600</v>
      </c>
      <c r="P132" s="242">
        <f>O132/J132</f>
        <v>1.0507880910683012</v>
      </c>
      <c r="Q132" s="243">
        <f>J132/G132</f>
        <v>1</v>
      </c>
      <c r="R132" s="211"/>
      <c r="S132" s="175">
        <v>127</v>
      </c>
      <c r="T132" s="173">
        <v>150</v>
      </c>
      <c r="U132" s="173">
        <v>150</v>
      </c>
      <c r="V132" s="174">
        <v>150</v>
      </c>
      <c r="W132" s="311">
        <v>150</v>
      </c>
      <c r="X132" s="174">
        <f t="shared" si="27"/>
        <v>600</v>
      </c>
    </row>
    <row r="133" spans="1:24" ht="69.75" customHeight="1">
      <c r="A133" s="404"/>
      <c r="B133" s="416"/>
      <c r="C133" s="219" t="s">
        <v>220</v>
      </c>
      <c r="D133" s="427" t="s">
        <v>355</v>
      </c>
      <c r="E133" s="428"/>
      <c r="F133" s="244">
        <v>121</v>
      </c>
      <c r="G133" s="38">
        <f>G134+G135+G136+G137</f>
        <v>5</v>
      </c>
      <c r="H133" s="38">
        <f>H134+H135+H136+H137</f>
        <v>5</v>
      </c>
      <c r="I133" s="38">
        <f aca="true" t="shared" si="48" ref="I133:N133">I134-I137</f>
        <v>0</v>
      </c>
      <c r="J133" s="38">
        <f>J134+J135+J136+J137</f>
        <v>5</v>
      </c>
      <c r="K133" s="241">
        <f t="shared" si="48"/>
        <v>0</v>
      </c>
      <c r="L133" s="241">
        <f t="shared" si="48"/>
        <v>0</v>
      </c>
      <c r="M133" s="241">
        <f t="shared" si="48"/>
        <v>0</v>
      </c>
      <c r="N133" s="241">
        <f t="shared" si="48"/>
        <v>5</v>
      </c>
      <c r="O133" s="241">
        <f t="shared" si="24"/>
        <v>5</v>
      </c>
      <c r="P133" s="242">
        <f>O133/J133</f>
        <v>1</v>
      </c>
      <c r="Q133" s="243">
        <f>J133/G133</f>
        <v>1</v>
      </c>
      <c r="R133" s="211"/>
      <c r="S133" s="175">
        <v>128</v>
      </c>
      <c r="T133" s="42">
        <f>T134-T137</f>
        <v>0</v>
      </c>
      <c r="U133" s="42">
        <f>U134-U137</f>
        <v>0</v>
      </c>
      <c r="V133" s="42">
        <f>V134-V137</f>
        <v>0</v>
      </c>
      <c r="W133" s="309">
        <f>W134-W137</f>
        <v>5</v>
      </c>
      <c r="X133" s="174">
        <f>X134+X135+X136-X137</f>
        <v>5</v>
      </c>
    </row>
    <row r="134" spans="1:24" ht="48" customHeight="1">
      <c r="A134" s="404"/>
      <c r="B134" s="236"/>
      <c r="C134" s="236"/>
      <c r="D134" s="261" t="s">
        <v>127</v>
      </c>
      <c r="E134" s="262" t="s">
        <v>273</v>
      </c>
      <c r="F134" s="244">
        <v>122</v>
      </c>
      <c r="G134" s="38">
        <f>J134</f>
        <v>5</v>
      </c>
      <c r="H134" s="38">
        <f aca="true" t="shared" si="49" ref="H134:H141">J134</f>
        <v>5</v>
      </c>
      <c r="I134" s="38"/>
      <c r="J134" s="38">
        <v>5</v>
      </c>
      <c r="K134" s="245">
        <f>T134</f>
        <v>0</v>
      </c>
      <c r="L134" s="245">
        <f>T134+U134</f>
        <v>0</v>
      </c>
      <c r="M134" s="245">
        <f>T134+U134+V134</f>
        <v>0</v>
      </c>
      <c r="N134" s="245">
        <f>T134+U134+V134+W134</f>
        <v>5</v>
      </c>
      <c r="O134" s="241">
        <f t="shared" si="24"/>
        <v>5</v>
      </c>
      <c r="P134" s="242">
        <f>O134/J134</f>
        <v>1</v>
      </c>
      <c r="Q134" s="243">
        <f>J134/G134</f>
        <v>1</v>
      </c>
      <c r="R134" s="211"/>
      <c r="S134" s="175">
        <v>129</v>
      </c>
      <c r="T134" s="173"/>
      <c r="U134" s="173"/>
      <c r="V134" s="174"/>
      <c r="W134" s="311">
        <v>5</v>
      </c>
      <c r="X134" s="174">
        <v>5</v>
      </c>
    </row>
    <row r="135" spans="1:24" ht="42.75" customHeight="1">
      <c r="A135" s="404"/>
      <c r="B135" s="236"/>
      <c r="D135" s="261" t="s">
        <v>265</v>
      </c>
      <c r="E135" s="259" t="s">
        <v>274</v>
      </c>
      <c r="F135" s="244">
        <v>123</v>
      </c>
      <c r="G135" s="38">
        <f aca="true" t="shared" si="50" ref="G135:G141">J135</f>
        <v>0</v>
      </c>
      <c r="H135" s="38">
        <f t="shared" si="49"/>
        <v>0</v>
      </c>
      <c r="I135" s="38"/>
      <c r="J135" s="38"/>
      <c r="K135" s="245">
        <f>T135</f>
        <v>0</v>
      </c>
      <c r="L135" s="245">
        <f>T135+U135</f>
        <v>0</v>
      </c>
      <c r="M135" s="245">
        <f>T135+U135+V135</f>
        <v>0</v>
      </c>
      <c r="N135" s="245">
        <f>T135+U135+V135+W135</f>
        <v>0</v>
      </c>
      <c r="O135" s="241">
        <f aca="true" t="shared" si="51" ref="O135:O187">N135</f>
        <v>0</v>
      </c>
      <c r="P135" s="242"/>
      <c r="Q135" s="243"/>
      <c r="R135" s="211"/>
      <c r="S135" s="175">
        <v>130</v>
      </c>
      <c r="T135" s="173"/>
      <c r="U135" s="173"/>
      <c r="V135" s="174"/>
      <c r="W135" s="311"/>
      <c r="X135" s="174">
        <f t="shared" si="27"/>
        <v>0</v>
      </c>
    </row>
    <row r="136" spans="1:24" ht="47.25" customHeight="1">
      <c r="A136" s="404"/>
      <c r="B136" s="236"/>
      <c r="D136" s="261" t="s">
        <v>287</v>
      </c>
      <c r="E136" s="263" t="s">
        <v>294</v>
      </c>
      <c r="F136" s="244">
        <v>124</v>
      </c>
      <c r="G136" s="38">
        <f t="shared" si="50"/>
        <v>0</v>
      </c>
      <c r="H136" s="38">
        <f t="shared" si="49"/>
        <v>0</v>
      </c>
      <c r="I136" s="38"/>
      <c r="J136" s="38">
        <v>0</v>
      </c>
      <c r="K136" s="245"/>
      <c r="L136" s="245"/>
      <c r="M136" s="245"/>
      <c r="N136" s="245"/>
      <c r="O136" s="241">
        <f t="shared" si="51"/>
        <v>0</v>
      </c>
      <c r="P136" s="242"/>
      <c r="Q136" s="243"/>
      <c r="R136" s="211"/>
      <c r="S136" s="175"/>
      <c r="T136" s="173"/>
      <c r="U136" s="173"/>
      <c r="V136" s="174"/>
      <c r="W136" s="311"/>
      <c r="X136" s="174">
        <f t="shared" si="27"/>
        <v>0</v>
      </c>
    </row>
    <row r="137" spans="1:24" ht="91.5" customHeight="1">
      <c r="A137" s="404"/>
      <c r="B137" s="236"/>
      <c r="D137" s="261" t="s">
        <v>198</v>
      </c>
      <c r="E137" s="262" t="s">
        <v>204</v>
      </c>
      <c r="F137" s="244">
        <v>125</v>
      </c>
      <c r="G137" s="38">
        <f t="shared" si="50"/>
        <v>0</v>
      </c>
      <c r="H137" s="38">
        <f t="shared" si="49"/>
        <v>0</v>
      </c>
      <c r="I137" s="38"/>
      <c r="J137" s="38"/>
      <c r="K137" s="245">
        <f>K138</f>
        <v>0</v>
      </c>
      <c r="L137" s="245">
        <f>L138</f>
        <v>0</v>
      </c>
      <c r="M137" s="245">
        <f>M138</f>
        <v>0</v>
      </c>
      <c r="N137" s="245">
        <f>N138</f>
        <v>0</v>
      </c>
      <c r="O137" s="241">
        <f t="shared" si="51"/>
        <v>0</v>
      </c>
      <c r="P137" s="242"/>
      <c r="Q137" s="243"/>
      <c r="R137" s="211"/>
      <c r="S137" s="175">
        <v>131</v>
      </c>
      <c r="T137" s="173">
        <f>T138</f>
        <v>0</v>
      </c>
      <c r="U137" s="173">
        <f>U138</f>
        <v>0</v>
      </c>
      <c r="V137" s="173">
        <f>V138</f>
        <v>0</v>
      </c>
      <c r="W137" s="288">
        <f>W138</f>
        <v>0</v>
      </c>
      <c r="X137" s="174">
        <f aca="true" t="shared" si="52" ref="X137:X187">SUM(T137:W137)</f>
        <v>0</v>
      </c>
    </row>
    <row r="138" spans="1:24" ht="60.75" customHeight="1">
      <c r="A138" s="404"/>
      <c r="B138" s="236"/>
      <c r="C138" s="236"/>
      <c r="D138" s="240" t="s">
        <v>199</v>
      </c>
      <c r="E138" s="240" t="s">
        <v>356</v>
      </c>
      <c r="F138" s="244">
        <v>126</v>
      </c>
      <c r="G138" s="38">
        <f t="shared" si="50"/>
        <v>0</v>
      </c>
      <c r="H138" s="38">
        <f t="shared" si="49"/>
        <v>0</v>
      </c>
      <c r="I138" s="38">
        <f aca="true" t="shared" si="53" ref="I138:N138">I139+I140+I141</f>
        <v>0</v>
      </c>
      <c r="J138" s="38">
        <f t="shared" si="53"/>
        <v>0</v>
      </c>
      <c r="K138" s="245">
        <f t="shared" si="53"/>
        <v>0</v>
      </c>
      <c r="L138" s="245">
        <f t="shared" si="53"/>
        <v>0</v>
      </c>
      <c r="M138" s="245">
        <f t="shared" si="53"/>
        <v>0</v>
      </c>
      <c r="N138" s="245">
        <f t="shared" si="53"/>
        <v>0</v>
      </c>
      <c r="O138" s="241">
        <f t="shared" si="51"/>
        <v>0</v>
      </c>
      <c r="P138" s="242"/>
      <c r="Q138" s="243"/>
      <c r="R138" s="211"/>
      <c r="S138" s="175">
        <v>132</v>
      </c>
      <c r="T138" s="38">
        <f>T139+T140+T141</f>
        <v>0</v>
      </c>
      <c r="U138" s="38">
        <f>U139+U140+U141</f>
        <v>0</v>
      </c>
      <c r="V138" s="38">
        <f>V139+V140+V141</f>
        <v>0</v>
      </c>
      <c r="W138" s="310">
        <f>W139+W140+W141</f>
        <v>0</v>
      </c>
      <c r="X138" s="174">
        <f t="shared" si="52"/>
        <v>0</v>
      </c>
    </row>
    <row r="139" spans="1:24" ht="35.25" customHeight="1">
      <c r="A139" s="404"/>
      <c r="B139" s="236"/>
      <c r="C139" s="236"/>
      <c r="D139" s="240"/>
      <c r="E139" s="240" t="s">
        <v>214</v>
      </c>
      <c r="F139" s="244">
        <v>127</v>
      </c>
      <c r="G139" s="38">
        <f t="shared" si="50"/>
        <v>0</v>
      </c>
      <c r="H139" s="38">
        <f t="shared" si="49"/>
        <v>0</v>
      </c>
      <c r="I139" s="38"/>
      <c r="J139" s="38">
        <f>I139</f>
        <v>0</v>
      </c>
      <c r="K139" s="245">
        <f>T139</f>
        <v>0</v>
      </c>
      <c r="L139" s="245">
        <f>T139+U139</f>
        <v>0</v>
      </c>
      <c r="M139" s="245">
        <f>T139+U139+V139</f>
        <v>0</v>
      </c>
      <c r="N139" s="245">
        <f>T139+U139+V139+W139</f>
        <v>0</v>
      </c>
      <c r="O139" s="241">
        <f t="shared" si="51"/>
        <v>0</v>
      </c>
      <c r="P139" s="242"/>
      <c r="Q139" s="243"/>
      <c r="R139" s="211"/>
      <c r="S139" s="175">
        <v>133</v>
      </c>
      <c r="T139" s="173"/>
      <c r="U139" s="173"/>
      <c r="V139" s="174"/>
      <c r="W139" s="311"/>
      <c r="X139" s="174">
        <f t="shared" si="52"/>
        <v>0</v>
      </c>
    </row>
    <row r="140" spans="1:24" ht="57.75" customHeight="1">
      <c r="A140" s="404"/>
      <c r="B140" s="236"/>
      <c r="C140" s="236"/>
      <c r="D140" s="240"/>
      <c r="E140" s="240" t="s">
        <v>215</v>
      </c>
      <c r="F140" s="244">
        <v>128</v>
      </c>
      <c r="G140" s="38">
        <f t="shared" si="50"/>
        <v>0</v>
      </c>
      <c r="H140" s="38">
        <f t="shared" si="49"/>
        <v>0</v>
      </c>
      <c r="I140" s="38"/>
      <c r="J140" s="38">
        <f>I140</f>
        <v>0</v>
      </c>
      <c r="K140" s="245">
        <f>T140</f>
        <v>0</v>
      </c>
      <c r="L140" s="245">
        <f>T140+U140</f>
        <v>0</v>
      </c>
      <c r="M140" s="245">
        <f>T140+U140+V140</f>
        <v>0</v>
      </c>
      <c r="N140" s="245">
        <f>T140+U140+V140+W140</f>
        <v>0</v>
      </c>
      <c r="O140" s="241">
        <f t="shared" si="51"/>
        <v>0</v>
      </c>
      <c r="P140" s="242"/>
      <c r="Q140" s="243"/>
      <c r="R140" s="211"/>
      <c r="S140" s="175">
        <v>134</v>
      </c>
      <c r="T140" s="173"/>
      <c r="U140" s="173"/>
      <c r="V140" s="174"/>
      <c r="W140" s="311"/>
      <c r="X140" s="174">
        <f t="shared" si="52"/>
        <v>0</v>
      </c>
    </row>
    <row r="141" spans="1:24" ht="27.75" customHeight="1">
      <c r="A141" s="404"/>
      <c r="B141" s="236"/>
      <c r="C141" s="236"/>
      <c r="D141" s="240"/>
      <c r="E141" s="248" t="s">
        <v>216</v>
      </c>
      <c r="F141" s="244">
        <v>129</v>
      </c>
      <c r="G141" s="38">
        <f t="shared" si="50"/>
        <v>0</v>
      </c>
      <c r="H141" s="38">
        <f t="shared" si="49"/>
        <v>0</v>
      </c>
      <c r="I141" s="38"/>
      <c r="J141" s="38">
        <v>0</v>
      </c>
      <c r="K141" s="245"/>
      <c r="L141" s="245"/>
      <c r="M141" s="245"/>
      <c r="N141" s="245"/>
      <c r="O141" s="241">
        <f t="shared" si="51"/>
        <v>0</v>
      </c>
      <c r="P141" s="242"/>
      <c r="Q141" s="243"/>
      <c r="R141" s="211"/>
      <c r="S141" s="175">
        <v>135</v>
      </c>
      <c r="T141" s="173"/>
      <c r="U141" s="173"/>
      <c r="V141" s="174"/>
      <c r="W141" s="311"/>
      <c r="X141" s="174">
        <f t="shared" si="52"/>
        <v>0</v>
      </c>
    </row>
    <row r="142" spans="1:24" ht="45.75" customHeight="1">
      <c r="A142" s="404"/>
      <c r="B142" s="236">
        <v>2</v>
      </c>
      <c r="C142" s="236"/>
      <c r="D142" s="388" t="s">
        <v>357</v>
      </c>
      <c r="E142" s="388"/>
      <c r="F142" s="244">
        <v>130</v>
      </c>
      <c r="G142" s="42">
        <f aca="true" t="shared" si="54" ref="G142:N142">G143+G146+G149</f>
        <v>4</v>
      </c>
      <c r="H142" s="42">
        <f t="shared" si="54"/>
        <v>4</v>
      </c>
      <c r="I142" s="42">
        <f t="shared" si="54"/>
        <v>0</v>
      </c>
      <c r="J142" s="42">
        <f t="shared" si="54"/>
        <v>4</v>
      </c>
      <c r="K142" s="241">
        <f t="shared" si="54"/>
        <v>3</v>
      </c>
      <c r="L142" s="241">
        <f t="shared" si="54"/>
        <v>3</v>
      </c>
      <c r="M142" s="241">
        <f t="shared" si="54"/>
        <v>3</v>
      </c>
      <c r="N142" s="241">
        <f t="shared" si="54"/>
        <v>3</v>
      </c>
      <c r="O142" s="241">
        <f t="shared" si="51"/>
        <v>3</v>
      </c>
      <c r="P142" s="242">
        <f>O142/J142</f>
        <v>0.75</v>
      </c>
      <c r="Q142" s="243">
        <f>J142/G142</f>
        <v>1</v>
      </c>
      <c r="R142" s="212"/>
      <c r="S142" s="176">
        <v>136</v>
      </c>
      <c r="T142" s="42">
        <f>T143+T146+T149</f>
        <v>3</v>
      </c>
      <c r="U142" s="42">
        <f>U143+U146+U149</f>
        <v>0</v>
      </c>
      <c r="V142" s="42">
        <f>V143+V146+V149</f>
        <v>0</v>
      </c>
      <c r="W142" s="309">
        <f>W143+W146+W149</f>
        <v>0</v>
      </c>
      <c r="X142" s="173">
        <f t="shared" si="52"/>
        <v>3</v>
      </c>
    </row>
    <row r="143" spans="1:24" ht="31.5" customHeight="1">
      <c r="A143" s="404"/>
      <c r="B143" s="404"/>
      <c r="C143" s="236" t="s">
        <v>27</v>
      </c>
      <c r="D143" s="388" t="s">
        <v>358</v>
      </c>
      <c r="E143" s="388"/>
      <c r="F143" s="244">
        <v>131</v>
      </c>
      <c r="G143" s="38">
        <f>J143</f>
        <v>0</v>
      </c>
      <c r="H143" s="38">
        <f>H144+H145</f>
        <v>0</v>
      </c>
      <c r="I143" s="38">
        <f>I144+I145</f>
        <v>0</v>
      </c>
      <c r="J143" s="38">
        <v>0</v>
      </c>
      <c r="K143" s="245">
        <v>0</v>
      </c>
      <c r="L143" s="245">
        <v>0</v>
      </c>
      <c r="M143" s="245">
        <v>0</v>
      </c>
      <c r="N143" s="245">
        <v>0</v>
      </c>
      <c r="O143" s="241">
        <f t="shared" si="51"/>
        <v>0</v>
      </c>
      <c r="P143" s="242"/>
      <c r="Q143" s="243"/>
      <c r="R143" s="211"/>
      <c r="S143" s="175">
        <v>137</v>
      </c>
      <c r="T143" s="173"/>
      <c r="U143" s="173"/>
      <c r="V143" s="174"/>
      <c r="W143" s="311"/>
      <c r="X143" s="174">
        <f t="shared" si="52"/>
        <v>0</v>
      </c>
    </row>
    <row r="144" spans="1:24" ht="31.5" customHeight="1">
      <c r="A144" s="404"/>
      <c r="B144" s="404"/>
      <c r="C144" s="236"/>
      <c r="D144" s="240" t="s">
        <v>152</v>
      </c>
      <c r="E144" s="240" t="s">
        <v>154</v>
      </c>
      <c r="F144" s="244">
        <v>132</v>
      </c>
      <c r="G144" s="38">
        <f>J144</f>
        <v>0</v>
      </c>
      <c r="H144" s="38">
        <f>J144</f>
        <v>0</v>
      </c>
      <c r="I144" s="38"/>
      <c r="J144" s="38">
        <v>0</v>
      </c>
      <c r="K144" s="245"/>
      <c r="L144" s="245"/>
      <c r="M144" s="245"/>
      <c r="N144" s="245"/>
      <c r="O144" s="241">
        <f t="shared" si="51"/>
        <v>0</v>
      </c>
      <c r="P144" s="242"/>
      <c r="Q144" s="243"/>
      <c r="R144" s="211"/>
      <c r="S144" s="175">
        <v>138</v>
      </c>
      <c r="T144" s="173"/>
      <c r="U144" s="173"/>
      <c r="V144" s="174"/>
      <c r="W144" s="311"/>
      <c r="X144" s="174">
        <f t="shared" si="52"/>
        <v>0</v>
      </c>
    </row>
    <row r="145" spans="1:24" ht="45" customHeight="1">
      <c r="A145" s="404"/>
      <c r="B145" s="404"/>
      <c r="C145" s="236"/>
      <c r="D145" s="240" t="s">
        <v>153</v>
      </c>
      <c r="E145" s="240" t="s">
        <v>155</v>
      </c>
      <c r="F145" s="244">
        <v>133</v>
      </c>
      <c r="G145" s="38">
        <f>J145</f>
        <v>0</v>
      </c>
      <c r="H145" s="38">
        <f>J145</f>
        <v>0</v>
      </c>
      <c r="I145" s="38"/>
      <c r="J145" s="38">
        <v>0</v>
      </c>
      <c r="K145" s="245"/>
      <c r="L145" s="245"/>
      <c r="M145" s="245"/>
      <c r="N145" s="245"/>
      <c r="O145" s="241">
        <f t="shared" si="51"/>
        <v>0</v>
      </c>
      <c r="P145" s="242"/>
      <c r="Q145" s="243"/>
      <c r="R145" s="211"/>
      <c r="S145" s="175">
        <v>139</v>
      </c>
      <c r="T145" s="173"/>
      <c r="U145" s="173"/>
      <c r="V145" s="174"/>
      <c r="W145" s="311"/>
      <c r="X145" s="174">
        <f t="shared" si="52"/>
        <v>0</v>
      </c>
    </row>
    <row r="146" spans="1:24" ht="34.5" customHeight="1">
      <c r="A146" s="404"/>
      <c r="B146" s="404"/>
      <c r="C146" s="236" t="s">
        <v>28</v>
      </c>
      <c r="D146" s="388" t="s">
        <v>359</v>
      </c>
      <c r="E146" s="388"/>
      <c r="F146" s="244">
        <v>134</v>
      </c>
      <c r="G146" s="38">
        <f>G147+G148</f>
        <v>0</v>
      </c>
      <c r="H146" s="38">
        <f>H147+H148</f>
        <v>0</v>
      </c>
      <c r="I146" s="38"/>
      <c r="J146" s="38"/>
      <c r="K146" s="245"/>
      <c r="L146" s="245"/>
      <c r="M146" s="245"/>
      <c r="N146" s="245"/>
      <c r="O146" s="241">
        <f t="shared" si="51"/>
        <v>0</v>
      </c>
      <c r="P146" s="242"/>
      <c r="Q146" s="243"/>
      <c r="R146" s="211"/>
      <c r="S146" s="175">
        <v>140</v>
      </c>
      <c r="T146" s="173"/>
      <c r="U146" s="173"/>
      <c r="V146" s="174"/>
      <c r="W146" s="311"/>
      <c r="X146" s="174">
        <f t="shared" si="52"/>
        <v>0</v>
      </c>
    </row>
    <row r="147" spans="1:24" ht="27.75" customHeight="1">
      <c r="A147" s="404"/>
      <c r="B147" s="404"/>
      <c r="C147" s="236"/>
      <c r="D147" s="240" t="s">
        <v>75</v>
      </c>
      <c r="E147" s="240" t="s">
        <v>154</v>
      </c>
      <c r="F147" s="244">
        <v>135</v>
      </c>
      <c r="G147" s="38"/>
      <c r="H147" s="38">
        <f aca="true" t="shared" si="55" ref="H147:H154">J147</f>
        <v>0</v>
      </c>
      <c r="I147" s="38"/>
      <c r="J147" s="38">
        <v>0</v>
      </c>
      <c r="K147" s="245"/>
      <c r="L147" s="245"/>
      <c r="M147" s="245"/>
      <c r="N147" s="245"/>
      <c r="O147" s="241">
        <f t="shared" si="51"/>
        <v>0</v>
      </c>
      <c r="P147" s="242"/>
      <c r="Q147" s="243"/>
      <c r="R147" s="211"/>
      <c r="S147" s="175">
        <v>141</v>
      </c>
      <c r="T147" s="173"/>
      <c r="U147" s="173"/>
      <c r="V147" s="174"/>
      <c r="W147" s="311"/>
      <c r="X147" s="174">
        <f t="shared" si="52"/>
        <v>0</v>
      </c>
    </row>
    <row r="148" spans="1:24" ht="47.25" customHeight="1">
      <c r="A148" s="404"/>
      <c r="B148" s="404"/>
      <c r="C148" s="236"/>
      <c r="D148" s="240" t="s">
        <v>77</v>
      </c>
      <c r="E148" s="240" t="s">
        <v>155</v>
      </c>
      <c r="F148" s="244">
        <v>136</v>
      </c>
      <c r="G148" s="38"/>
      <c r="H148" s="38">
        <f t="shared" si="55"/>
        <v>0</v>
      </c>
      <c r="I148" s="38"/>
      <c r="J148" s="38">
        <v>0</v>
      </c>
      <c r="K148" s="245"/>
      <c r="L148" s="245"/>
      <c r="M148" s="245"/>
      <c r="N148" s="245"/>
      <c r="O148" s="241">
        <f t="shared" si="51"/>
        <v>0</v>
      </c>
      <c r="P148" s="242"/>
      <c r="Q148" s="243"/>
      <c r="R148" s="211"/>
      <c r="S148" s="175">
        <v>142</v>
      </c>
      <c r="T148" s="173"/>
      <c r="U148" s="173"/>
      <c r="V148" s="174"/>
      <c r="W148" s="311"/>
      <c r="X148" s="174">
        <f t="shared" si="52"/>
        <v>0</v>
      </c>
    </row>
    <row r="149" spans="1:24" ht="21.75" customHeight="1">
      <c r="A149" s="404"/>
      <c r="B149" s="404"/>
      <c r="C149" s="236" t="s">
        <v>30</v>
      </c>
      <c r="D149" s="388" t="s">
        <v>44</v>
      </c>
      <c r="E149" s="388"/>
      <c r="F149" s="244">
        <v>137</v>
      </c>
      <c r="G149" s="38">
        <f>J149</f>
        <v>4</v>
      </c>
      <c r="H149" s="38">
        <f t="shared" si="55"/>
        <v>4</v>
      </c>
      <c r="I149" s="38"/>
      <c r="J149" s="38">
        <v>4</v>
      </c>
      <c r="K149" s="245">
        <f>T149</f>
        <v>3</v>
      </c>
      <c r="L149" s="245">
        <f>T149+U149</f>
        <v>3</v>
      </c>
      <c r="M149" s="245">
        <f>L149+V149</f>
        <v>3</v>
      </c>
      <c r="N149" s="245">
        <f>T149+U149+V149+W149</f>
        <v>3</v>
      </c>
      <c r="O149" s="241">
        <f t="shared" si="51"/>
        <v>3</v>
      </c>
      <c r="P149" s="242">
        <f>O149/J149</f>
        <v>0.75</v>
      </c>
      <c r="Q149" s="243">
        <f>J149/G149</f>
        <v>1</v>
      </c>
      <c r="R149" s="211"/>
      <c r="S149" s="175">
        <v>143</v>
      </c>
      <c r="T149" s="173">
        <v>3</v>
      </c>
      <c r="U149" s="173"/>
      <c r="V149" s="174"/>
      <c r="W149" s="311"/>
      <c r="X149" s="174">
        <f t="shared" si="52"/>
        <v>3</v>
      </c>
    </row>
    <row r="150" spans="1:24" ht="24" customHeight="1">
      <c r="A150" s="404"/>
      <c r="B150" s="236">
        <v>3</v>
      </c>
      <c r="C150" s="236"/>
      <c r="D150" s="388" t="s">
        <v>9</v>
      </c>
      <c r="E150" s="388"/>
      <c r="F150" s="244"/>
      <c r="G150" s="42">
        <f>H150</f>
        <v>3</v>
      </c>
      <c r="H150" s="42">
        <f t="shared" si="55"/>
        <v>3</v>
      </c>
      <c r="I150" s="42"/>
      <c r="J150" s="38">
        <v>3</v>
      </c>
      <c r="K150" s="245"/>
      <c r="L150" s="245"/>
      <c r="M150" s="245"/>
      <c r="N150" s="245"/>
      <c r="O150" s="241">
        <f t="shared" si="51"/>
        <v>0</v>
      </c>
      <c r="P150" s="242"/>
      <c r="Q150" s="243"/>
      <c r="R150" s="211"/>
      <c r="S150" s="175">
        <v>144</v>
      </c>
      <c r="T150" s="173"/>
      <c r="U150" s="173"/>
      <c r="V150" s="174"/>
      <c r="W150" s="311"/>
      <c r="X150" s="174">
        <f t="shared" si="52"/>
        <v>0</v>
      </c>
    </row>
    <row r="151" spans="1:24" s="328" customFormat="1" ht="48" customHeight="1">
      <c r="A151" s="323" t="s">
        <v>19</v>
      </c>
      <c r="B151" s="323"/>
      <c r="C151" s="323"/>
      <c r="D151" s="420" t="s">
        <v>416</v>
      </c>
      <c r="E151" s="420"/>
      <c r="F151" s="254">
        <v>138</v>
      </c>
      <c r="G151" s="324">
        <f>H151</f>
        <v>2681</v>
      </c>
      <c r="H151" s="324">
        <f t="shared" si="55"/>
        <v>2681</v>
      </c>
      <c r="I151" s="324"/>
      <c r="J151" s="324">
        <v>2681</v>
      </c>
      <c r="K151" s="324">
        <f>K13-K40</f>
        <v>295</v>
      </c>
      <c r="L151" s="324">
        <f>L13-L40</f>
        <v>670</v>
      </c>
      <c r="M151" s="324">
        <f>M13-M40</f>
        <v>1700</v>
      </c>
      <c r="N151" s="324">
        <f>N13-N40</f>
        <v>1978</v>
      </c>
      <c r="O151" s="324">
        <f t="shared" si="51"/>
        <v>1978</v>
      </c>
      <c r="P151" s="255">
        <f>O151/J151</f>
        <v>0.7377844088026856</v>
      </c>
      <c r="Q151" s="325">
        <f>J151/G151</f>
        <v>1</v>
      </c>
      <c r="R151" s="326"/>
      <c r="S151" s="339">
        <v>145</v>
      </c>
      <c r="T151" s="324">
        <f>T13-T40</f>
        <v>295</v>
      </c>
      <c r="U151" s="324">
        <f>U13-U40</f>
        <v>375</v>
      </c>
      <c r="V151" s="324">
        <f>V13-V40</f>
        <v>1030</v>
      </c>
      <c r="W151" s="324">
        <f>W13-W40</f>
        <v>278</v>
      </c>
      <c r="X151" s="327">
        <f t="shared" si="52"/>
        <v>1978</v>
      </c>
    </row>
    <row r="152" spans="1:24" ht="18" customHeight="1">
      <c r="A152" s="251"/>
      <c r="B152" s="251"/>
      <c r="C152" s="251"/>
      <c r="D152" s="264"/>
      <c r="E152" s="264" t="s">
        <v>277</v>
      </c>
      <c r="F152" s="244">
        <v>139</v>
      </c>
      <c r="G152" s="340">
        <f>J152</f>
        <v>36</v>
      </c>
      <c r="H152" s="340">
        <f t="shared" si="55"/>
        <v>36</v>
      </c>
      <c r="I152" s="340"/>
      <c r="J152" s="38">
        <v>36</v>
      </c>
      <c r="K152" s="341"/>
      <c r="L152" s="341"/>
      <c r="M152" s="341"/>
      <c r="N152" s="341"/>
      <c r="O152" s="324"/>
      <c r="P152" s="337">
        <f>O152/J152</f>
        <v>0</v>
      </c>
      <c r="Q152" s="342">
        <f>J152/G152</f>
        <v>1</v>
      </c>
      <c r="R152" s="211"/>
      <c r="S152" s="175">
        <v>146</v>
      </c>
      <c r="T152" s="174"/>
      <c r="U152" s="174"/>
      <c r="V152" s="174"/>
      <c r="W152" s="311"/>
      <c r="X152" s="174">
        <f t="shared" si="52"/>
        <v>0</v>
      </c>
    </row>
    <row r="153" spans="1:24" ht="15.75" customHeight="1">
      <c r="A153" s="251"/>
      <c r="B153" s="251"/>
      <c r="C153" s="251"/>
      <c r="D153" s="264"/>
      <c r="E153" s="264" t="s">
        <v>151</v>
      </c>
      <c r="F153" s="244">
        <v>140</v>
      </c>
      <c r="G153" s="340">
        <f>J153</f>
        <v>505</v>
      </c>
      <c r="H153" s="340">
        <f t="shared" si="55"/>
        <v>505</v>
      </c>
      <c r="I153" s="340"/>
      <c r="J153" s="38">
        <v>505</v>
      </c>
      <c r="K153" s="341">
        <v>30</v>
      </c>
      <c r="L153" s="341">
        <v>74</v>
      </c>
      <c r="M153" s="341">
        <v>136</v>
      </c>
      <c r="N153" s="341">
        <v>389</v>
      </c>
      <c r="O153" s="341">
        <f>N153</f>
        <v>389</v>
      </c>
      <c r="P153" s="337">
        <f>O153/J153</f>
        <v>0.7702970297029703</v>
      </c>
      <c r="Q153" s="342">
        <f>J153/G153</f>
        <v>1</v>
      </c>
      <c r="R153" s="211"/>
      <c r="S153" s="175">
        <v>147</v>
      </c>
      <c r="T153" s="174">
        <v>10</v>
      </c>
      <c r="U153" s="174">
        <v>50</v>
      </c>
      <c r="V153" s="174">
        <v>100</v>
      </c>
      <c r="W153" s="311">
        <v>200</v>
      </c>
      <c r="X153" s="174">
        <f t="shared" si="52"/>
        <v>360</v>
      </c>
    </row>
    <row r="154" spans="1:106" s="30" customFormat="1" ht="19.5" customHeight="1">
      <c r="A154" s="266" t="s">
        <v>20</v>
      </c>
      <c r="B154" s="53"/>
      <c r="C154" s="53"/>
      <c r="D154" s="354" t="s">
        <v>380</v>
      </c>
      <c r="E154" s="354"/>
      <c r="F154" s="244">
        <v>141</v>
      </c>
      <c r="G154" s="340">
        <f>J154</f>
        <v>504</v>
      </c>
      <c r="H154" s="265">
        <f t="shared" si="55"/>
        <v>504</v>
      </c>
      <c r="I154" s="58"/>
      <c r="J154" s="58">
        <v>504</v>
      </c>
      <c r="K154" s="267">
        <f>(K151+K153-K152)*16/100</f>
        <v>52</v>
      </c>
      <c r="L154" s="267">
        <f>(L151+L153-L152)*16/100</f>
        <v>119.04</v>
      </c>
      <c r="M154" s="267">
        <f>(M151+M153-M152)*16/100</f>
        <v>293.76</v>
      </c>
      <c r="N154" s="267">
        <f>(N151+N153-N152)*16/100</f>
        <v>378.72</v>
      </c>
      <c r="O154" s="267">
        <f>(O151+O153-O152)*16/100</f>
        <v>378.72</v>
      </c>
      <c r="P154" s="242">
        <f>O154/J154</f>
        <v>0.7514285714285714</v>
      </c>
      <c r="Q154" s="249">
        <f>J154/G154</f>
        <v>1</v>
      </c>
      <c r="R154" s="212"/>
      <c r="S154" s="343">
        <v>148</v>
      </c>
      <c r="T154" s="58">
        <v>30</v>
      </c>
      <c r="U154" s="58">
        <v>44</v>
      </c>
      <c r="V154" s="58">
        <f>V151*16%</f>
        <v>164.8</v>
      </c>
      <c r="W154" s="312">
        <f>W151*16%</f>
        <v>44.480000000000004</v>
      </c>
      <c r="X154" s="58">
        <f>(X151+X153)*16%</f>
        <v>374.08</v>
      </c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</row>
    <row r="155" spans="1:24" ht="32.25" customHeight="1">
      <c r="A155" s="229" t="s">
        <v>21</v>
      </c>
      <c r="B155" s="235"/>
      <c r="C155" s="260"/>
      <c r="D155" s="421" t="s">
        <v>14</v>
      </c>
      <c r="E155" s="421"/>
      <c r="F155" s="244"/>
      <c r="G155" s="268"/>
      <c r="H155" s="268"/>
      <c r="I155" s="268"/>
      <c r="J155" s="38">
        <v>0</v>
      </c>
      <c r="K155" s="269"/>
      <c r="L155" s="269"/>
      <c r="M155" s="269"/>
      <c r="N155" s="269"/>
      <c r="O155" s="241">
        <f t="shared" si="51"/>
        <v>0</v>
      </c>
      <c r="P155" s="242"/>
      <c r="Q155" s="249"/>
      <c r="R155" s="211"/>
      <c r="S155" s="175">
        <v>149</v>
      </c>
      <c r="T155" s="173"/>
      <c r="U155" s="173"/>
      <c r="V155" s="174"/>
      <c r="W155" s="311"/>
      <c r="X155" s="174">
        <f t="shared" si="52"/>
        <v>0</v>
      </c>
    </row>
    <row r="156" spans="1:24" ht="43.5" customHeight="1">
      <c r="A156" s="232"/>
      <c r="B156" s="235">
        <v>1</v>
      </c>
      <c r="C156" s="260"/>
      <c r="D156" s="386" t="s">
        <v>360</v>
      </c>
      <c r="E156" s="387"/>
      <c r="F156" s="244">
        <v>142</v>
      </c>
      <c r="G156" s="268">
        <f>G14</f>
        <v>14605</v>
      </c>
      <c r="H156" s="270">
        <f>H14</f>
        <v>14605</v>
      </c>
      <c r="I156" s="268"/>
      <c r="J156" s="270">
        <f aca="true" t="shared" si="56" ref="J156:O156">J14</f>
        <v>14605</v>
      </c>
      <c r="K156" s="270">
        <f t="shared" si="56"/>
        <v>3522</v>
      </c>
      <c r="L156" s="270">
        <f t="shared" si="56"/>
        <v>7347</v>
      </c>
      <c r="M156" s="270">
        <f t="shared" si="56"/>
        <v>11272</v>
      </c>
      <c r="N156" s="270">
        <f t="shared" si="56"/>
        <v>14795</v>
      </c>
      <c r="O156" s="270">
        <f t="shared" si="56"/>
        <v>14795</v>
      </c>
      <c r="P156" s="242">
        <f>O156/J156</f>
        <v>1.0130092434097913</v>
      </c>
      <c r="Q156" s="249">
        <f>J156/G156</f>
        <v>1</v>
      </c>
      <c r="R156" s="211"/>
      <c r="S156" s="175"/>
      <c r="T156" s="173"/>
      <c r="U156" s="173"/>
      <c r="V156" s="174"/>
      <c r="W156" s="311"/>
      <c r="X156" s="174"/>
    </row>
    <row r="157" spans="1:24" ht="35.25" customHeight="1">
      <c r="A157" s="232"/>
      <c r="B157" s="235"/>
      <c r="C157" s="260" t="s">
        <v>27</v>
      </c>
      <c r="D157" s="388" t="s">
        <v>361</v>
      </c>
      <c r="E157" s="388"/>
      <c r="F157" s="244">
        <v>143</v>
      </c>
      <c r="G157" s="268"/>
      <c r="H157" s="270"/>
      <c r="I157" s="268"/>
      <c r="J157" s="270"/>
      <c r="K157" s="269"/>
      <c r="L157" s="269"/>
      <c r="M157" s="269"/>
      <c r="N157" s="269"/>
      <c r="O157" s="241"/>
      <c r="P157" s="242"/>
      <c r="Q157" s="249"/>
      <c r="R157" s="211"/>
      <c r="S157" s="175"/>
      <c r="T157" s="173"/>
      <c r="U157" s="173"/>
      <c r="V157" s="174"/>
      <c r="W157" s="311"/>
      <c r="X157" s="174"/>
    </row>
    <row r="158" spans="1:24" ht="87.75" customHeight="1">
      <c r="A158" s="232"/>
      <c r="B158" s="235"/>
      <c r="C158" s="260" t="s">
        <v>396</v>
      </c>
      <c r="D158" s="429" t="s">
        <v>362</v>
      </c>
      <c r="E158" s="430"/>
      <c r="F158" s="244">
        <v>144</v>
      </c>
      <c r="G158" s="268"/>
      <c r="H158" s="270">
        <f>H16</f>
        <v>0</v>
      </c>
      <c r="I158" s="268"/>
      <c r="J158" s="270"/>
      <c r="K158" s="269"/>
      <c r="L158" s="269"/>
      <c r="M158" s="269"/>
      <c r="N158" s="269"/>
      <c r="O158" s="241"/>
      <c r="P158" s="242"/>
      <c r="Q158" s="249"/>
      <c r="R158" s="211"/>
      <c r="S158" s="175"/>
      <c r="T158" s="173"/>
      <c r="U158" s="173"/>
      <c r="V158" s="174"/>
      <c r="W158" s="311"/>
      <c r="X158" s="174"/>
    </row>
    <row r="159" spans="1:24" ht="47.25" customHeight="1">
      <c r="A159" s="232"/>
      <c r="B159" s="235">
        <v>2</v>
      </c>
      <c r="C159" s="260"/>
      <c r="D159" s="384" t="s">
        <v>385</v>
      </c>
      <c r="E159" s="385"/>
      <c r="F159" s="244">
        <v>145</v>
      </c>
      <c r="G159" s="270">
        <f>G41</f>
        <v>12074</v>
      </c>
      <c r="H159" s="270">
        <f>J159</f>
        <v>12081</v>
      </c>
      <c r="I159" s="270">
        <f>I97</f>
        <v>0</v>
      </c>
      <c r="J159" s="270">
        <f aca="true" t="shared" si="57" ref="J159:O159">J40</f>
        <v>12081</v>
      </c>
      <c r="K159" s="269">
        <f t="shared" si="57"/>
        <v>3257</v>
      </c>
      <c r="L159" s="269">
        <f t="shared" si="57"/>
        <v>6737</v>
      </c>
      <c r="M159" s="269">
        <f t="shared" si="57"/>
        <v>9662</v>
      </c>
      <c r="N159" s="269">
        <f t="shared" si="57"/>
        <v>12937</v>
      </c>
      <c r="O159" s="269">
        <f t="shared" si="57"/>
        <v>12937</v>
      </c>
      <c r="P159" s="242">
        <f>O159/J159</f>
        <v>1.0708550616670804</v>
      </c>
      <c r="Q159" s="243">
        <f>J159/G159</f>
        <v>1.0005797581580256</v>
      </c>
      <c r="R159" s="211"/>
      <c r="S159" s="175">
        <v>150</v>
      </c>
      <c r="T159" s="173"/>
      <c r="U159" s="173"/>
      <c r="V159" s="174"/>
      <c r="W159" s="311"/>
      <c r="X159" s="174">
        <f>SUM(T159:W159)</f>
        <v>0</v>
      </c>
    </row>
    <row r="160" spans="1:24" ht="104.25" customHeight="1">
      <c r="A160" s="232"/>
      <c r="B160" s="235"/>
      <c r="C160" s="260" t="s">
        <v>27</v>
      </c>
      <c r="D160" s="384" t="s">
        <v>386</v>
      </c>
      <c r="E160" s="385"/>
      <c r="F160" s="244">
        <v>146</v>
      </c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</row>
    <row r="161" spans="1:24" ht="47.25" customHeight="1">
      <c r="A161" s="232"/>
      <c r="B161" s="235">
        <v>3</v>
      </c>
      <c r="C161" s="260"/>
      <c r="D161" s="384" t="s">
        <v>363</v>
      </c>
      <c r="E161" s="385"/>
      <c r="F161" s="244">
        <v>147</v>
      </c>
      <c r="G161" s="270">
        <f>G98</f>
        <v>4682</v>
      </c>
      <c r="H161" s="270">
        <f>J161</f>
        <v>4682</v>
      </c>
      <c r="I161" s="270"/>
      <c r="J161" s="270">
        <f>J98</f>
        <v>4682</v>
      </c>
      <c r="K161" s="270">
        <f>K98</f>
        <v>1225</v>
      </c>
      <c r="L161" s="270">
        <f>L98</f>
        <v>2697</v>
      </c>
      <c r="M161" s="270">
        <f>M98</f>
        <v>3887</v>
      </c>
      <c r="N161" s="270">
        <f>N98</f>
        <v>5133</v>
      </c>
      <c r="O161" s="270">
        <f>N161</f>
        <v>5133</v>
      </c>
      <c r="P161" s="242">
        <f>O161/J161</f>
        <v>1.0963263562580094</v>
      </c>
      <c r="Q161" s="243">
        <f>J161/G161</f>
        <v>1</v>
      </c>
      <c r="R161" s="270"/>
      <c r="S161" s="270"/>
      <c r="T161" s="270"/>
      <c r="U161" s="270"/>
      <c r="V161" s="270"/>
      <c r="W161" s="270"/>
      <c r="X161" s="270"/>
    </row>
    <row r="162" spans="1:24" ht="19.5" customHeight="1">
      <c r="A162" s="232"/>
      <c r="B162" s="235"/>
      <c r="C162" s="260" t="s">
        <v>27</v>
      </c>
      <c r="D162" s="384" t="s">
        <v>403</v>
      </c>
      <c r="E162" s="385"/>
      <c r="F162" s="244" t="s">
        <v>393</v>
      </c>
      <c r="G162" s="270"/>
      <c r="H162" s="270"/>
      <c r="I162" s="270"/>
      <c r="J162" s="270">
        <v>76</v>
      </c>
      <c r="K162" s="269"/>
      <c r="L162" s="269"/>
      <c r="M162" s="269"/>
      <c r="N162" s="269"/>
      <c r="O162" s="241"/>
      <c r="P162" s="242"/>
      <c r="Q162" s="243"/>
      <c r="R162" s="211"/>
      <c r="S162" s="175"/>
      <c r="T162" s="173"/>
      <c r="U162" s="173"/>
      <c r="V162" s="174"/>
      <c r="W162" s="311"/>
      <c r="X162" s="174">
        <f t="shared" si="52"/>
        <v>0</v>
      </c>
    </row>
    <row r="163" spans="1:24" ht="18.75" customHeight="1">
      <c r="A163" s="232"/>
      <c r="B163" s="235"/>
      <c r="C163" s="260" t="s">
        <v>28</v>
      </c>
      <c r="D163" s="384" t="s">
        <v>404</v>
      </c>
      <c r="E163" s="385"/>
      <c r="F163" s="244" t="s">
        <v>394</v>
      </c>
      <c r="G163" s="270"/>
      <c r="H163" s="270"/>
      <c r="I163" s="270"/>
      <c r="J163" s="270"/>
      <c r="K163" s="269"/>
      <c r="L163" s="269"/>
      <c r="M163" s="269"/>
      <c r="N163" s="269"/>
      <c r="O163" s="241"/>
      <c r="P163" s="242"/>
      <c r="Q163" s="243"/>
      <c r="R163" s="211"/>
      <c r="S163" s="175"/>
      <c r="T163" s="173"/>
      <c r="U163" s="173"/>
      <c r="V163" s="174"/>
      <c r="W163" s="311"/>
      <c r="X163" s="174"/>
    </row>
    <row r="164" spans="1:24" ht="18.75" customHeight="1">
      <c r="A164" s="232"/>
      <c r="B164" s="235"/>
      <c r="C164" s="260" t="s">
        <v>30</v>
      </c>
      <c r="D164" s="384"/>
      <c r="E164" s="385"/>
      <c r="F164" s="244" t="s">
        <v>395</v>
      </c>
      <c r="G164" s="270"/>
      <c r="H164" s="270"/>
      <c r="I164" s="270"/>
      <c r="J164" s="270"/>
      <c r="K164" s="269"/>
      <c r="L164" s="269"/>
      <c r="M164" s="269"/>
      <c r="N164" s="269"/>
      <c r="O164" s="241"/>
      <c r="P164" s="242"/>
      <c r="Q164" s="243"/>
      <c r="R164" s="211"/>
      <c r="S164" s="175"/>
      <c r="T164" s="173"/>
      <c r="U164" s="173"/>
      <c r="V164" s="174"/>
      <c r="W164" s="311"/>
      <c r="X164" s="174"/>
    </row>
    <row r="165" spans="1:24" ht="33" customHeight="1">
      <c r="A165" s="232"/>
      <c r="B165" s="235"/>
      <c r="C165" s="260"/>
      <c r="D165" s="388" t="s">
        <v>275</v>
      </c>
      <c r="E165" s="388"/>
      <c r="F165" s="244"/>
      <c r="G165" s="270">
        <f aca="true" t="shared" si="58" ref="G165:N165">G99</f>
        <v>3845</v>
      </c>
      <c r="H165" s="270">
        <f t="shared" si="58"/>
        <v>3845</v>
      </c>
      <c r="I165" s="270">
        <f t="shared" si="58"/>
        <v>0</v>
      </c>
      <c r="J165" s="270">
        <f t="shared" si="58"/>
        <v>3845</v>
      </c>
      <c r="K165" s="269">
        <f t="shared" si="58"/>
        <v>1100</v>
      </c>
      <c r="L165" s="269">
        <f t="shared" si="58"/>
        <v>2213</v>
      </c>
      <c r="M165" s="269">
        <f t="shared" si="58"/>
        <v>3325</v>
      </c>
      <c r="N165" s="269">
        <f t="shared" si="58"/>
        <v>4473</v>
      </c>
      <c r="O165" s="241">
        <f t="shared" si="51"/>
        <v>4473</v>
      </c>
      <c r="P165" s="242">
        <f aca="true" t="shared" si="59" ref="P165:P171">O165/J165</f>
        <v>1.1633289986996098</v>
      </c>
      <c r="Q165" s="243">
        <f aca="true" t="shared" si="60" ref="Q165:Q171">J165/G165</f>
        <v>1</v>
      </c>
      <c r="R165" s="211"/>
      <c r="S165" s="175">
        <v>151</v>
      </c>
      <c r="T165" s="173"/>
      <c r="U165" s="173"/>
      <c r="V165" s="174"/>
      <c r="W165" s="311"/>
      <c r="X165" s="174">
        <f t="shared" si="52"/>
        <v>0</v>
      </c>
    </row>
    <row r="166" spans="1:24" ht="45" customHeight="1">
      <c r="A166" s="415"/>
      <c r="B166" s="234">
        <v>4</v>
      </c>
      <c r="C166" s="236"/>
      <c r="D166" s="388" t="s">
        <v>101</v>
      </c>
      <c r="E166" s="388"/>
      <c r="F166" s="244">
        <v>148</v>
      </c>
      <c r="G166" s="38">
        <f>J166</f>
        <v>73</v>
      </c>
      <c r="H166" s="38">
        <f>J166</f>
        <v>73</v>
      </c>
      <c r="I166" s="38"/>
      <c r="J166" s="38">
        <v>73</v>
      </c>
      <c r="K166" s="245">
        <v>73</v>
      </c>
      <c r="L166" s="245">
        <v>73</v>
      </c>
      <c r="M166" s="245">
        <v>73</v>
      </c>
      <c r="N166" s="245">
        <v>73</v>
      </c>
      <c r="O166" s="241">
        <v>73</v>
      </c>
      <c r="P166" s="242">
        <f t="shared" si="59"/>
        <v>1</v>
      </c>
      <c r="Q166" s="243">
        <f t="shared" si="60"/>
        <v>1</v>
      </c>
      <c r="R166" s="211"/>
      <c r="S166" s="175">
        <v>152</v>
      </c>
      <c r="T166" s="173"/>
      <c r="U166" s="173"/>
      <c r="V166" s="174"/>
      <c r="W166" s="311"/>
      <c r="X166" s="174">
        <f t="shared" si="52"/>
        <v>0</v>
      </c>
    </row>
    <row r="167" spans="1:24" ht="21" customHeight="1">
      <c r="A167" s="415"/>
      <c r="B167" s="234">
        <v>5</v>
      </c>
      <c r="C167" s="236"/>
      <c r="D167" s="388" t="s">
        <v>122</v>
      </c>
      <c r="E167" s="388"/>
      <c r="F167" s="244">
        <v>149</v>
      </c>
      <c r="G167" s="38">
        <f>H167</f>
        <v>73</v>
      </c>
      <c r="H167" s="38">
        <f>J167</f>
        <v>73</v>
      </c>
      <c r="I167" s="38"/>
      <c r="J167" s="38">
        <v>73</v>
      </c>
      <c r="K167" s="245">
        <v>73</v>
      </c>
      <c r="L167" s="245">
        <v>73</v>
      </c>
      <c r="M167" s="245">
        <v>73</v>
      </c>
      <c r="N167" s="245">
        <v>73</v>
      </c>
      <c r="O167" s="241">
        <f t="shared" si="51"/>
        <v>73</v>
      </c>
      <c r="P167" s="242">
        <f t="shared" si="59"/>
        <v>1</v>
      </c>
      <c r="Q167" s="243">
        <f t="shared" si="60"/>
        <v>1</v>
      </c>
      <c r="R167" s="211"/>
      <c r="S167" s="175">
        <v>153</v>
      </c>
      <c r="T167" s="173"/>
      <c r="U167" s="173"/>
      <c r="V167" s="174"/>
      <c r="W167" s="311"/>
      <c r="X167" s="174">
        <f t="shared" si="52"/>
        <v>0</v>
      </c>
    </row>
    <row r="168" spans="1:24" ht="90" customHeight="1">
      <c r="A168" s="415"/>
      <c r="B168" s="234">
        <v>6</v>
      </c>
      <c r="C168" s="236" t="s">
        <v>27</v>
      </c>
      <c r="D168" s="386" t="s">
        <v>364</v>
      </c>
      <c r="E168" s="387"/>
      <c r="F168" s="244">
        <v>150</v>
      </c>
      <c r="G168" s="38">
        <f>(G161/G167)/12*1000</f>
        <v>5344.748858447489</v>
      </c>
      <c r="H168" s="38">
        <f>(H161/H167)/12*1000</f>
        <v>5344.748858447489</v>
      </c>
      <c r="I168" s="38"/>
      <c r="J168" s="38">
        <f>(J161/J167)/12*1000</f>
        <v>5344.748858447489</v>
      </c>
      <c r="K168" s="245">
        <f>(K161-K105-K110)/K167/3*1000</f>
        <v>5570.776255707763</v>
      </c>
      <c r="L168" s="245">
        <f>(L161-L105-L110)/L167/6*1000</f>
        <v>6095.890410958904</v>
      </c>
      <c r="M168" s="245">
        <f>(M161-M105-M110)/M167/9*1000</f>
        <v>5875.1902587519035</v>
      </c>
      <c r="N168" s="245">
        <f>(N161-N105-N110)/N167/12*1000</f>
        <v>5800.228310502283</v>
      </c>
      <c r="O168" s="241">
        <f t="shared" si="51"/>
        <v>5800.228310502283</v>
      </c>
      <c r="P168" s="242">
        <f t="shared" si="59"/>
        <v>1.0852199914566425</v>
      </c>
      <c r="Q168" s="243">
        <f t="shared" si="60"/>
        <v>1</v>
      </c>
      <c r="R168" s="211"/>
      <c r="S168" s="175">
        <v>154</v>
      </c>
      <c r="T168" s="173"/>
      <c r="U168" s="173"/>
      <c r="V168" s="174"/>
      <c r="W168" s="311"/>
      <c r="X168" s="174">
        <f t="shared" si="52"/>
        <v>0</v>
      </c>
    </row>
    <row r="169" spans="1:24" ht="102.75" customHeight="1">
      <c r="A169" s="415"/>
      <c r="B169" s="234"/>
      <c r="C169" s="236" t="s">
        <v>276</v>
      </c>
      <c r="D169" s="389" t="s">
        <v>387</v>
      </c>
      <c r="E169" s="389"/>
      <c r="F169" s="244">
        <v>151</v>
      </c>
      <c r="G169" s="38">
        <v>5062</v>
      </c>
      <c r="H169" s="38">
        <f>(H161-H104-H109)/H167/12*1000</f>
        <v>5061.643835616438</v>
      </c>
      <c r="I169" s="38"/>
      <c r="J169" s="38">
        <f>(J161-J104-J109)/J167/12*1000</f>
        <v>5061.643835616438</v>
      </c>
      <c r="K169" s="38">
        <f>(K165/K167)/3*1000</f>
        <v>5022.83105022831</v>
      </c>
      <c r="L169" s="38">
        <f>(L165/L167)/6*1000</f>
        <v>5052.511415525115</v>
      </c>
      <c r="M169" s="38">
        <f>(M165/M167)/12*1000</f>
        <v>3795.662100456621</v>
      </c>
      <c r="N169" s="38">
        <f>(N165/N167)/12*1000</f>
        <v>5106.164383561643</v>
      </c>
      <c r="O169" s="241">
        <f>N169</f>
        <v>5106.164383561643</v>
      </c>
      <c r="P169" s="242">
        <f>O169/J169</f>
        <v>1.0087956698240865</v>
      </c>
      <c r="Q169" s="243">
        <f>J169/G169</f>
        <v>0.9999296395923426</v>
      </c>
      <c r="R169" s="211"/>
      <c r="S169" s="175">
        <v>155</v>
      </c>
      <c r="T169" s="173"/>
      <c r="U169" s="173"/>
      <c r="V169" s="174"/>
      <c r="W169" s="311"/>
      <c r="X169" s="174">
        <f>SUM(T169:W169)</f>
        <v>0</v>
      </c>
    </row>
    <row r="170" spans="1:24" ht="102.75" customHeight="1">
      <c r="A170" s="415"/>
      <c r="B170" s="234"/>
      <c r="C170" s="236" t="s">
        <v>397</v>
      </c>
      <c r="D170" s="389" t="s">
        <v>375</v>
      </c>
      <c r="E170" s="389"/>
      <c r="F170" s="244">
        <v>152</v>
      </c>
      <c r="G170" s="38">
        <v>5258</v>
      </c>
      <c r="H170" s="38">
        <f>J170</f>
        <v>5257.990867579909</v>
      </c>
      <c r="I170" s="38"/>
      <c r="J170" s="245">
        <f>((J161-J162-J163)/J167)/12*1000</f>
        <v>5257.990867579909</v>
      </c>
      <c r="K170" s="245">
        <f>(K161-K105-K110)/K167/3*1000</f>
        <v>5570.776255707763</v>
      </c>
      <c r="L170" s="245">
        <f>(L161-L105-L110)/L167/6*1000</f>
        <v>6095.890410958904</v>
      </c>
      <c r="M170" s="245">
        <f>(M161-M105-M110)/M167/9*1000</f>
        <v>5875.1902587519035</v>
      </c>
      <c r="N170" s="245">
        <f>(N161-N105-N110)/N167/12*1000</f>
        <v>5800.228310502283</v>
      </c>
      <c r="O170" s="241">
        <f t="shared" si="51"/>
        <v>5800.228310502283</v>
      </c>
      <c r="P170" s="242">
        <f t="shared" si="59"/>
        <v>1.103126356925749</v>
      </c>
      <c r="Q170" s="243">
        <f t="shared" si="60"/>
        <v>0.999998263138058</v>
      </c>
      <c r="R170" s="211"/>
      <c r="S170" s="175">
        <v>155</v>
      </c>
      <c r="T170" s="173"/>
      <c r="U170" s="173"/>
      <c r="V170" s="174"/>
      <c r="W170" s="311"/>
      <c r="X170" s="174">
        <f t="shared" si="52"/>
        <v>0</v>
      </c>
    </row>
    <row r="171" spans="1:24" ht="62.25" customHeight="1">
      <c r="A171" s="415"/>
      <c r="B171" s="234">
        <v>7</v>
      </c>
      <c r="C171" s="236" t="s">
        <v>27</v>
      </c>
      <c r="D171" s="388" t="s">
        <v>388</v>
      </c>
      <c r="E171" s="388"/>
      <c r="F171" s="244">
        <v>153</v>
      </c>
      <c r="G171" s="38">
        <f>G14/G167</f>
        <v>200.06849315068493</v>
      </c>
      <c r="H171" s="38">
        <f>H14/H167</f>
        <v>200.06849315068493</v>
      </c>
      <c r="I171" s="38"/>
      <c r="J171" s="38">
        <f>J14/J167</f>
        <v>200.06849315068493</v>
      </c>
      <c r="K171" s="245">
        <f>K14/K167</f>
        <v>48.24657534246575</v>
      </c>
      <c r="L171" s="245">
        <f>L14/L167</f>
        <v>100.64383561643835</v>
      </c>
      <c r="M171" s="245">
        <f>M14/M167</f>
        <v>154.41095890410958</v>
      </c>
      <c r="N171" s="245">
        <f>N14/N167</f>
        <v>202.67123287671234</v>
      </c>
      <c r="O171" s="241">
        <f t="shared" si="51"/>
        <v>202.67123287671234</v>
      </c>
      <c r="P171" s="242">
        <f t="shared" si="59"/>
        <v>1.0130092434097913</v>
      </c>
      <c r="Q171" s="243">
        <f t="shared" si="60"/>
        <v>1</v>
      </c>
      <c r="R171" s="211"/>
      <c r="S171" s="175">
        <v>156</v>
      </c>
      <c r="T171" s="173"/>
      <c r="U171" s="173"/>
      <c r="V171" s="174"/>
      <c r="W171" s="311"/>
      <c r="X171" s="174">
        <f t="shared" si="52"/>
        <v>0</v>
      </c>
    </row>
    <row r="172" spans="1:24" ht="1.5" customHeight="1" hidden="1">
      <c r="A172" s="415"/>
      <c r="B172" s="234"/>
      <c r="C172" s="236" t="s">
        <v>28</v>
      </c>
      <c r="D172" s="388" t="s">
        <v>365</v>
      </c>
      <c r="E172" s="388"/>
      <c r="F172" s="244">
        <v>157</v>
      </c>
      <c r="G172" s="38"/>
      <c r="H172" s="38"/>
      <c r="I172" s="38"/>
      <c r="J172" s="38"/>
      <c r="K172" s="245"/>
      <c r="L172" s="245"/>
      <c r="M172" s="245"/>
      <c r="N172" s="245"/>
      <c r="O172" s="241"/>
      <c r="P172" s="242"/>
      <c r="Q172" s="243"/>
      <c r="R172" s="211"/>
      <c r="S172" s="175"/>
      <c r="T172" s="173"/>
      <c r="U172" s="173"/>
      <c r="V172" s="174"/>
      <c r="W172" s="311"/>
      <c r="X172" s="174"/>
    </row>
    <row r="173" spans="1:24" ht="90.75" customHeight="1">
      <c r="A173" s="415"/>
      <c r="B173" s="234"/>
      <c r="C173" s="236" t="s">
        <v>396</v>
      </c>
      <c r="D173" s="388" t="s">
        <v>389</v>
      </c>
      <c r="E173" s="388"/>
      <c r="F173" s="244">
        <v>154</v>
      </c>
      <c r="G173" s="38"/>
      <c r="H173" s="38"/>
      <c r="I173" s="38"/>
      <c r="J173" s="38">
        <v>0</v>
      </c>
      <c r="K173" s="245"/>
      <c r="L173" s="245"/>
      <c r="M173" s="245"/>
      <c r="N173" s="245"/>
      <c r="O173" s="241">
        <f>N173</f>
        <v>0</v>
      </c>
      <c r="P173" s="242"/>
      <c r="Q173" s="271"/>
      <c r="S173" s="175">
        <v>157</v>
      </c>
      <c r="T173" s="173"/>
      <c r="U173" s="173"/>
      <c r="V173" s="174"/>
      <c r="W173" s="311"/>
      <c r="X173" s="174">
        <f>SUM(T173:W173)</f>
        <v>0</v>
      </c>
    </row>
    <row r="174" spans="1:24" ht="90.75" customHeight="1">
      <c r="A174" s="415"/>
      <c r="B174" s="234"/>
      <c r="C174" s="236" t="s">
        <v>30</v>
      </c>
      <c r="D174" s="388" t="s">
        <v>366</v>
      </c>
      <c r="E174" s="388"/>
      <c r="F174" s="244">
        <v>155</v>
      </c>
      <c r="G174" s="38"/>
      <c r="H174" s="38"/>
      <c r="I174" s="38"/>
      <c r="J174" s="38">
        <v>0</v>
      </c>
      <c r="K174" s="245"/>
      <c r="L174" s="245"/>
      <c r="M174" s="245"/>
      <c r="N174" s="245"/>
      <c r="O174" s="241">
        <f t="shared" si="51"/>
        <v>0</v>
      </c>
      <c r="P174" s="242"/>
      <c r="Q174" s="271"/>
      <c r="S174" s="175">
        <v>157</v>
      </c>
      <c r="T174" s="173"/>
      <c r="U174" s="173"/>
      <c r="V174" s="174"/>
      <c r="W174" s="311"/>
      <c r="X174" s="174">
        <f t="shared" si="52"/>
        <v>0</v>
      </c>
    </row>
    <row r="175" spans="1:24" ht="50.25" customHeight="1">
      <c r="A175" s="415"/>
      <c r="B175" s="234"/>
      <c r="C175" s="236" t="s">
        <v>123</v>
      </c>
      <c r="D175" s="386" t="s">
        <v>304</v>
      </c>
      <c r="E175" s="387"/>
      <c r="F175" s="244">
        <v>156</v>
      </c>
      <c r="G175" s="38"/>
      <c r="H175" s="38"/>
      <c r="I175" s="38"/>
      <c r="J175" s="38">
        <v>0</v>
      </c>
      <c r="K175" s="245"/>
      <c r="L175" s="245"/>
      <c r="M175" s="245"/>
      <c r="N175" s="245"/>
      <c r="O175" s="241">
        <f t="shared" si="51"/>
        <v>0</v>
      </c>
      <c r="P175" s="242"/>
      <c r="Q175" s="271"/>
      <c r="S175" s="175">
        <v>158</v>
      </c>
      <c r="T175" s="173"/>
      <c r="U175" s="173"/>
      <c r="V175" s="174"/>
      <c r="W175" s="311"/>
      <c r="X175" s="174">
        <f t="shared" si="52"/>
        <v>0</v>
      </c>
    </row>
    <row r="176" spans="1:24" ht="36" customHeight="1">
      <c r="A176" s="415"/>
      <c r="B176" s="234"/>
      <c r="C176" s="236"/>
      <c r="D176" s="240"/>
      <c r="E176" s="240" t="s">
        <v>278</v>
      </c>
      <c r="F176" s="244">
        <v>157</v>
      </c>
      <c r="G176" s="38"/>
      <c r="H176" s="38"/>
      <c r="I176" s="38"/>
      <c r="J176" s="38">
        <v>0</v>
      </c>
      <c r="K176" s="245"/>
      <c r="L176" s="245"/>
      <c r="M176" s="245"/>
      <c r="N176" s="245"/>
      <c r="O176" s="241">
        <f t="shared" si="51"/>
        <v>0</v>
      </c>
      <c r="P176" s="242"/>
      <c r="Q176" s="271"/>
      <c r="S176" s="175">
        <v>159</v>
      </c>
      <c r="T176" s="173"/>
      <c r="U176" s="173"/>
      <c r="V176" s="174"/>
      <c r="W176" s="311"/>
      <c r="X176" s="174">
        <f t="shared" si="52"/>
        <v>0</v>
      </c>
    </row>
    <row r="177" spans="1:24" ht="15" customHeight="1">
      <c r="A177" s="415"/>
      <c r="B177" s="234"/>
      <c r="C177" s="236"/>
      <c r="D177" s="240"/>
      <c r="E177" s="240" t="s">
        <v>291</v>
      </c>
      <c r="F177" s="244">
        <v>158</v>
      </c>
      <c r="G177" s="38"/>
      <c r="H177" s="38"/>
      <c r="I177" s="38"/>
      <c r="J177" s="38">
        <v>0</v>
      </c>
      <c r="K177" s="245"/>
      <c r="L177" s="245"/>
      <c r="M177" s="245"/>
      <c r="N177" s="245"/>
      <c r="O177" s="241">
        <f t="shared" si="51"/>
        <v>0</v>
      </c>
      <c r="P177" s="242"/>
      <c r="Q177" s="271"/>
      <c r="S177" s="175">
        <v>160</v>
      </c>
      <c r="T177" s="173"/>
      <c r="U177" s="173"/>
      <c r="V177" s="174"/>
      <c r="W177" s="311"/>
      <c r="X177" s="174">
        <f t="shared" si="52"/>
        <v>0</v>
      </c>
    </row>
    <row r="178" spans="1:24" ht="21" customHeight="1">
      <c r="A178" s="415"/>
      <c r="B178" s="234"/>
      <c r="C178" s="236"/>
      <c r="D178" s="240"/>
      <c r="E178" s="240" t="s">
        <v>305</v>
      </c>
      <c r="F178" s="244">
        <v>159</v>
      </c>
      <c r="G178" s="38"/>
      <c r="H178" s="38"/>
      <c r="I178" s="38"/>
      <c r="J178" s="38">
        <v>0</v>
      </c>
      <c r="K178" s="245"/>
      <c r="L178" s="245"/>
      <c r="M178" s="245"/>
      <c r="N178" s="245"/>
      <c r="O178" s="241">
        <f t="shared" si="51"/>
        <v>0</v>
      </c>
      <c r="P178" s="242"/>
      <c r="Q178" s="271"/>
      <c r="S178" s="175">
        <v>161</v>
      </c>
      <c r="T178" s="173"/>
      <c r="U178" s="173"/>
      <c r="V178" s="174"/>
      <c r="W178" s="311"/>
      <c r="X178" s="174">
        <f t="shared" si="52"/>
        <v>0</v>
      </c>
    </row>
    <row r="179" spans="1:24" ht="38.25" customHeight="1">
      <c r="A179" s="415"/>
      <c r="B179" s="234"/>
      <c r="C179" s="236"/>
      <c r="D179" s="240"/>
      <c r="E179" s="240" t="s">
        <v>367</v>
      </c>
      <c r="F179" s="244">
        <v>160</v>
      </c>
      <c r="G179" s="38"/>
      <c r="H179" s="38"/>
      <c r="I179" s="38"/>
      <c r="J179" s="38">
        <v>0</v>
      </c>
      <c r="K179" s="245"/>
      <c r="L179" s="245"/>
      <c r="M179" s="245"/>
      <c r="N179" s="245"/>
      <c r="O179" s="241">
        <f t="shared" si="51"/>
        <v>0</v>
      </c>
      <c r="P179" s="242"/>
      <c r="Q179" s="271"/>
      <c r="S179" s="175">
        <v>162</v>
      </c>
      <c r="T179" s="173"/>
      <c r="U179" s="173"/>
      <c r="V179" s="174"/>
      <c r="W179" s="311"/>
      <c r="X179" s="174">
        <f t="shared" si="52"/>
        <v>0</v>
      </c>
    </row>
    <row r="180" spans="1:24" ht="15.75" customHeight="1">
      <c r="A180" s="252"/>
      <c r="B180" s="234">
        <v>8</v>
      </c>
      <c r="C180" s="236"/>
      <c r="D180" s="354" t="s">
        <v>243</v>
      </c>
      <c r="E180" s="354"/>
      <c r="F180" s="244">
        <v>161</v>
      </c>
      <c r="G180" s="38"/>
      <c r="H180" s="38"/>
      <c r="I180" s="38"/>
      <c r="J180" s="38"/>
      <c r="K180" s="245"/>
      <c r="L180" s="245"/>
      <c r="M180" s="245"/>
      <c r="N180" s="245"/>
      <c r="O180" s="241"/>
      <c r="P180" s="242"/>
      <c r="Q180" s="271"/>
      <c r="S180" s="175">
        <v>163</v>
      </c>
      <c r="T180" s="173"/>
      <c r="U180" s="173"/>
      <c r="V180" s="174"/>
      <c r="W180" s="311"/>
      <c r="X180" s="174">
        <f t="shared" si="52"/>
        <v>0</v>
      </c>
    </row>
    <row r="181" spans="1:24" ht="31.5" customHeight="1">
      <c r="A181" s="252"/>
      <c r="B181" s="234">
        <v>9</v>
      </c>
      <c r="C181" s="236"/>
      <c r="D181" s="354" t="s">
        <v>283</v>
      </c>
      <c r="E181" s="354"/>
      <c r="F181" s="244">
        <v>162</v>
      </c>
      <c r="G181" s="38">
        <f>G183</f>
        <v>400</v>
      </c>
      <c r="H181" s="38">
        <f>H182+H183</f>
        <v>400</v>
      </c>
      <c r="I181" s="38">
        <f>I182+I183</f>
        <v>0</v>
      </c>
      <c r="J181" s="38">
        <f aca="true" t="shared" si="61" ref="J181:O181">J182+J183+J184+J185+J186</f>
        <v>400</v>
      </c>
      <c r="K181" s="38">
        <f t="shared" si="61"/>
        <v>400</v>
      </c>
      <c r="L181" s="38">
        <f t="shared" si="61"/>
        <v>400</v>
      </c>
      <c r="M181" s="38">
        <f t="shared" si="61"/>
        <v>400</v>
      </c>
      <c r="N181" s="38">
        <f t="shared" si="61"/>
        <v>400</v>
      </c>
      <c r="O181" s="38">
        <f t="shared" si="61"/>
        <v>400</v>
      </c>
      <c r="P181" s="242">
        <f>O181/J181</f>
        <v>1</v>
      </c>
      <c r="Q181" s="243">
        <f>J181/G181</f>
        <v>1</v>
      </c>
      <c r="R181" s="211"/>
      <c r="S181" s="175">
        <v>164</v>
      </c>
      <c r="T181" s="173"/>
      <c r="U181" s="173"/>
      <c r="V181" s="174"/>
      <c r="W181" s="311"/>
      <c r="X181" s="174">
        <f t="shared" si="52"/>
        <v>0</v>
      </c>
    </row>
    <row r="182" spans="1:24" ht="60" customHeight="1">
      <c r="A182" s="251"/>
      <c r="B182" s="234"/>
      <c r="C182" s="236"/>
      <c r="D182" s="218"/>
      <c r="E182" s="250" t="s">
        <v>285</v>
      </c>
      <c r="F182" s="244">
        <v>163</v>
      </c>
      <c r="G182" s="38"/>
      <c r="H182" s="38"/>
      <c r="I182" s="38"/>
      <c r="J182" s="38">
        <v>0</v>
      </c>
      <c r="K182" s="245"/>
      <c r="L182" s="245"/>
      <c r="M182" s="245"/>
      <c r="N182" s="245"/>
      <c r="O182" s="241">
        <f t="shared" si="51"/>
        <v>0</v>
      </c>
      <c r="P182" s="242"/>
      <c r="Q182" s="271"/>
      <c r="S182" s="175">
        <v>165</v>
      </c>
      <c r="T182" s="173"/>
      <c r="U182" s="173"/>
      <c r="V182" s="174"/>
      <c r="W182" s="311"/>
      <c r="X182" s="174">
        <f t="shared" si="52"/>
        <v>0</v>
      </c>
    </row>
    <row r="183" spans="1:24" ht="36" customHeight="1">
      <c r="A183" s="252"/>
      <c r="B183" s="234"/>
      <c r="C183" s="236"/>
      <c r="D183" s="218"/>
      <c r="E183" s="250" t="s">
        <v>286</v>
      </c>
      <c r="F183" s="244">
        <v>164</v>
      </c>
      <c r="G183" s="38">
        <f>H183</f>
        <v>400</v>
      </c>
      <c r="H183" s="38">
        <f>J183</f>
        <v>400</v>
      </c>
      <c r="I183" s="38"/>
      <c r="J183" s="38">
        <v>400</v>
      </c>
      <c r="K183" s="245">
        <v>400</v>
      </c>
      <c r="L183" s="245">
        <v>400</v>
      </c>
      <c r="M183" s="245">
        <v>400</v>
      </c>
      <c r="N183" s="245">
        <v>400</v>
      </c>
      <c r="O183" s="241">
        <f t="shared" si="51"/>
        <v>400</v>
      </c>
      <c r="P183" s="242">
        <f>O183/J183</f>
        <v>1</v>
      </c>
      <c r="Q183" s="243">
        <f>J183/G183</f>
        <v>1</v>
      </c>
      <c r="R183" s="211"/>
      <c r="S183" s="175">
        <v>166</v>
      </c>
      <c r="T183" s="173"/>
      <c r="U183" s="173"/>
      <c r="V183" s="174"/>
      <c r="W183" s="311"/>
      <c r="X183" s="174">
        <f t="shared" si="52"/>
        <v>0</v>
      </c>
    </row>
    <row r="184" spans="1:24" ht="29.25" customHeight="1">
      <c r="A184" s="252"/>
      <c r="B184" s="234"/>
      <c r="C184" s="236"/>
      <c r="D184" s="218"/>
      <c r="E184" s="218" t="s">
        <v>288</v>
      </c>
      <c r="F184" s="244">
        <v>165</v>
      </c>
      <c r="G184" s="38"/>
      <c r="H184" s="38"/>
      <c r="I184" s="38"/>
      <c r="J184" s="38">
        <v>0</v>
      </c>
      <c r="K184" s="245"/>
      <c r="L184" s="245"/>
      <c r="M184" s="245"/>
      <c r="N184" s="245"/>
      <c r="O184" s="241">
        <f t="shared" si="51"/>
        <v>0</v>
      </c>
      <c r="P184" s="242"/>
      <c r="Q184" s="271"/>
      <c r="S184" s="175">
        <v>167</v>
      </c>
      <c r="T184" s="174"/>
      <c r="U184" s="173"/>
      <c r="V184" s="174"/>
      <c r="W184" s="311"/>
      <c r="X184" s="174">
        <f t="shared" si="52"/>
        <v>0</v>
      </c>
    </row>
    <row r="185" spans="1:24" ht="26.25" customHeight="1">
      <c r="A185" s="252"/>
      <c r="B185" s="234"/>
      <c r="C185" s="236"/>
      <c r="D185" s="218"/>
      <c r="E185" s="218" t="s">
        <v>289</v>
      </c>
      <c r="F185" s="244">
        <v>166</v>
      </c>
      <c r="G185" s="38"/>
      <c r="H185" s="38"/>
      <c r="I185" s="38"/>
      <c r="J185" s="38">
        <v>0</v>
      </c>
      <c r="K185" s="245"/>
      <c r="L185" s="245"/>
      <c r="M185" s="245"/>
      <c r="N185" s="245"/>
      <c r="O185" s="241">
        <f t="shared" si="51"/>
        <v>0</v>
      </c>
      <c r="P185" s="242"/>
      <c r="Q185" s="271"/>
      <c r="S185" s="175">
        <v>168</v>
      </c>
      <c r="T185" s="174"/>
      <c r="U185" s="173"/>
      <c r="V185" s="174"/>
      <c r="W185" s="311"/>
      <c r="X185" s="174">
        <f t="shared" si="52"/>
        <v>0</v>
      </c>
    </row>
    <row r="186" spans="1:24" ht="16.5" customHeight="1">
      <c r="A186" s="252"/>
      <c r="B186" s="234"/>
      <c r="C186" s="236"/>
      <c r="D186" s="218"/>
      <c r="E186" s="218" t="s">
        <v>293</v>
      </c>
      <c r="F186" s="244">
        <v>167</v>
      </c>
      <c r="G186" s="38"/>
      <c r="H186" s="38"/>
      <c r="I186" s="38"/>
      <c r="J186" s="38"/>
      <c r="K186" s="245"/>
      <c r="L186" s="245"/>
      <c r="M186" s="245"/>
      <c r="N186" s="245"/>
      <c r="O186" s="241">
        <f t="shared" si="51"/>
        <v>0</v>
      </c>
      <c r="P186" s="242"/>
      <c r="Q186" s="271"/>
      <c r="S186" s="175">
        <v>169</v>
      </c>
      <c r="T186" s="174"/>
      <c r="U186" s="173"/>
      <c r="V186" s="174"/>
      <c r="W186" s="311"/>
      <c r="X186" s="174">
        <f t="shared" si="52"/>
        <v>0</v>
      </c>
    </row>
    <row r="187" spans="1:24" ht="61.5" customHeight="1">
      <c r="A187" s="260"/>
      <c r="B187" s="234">
        <v>10</v>
      </c>
      <c r="C187" s="236"/>
      <c r="D187" s="382" t="s">
        <v>324</v>
      </c>
      <c r="E187" s="383"/>
      <c r="F187" s="244">
        <v>168</v>
      </c>
      <c r="G187" s="38"/>
      <c r="H187" s="38"/>
      <c r="I187" s="38"/>
      <c r="J187" s="38"/>
      <c r="K187" s="245"/>
      <c r="L187" s="245"/>
      <c r="M187" s="245"/>
      <c r="N187" s="245"/>
      <c r="O187" s="241">
        <f t="shared" si="51"/>
        <v>0</v>
      </c>
      <c r="P187" s="242"/>
      <c r="Q187" s="271"/>
      <c r="S187" s="175">
        <v>170</v>
      </c>
      <c r="T187" s="173"/>
      <c r="U187" s="173"/>
      <c r="V187" s="174"/>
      <c r="W187" s="311"/>
      <c r="X187" s="174">
        <f t="shared" si="52"/>
        <v>0</v>
      </c>
    </row>
    <row r="188" spans="1:24" ht="48" customHeight="1">
      <c r="A188" s="260"/>
      <c r="B188" s="234">
        <v>11</v>
      </c>
      <c r="C188" s="236"/>
      <c r="D188" s="382" t="s">
        <v>390</v>
      </c>
      <c r="E188" s="383"/>
      <c r="F188" s="244">
        <v>169</v>
      </c>
      <c r="G188" s="38"/>
      <c r="H188" s="38"/>
      <c r="I188" s="38"/>
      <c r="J188" s="38"/>
      <c r="K188" s="245"/>
      <c r="L188" s="245"/>
      <c r="M188" s="245"/>
      <c r="N188" s="245"/>
      <c r="O188" s="241">
        <f>N188</f>
        <v>0</v>
      </c>
      <c r="P188" s="242"/>
      <c r="Q188" s="271"/>
      <c r="S188" s="175">
        <v>170</v>
      </c>
      <c r="T188" s="173"/>
      <c r="U188" s="173"/>
      <c r="V188" s="174"/>
      <c r="W188" s="311"/>
      <c r="X188" s="174">
        <f>SUM(T188:W188)</f>
        <v>0</v>
      </c>
    </row>
    <row r="189" spans="1:24" ht="16.5" customHeight="1">
      <c r="A189" s="236"/>
      <c r="B189" s="234"/>
      <c r="C189" s="236"/>
      <c r="D189" s="218"/>
      <c r="E189" s="218" t="s">
        <v>391</v>
      </c>
      <c r="F189" s="244">
        <v>170</v>
      </c>
      <c r="G189" s="38"/>
      <c r="H189" s="38"/>
      <c r="I189" s="38"/>
      <c r="J189" s="38"/>
      <c r="K189" s="245"/>
      <c r="L189" s="245"/>
      <c r="M189" s="245"/>
      <c r="N189" s="245"/>
      <c r="O189" s="241">
        <f>N189</f>
        <v>0</v>
      </c>
      <c r="P189" s="242"/>
      <c r="Q189" s="271"/>
      <c r="S189" s="175">
        <v>169</v>
      </c>
      <c r="T189" s="174"/>
      <c r="U189" s="173"/>
      <c r="V189" s="174"/>
      <c r="W189" s="311"/>
      <c r="X189" s="174">
        <f>SUM(T189:W189)</f>
        <v>0</v>
      </c>
    </row>
    <row r="190" spans="1:24" ht="16.5" customHeight="1">
      <c r="A190" s="236"/>
      <c r="B190" s="234"/>
      <c r="C190" s="236"/>
      <c r="D190" s="218"/>
      <c r="E190" s="218" t="s">
        <v>392</v>
      </c>
      <c r="F190" s="244">
        <v>171</v>
      </c>
      <c r="G190" s="38"/>
      <c r="H190" s="38"/>
      <c r="I190" s="38"/>
      <c r="J190" s="38"/>
      <c r="K190" s="245"/>
      <c r="L190" s="245"/>
      <c r="M190" s="245"/>
      <c r="N190" s="245"/>
      <c r="O190" s="241">
        <f>N190</f>
        <v>0</v>
      </c>
      <c r="P190" s="242"/>
      <c r="Q190" s="271"/>
      <c r="S190" s="175">
        <v>169</v>
      </c>
      <c r="T190" s="174"/>
      <c r="U190" s="173"/>
      <c r="V190" s="174"/>
      <c r="W190" s="311"/>
      <c r="X190" s="174">
        <f>SUM(T190:W190)</f>
        <v>0</v>
      </c>
    </row>
    <row r="191" spans="4:21" ht="15" customHeight="1">
      <c r="D191" s="272"/>
      <c r="E191" s="272"/>
      <c r="P191" s="273"/>
      <c r="U191" s="93"/>
    </row>
    <row r="192" spans="1:108" s="30" customFormat="1" ht="13.5">
      <c r="A192" s="274"/>
      <c r="B192" s="274"/>
      <c r="C192" s="49"/>
      <c r="D192" s="274"/>
      <c r="E192" s="32" t="s">
        <v>371</v>
      </c>
      <c r="F192" s="33"/>
      <c r="G192" s="275"/>
      <c r="H192" s="33"/>
      <c r="I192" s="29" t="s">
        <v>312</v>
      </c>
      <c r="J192" s="29"/>
      <c r="K192" s="224"/>
      <c r="L192" s="224"/>
      <c r="M192" s="224"/>
      <c r="N192" s="224"/>
      <c r="O192" s="276"/>
      <c r="P192" s="273"/>
      <c r="Q192" s="224"/>
      <c r="R192" s="29"/>
      <c r="S192" s="29"/>
      <c r="T192" s="67"/>
      <c r="U192" s="93"/>
      <c r="V192" s="67"/>
      <c r="W192" s="305"/>
      <c r="X192" s="67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</row>
    <row r="193" spans="1:108" s="30" customFormat="1" ht="13.5">
      <c r="A193" s="274"/>
      <c r="B193" s="274"/>
      <c r="C193" s="49"/>
      <c r="D193" s="274"/>
      <c r="E193" s="32" t="s">
        <v>372</v>
      </c>
      <c r="F193" s="33"/>
      <c r="G193" s="275"/>
      <c r="H193" s="33"/>
      <c r="I193" s="29" t="s">
        <v>373</v>
      </c>
      <c r="J193" s="29"/>
      <c r="K193" s="224"/>
      <c r="L193" s="224"/>
      <c r="M193" s="224"/>
      <c r="N193" s="224"/>
      <c r="O193" s="276"/>
      <c r="P193" s="217"/>
      <c r="Q193" s="224"/>
      <c r="R193" s="29"/>
      <c r="S193" s="29"/>
      <c r="T193" s="67"/>
      <c r="U193" s="93"/>
      <c r="V193" s="67"/>
      <c r="W193" s="305"/>
      <c r="X193" s="67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</row>
    <row r="194" ht="13.5">
      <c r="U194" s="93"/>
    </row>
    <row r="195" ht="13.5">
      <c r="U195" s="93"/>
    </row>
    <row r="196" ht="13.5">
      <c r="U196" s="93"/>
    </row>
    <row r="197" ht="13.5">
      <c r="U197" s="93"/>
    </row>
    <row r="198" ht="13.5">
      <c r="U198" s="93"/>
    </row>
    <row r="199" spans="1:24" ht="13.5">
      <c r="A199" s="34"/>
      <c r="B199" s="34"/>
      <c r="C199" s="34"/>
      <c r="D199" s="34"/>
      <c r="E199" s="34"/>
      <c r="F199" s="34"/>
      <c r="G199" s="34"/>
      <c r="I199" s="34"/>
      <c r="J199" s="34"/>
      <c r="K199" s="34"/>
      <c r="L199" s="34"/>
      <c r="M199" s="34"/>
      <c r="N199" s="34"/>
      <c r="O199" s="34"/>
      <c r="P199" s="34"/>
      <c r="Q199" s="34"/>
      <c r="T199" s="34"/>
      <c r="U199" s="93"/>
      <c r="V199" s="34"/>
      <c r="W199" s="313"/>
      <c r="X199" s="34"/>
    </row>
    <row r="200" spans="1:24" ht="13.5">
      <c r="A200" s="34"/>
      <c r="B200" s="34"/>
      <c r="C200" s="34"/>
      <c r="D200" s="34"/>
      <c r="E200" s="34"/>
      <c r="F200" s="34"/>
      <c r="G200" s="34"/>
      <c r="I200" s="34"/>
      <c r="J200" s="34"/>
      <c r="K200" s="34"/>
      <c r="L200" s="34"/>
      <c r="M200" s="34"/>
      <c r="N200" s="34"/>
      <c r="O200" s="34"/>
      <c r="P200" s="34"/>
      <c r="Q200" s="34"/>
      <c r="T200" s="34"/>
      <c r="U200" s="93"/>
      <c r="V200" s="34"/>
      <c r="W200" s="313"/>
      <c r="X200" s="34"/>
    </row>
    <row r="201" spans="1:24" ht="13.5">
      <c r="A201" s="34"/>
      <c r="B201" s="34"/>
      <c r="C201" s="34"/>
      <c r="D201" s="34"/>
      <c r="E201" s="34"/>
      <c r="F201" s="34"/>
      <c r="G201" s="34"/>
      <c r="I201" s="34"/>
      <c r="J201" s="34"/>
      <c r="K201" s="34"/>
      <c r="L201" s="34"/>
      <c r="M201" s="34"/>
      <c r="N201" s="34"/>
      <c r="O201" s="34"/>
      <c r="P201" s="34"/>
      <c r="Q201" s="34"/>
      <c r="T201" s="34"/>
      <c r="U201" s="93"/>
      <c r="V201" s="34"/>
      <c r="W201" s="313"/>
      <c r="X201" s="34"/>
    </row>
    <row r="202" spans="1:24" ht="13.5">
      <c r="A202" s="34"/>
      <c r="B202" s="34"/>
      <c r="C202" s="34"/>
      <c r="D202" s="34"/>
      <c r="E202" s="34"/>
      <c r="F202" s="34"/>
      <c r="G202" s="34"/>
      <c r="I202" s="34"/>
      <c r="J202" s="34"/>
      <c r="K202" s="34"/>
      <c r="L202" s="34"/>
      <c r="M202" s="34"/>
      <c r="N202" s="34"/>
      <c r="O202" s="34"/>
      <c r="P202" s="34"/>
      <c r="Q202" s="34"/>
      <c r="T202" s="34"/>
      <c r="U202" s="93"/>
      <c r="V202" s="34"/>
      <c r="W202" s="313"/>
      <c r="X202" s="34"/>
    </row>
    <row r="203" spans="1:24" ht="13.5">
      <c r="A203" s="34"/>
      <c r="B203" s="34"/>
      <c r="C203" s="34"/>
      <c r="D203" s="34"/>
      <c r="E203" s="34"/>
      <c r="F203" s="34"/>
      <c r="G203" s="34"/>
      <c r="I203" s="34"/>
      <c r="J203" s="34"/>
      <c r="K203" s="34"/>
      <c r="L203" s="34"/>
      <c r="M203" s="34"/>
      <c r="N203" s="34"/>
      <c r="O203" s="34"/>
      <c r="P203" s="34"/>
      <c r="Q203" s="34"/>
      <c r="T203" s="34"/>
      <c r="U203" s="93"/>
      <c r="V203" s="34"/>
      <c r="W203" s="313"/>
      <c r="X203" s="34"/>
    </row>
    <row r="204" spans="1:24" ht="13.5">
      <c r="A204" s="34"/>
      <c r="B204" s="34"/>
      <c r="C204" s="34"/>
      <c r="D204" s="34"/>
      <c r="E204" s="34"/>
      <c r="F204" s="34"/>
      <c r="G204" s="34"/>
      <c r="I204" s="34"/>
      <c r="J204" s="34"/>
      <c r="K204" s="34"/>
      <c r="L204" s="34"/>
      <c r="M204" s="34"/>
      <c r="N204" s="34"/>
      <c r="O204" s="34"/>
      <c r="P204" s="34"/>
      <c r="Q204" s="34"/>
      <c r="T204" s="34"/>
      <c r="U204" s="93"/>
      <c r="V204" s="34"/>
      <c r="W204" s="313"/>
      <c r="X204" s="34"/>
    </row>
    <row r="205" spans="1:24" ht="13.5">
      <c r="A205" s="34"/>
      <c r="B205" s="34"/>
      <c r="C205" s="34"/>
      <c r="D205" s="34"/>
      <c r="E205" s="34"/>
      <c r="F205" s="34"/>
      <c r="G205" s="34"/>
      <c r="I205" s="34"/>
      <c r="J205" s="34"/>
      <c r="K205" s="34"/>
      <c r="L205" s="34"/>
      <c r="M205" s="34"/>
      <c r="N205" s="34"/>
      <c r="O205" s="34"/>
      <c r="P205" s="34"/>
      <c r="Q205" s="34"/>
      <c r="T205" s="34"/>
      <c r="U205" s="93"/>
      <c r="V205" s="34"/>
      <c r="W205" s="313"/>
      <c r="X205" s="34"/>
    </row>
    <row r="206" spans="1:24" ht="13.5">
      <c r="A206" s="34"/>
      <c r="B206" s="34"/>
      <c r="C206" s="34"/>
      <c r="D206" s="34"/>
      <c r="E206" s="34"/>
      <c r="F206" s="34"/>
      <c r="G206" s="34"/>
      <c r="I206" s="34"/>
      <c r="J206" s="34"/>
      <c r="K206" s="34"/>
      <c r="L206" s="34"/>
      <c r="M206" s="34"/>
      <c r="N206" s="34"/>
      <c r="O206" s="34"/>
      <c r="P206" s="34"/>
      <c r="Q206" s="34"/>
      <c r="T206" s="34"/>
      <c r="U206" s="93"/>
      <c r="V206" s="34"/>
      <c r="W206" s="313"/>
      <c r="X206" s="34"/>
    </row>
    <row r="207" spans="1:24" ht="13.5">
      <c r="A207" s="34"/>
      <c r="B207" s="34"/>
      <c r="C207" s="34"/>
      <c r="D207" s="34"/>
      <c r="E207" s="34"/>
      <c r="F207" s="34"/>
      <c r="G207" s="34"/>
      <c r="I207" s="34"/>
      <c r="J207" s="34"/>
      <c r="K207" s="34"/>
      <c r="L207" s="34"/>
      <c r="M207" s="34"/>
      <c r="N207" s="34"/>
      <c r="O207" s="34"/>
      <c r="P207" s="34"/>
      <c r="Q207" s="34"/>
      <c r="T207" s="34"/>
      <c r="U207" s="93"/>
      <c r="V207" s="34"/>
      <c r="W207" s="313"/>
      <c r="X207" s="34"/>
    </row>
    <row r="208" spans="1:24" ht="13.5">
      <c r="A208" s="34"/>
      <c r="B208" s="34"/>
      <c r="C208" s="34"/>
      <c r="D208" s="34"/>
      <c r="E208" s="34"/>
      <c r="F208" s="34"/>
      <c r="G208" s="34"/>
      <c r="I208" s="34"/>
      <c r="J208" s="34"/>
      <c r="K208" s="34"/>
      <c r="L208" s="34"/>
      <c r="M208" s="34"/>
      <c r="N208" s="34"/>
      <c r="O208" s="34"/>
      <c r="P208" s="34"/>
      <c r="Q208" s="34"/>
      <c r="T208" s="34"/>
      <c r="U208" s="93"/>
      <c r="V208" s="34"/>
      <c r="W208" s="313"/>
      <c r="X208" s="34"/>
    </row>
    <row r="209" spans="1:24" ht="13.5">
      <c r="A209" s="34"/>
      <c r="B209" s="34"/>
      <c r="C209" s="34"/>
      <c r="D209" s="34"/>
      <c r="E209" s="34"/>
      <c r="F209" s="34"/>
      <c r="G209" s="34"/>
      <c r="I209" s="34"/>
      <c r="J209" s="34"/>
      <c r="K209" s="34"/>
      <c r="L209" s="34"/>
      <c r="M209" s="34"/>
      <c r="N209" s="34"/>
      <c r="O209" s="34"/>
      <c r="P209" s="34"/>
      <c r="Q209" s="34"/>
      <c r="T209" s="34"/>
      <c r="U209" s="93"/>
      <c r="V209" s="34"/>
      <c r="W209" s="313"/>
      <c r="X209" s="34"/>
    </row>
    <row r="210" spans="1:24" ht="13.5">
      <c r="A210" s="34"/>
      <c r="B210" s="34"/>
      <c r="C210" s="34"/>
      <c r="D210" s="34"/>
      <c r="E210" s="34"/>
      <c r="F210" s="34"/>
      <c r="G210" s="34"/>
      <c r="I210" s="34"/>
      <c r="J210" s="34"/>
      <c r="K210" s="34"/>
      <c r="L210" s="34"/>
      <c r="M210" s="34"/>
      <c r="N210" s="34"/>
      <c r="O210" s="34"/>
      <c r="P210" s="34"/>
      <c r="Q210" s="34"/>
      <c r="T210" s="34"/>
      <c r="U210" s="93"/>
      <c r="V210" s="34"/>
      <c r="W210" s="313"/>
      <c r="X210" s="34"/>
    </row>
    <row r="211" spans="1:24" ht="13.5">
      <c r="A211" s="34"/>
      <c r="B211" s="34"/>
      <c r="C211" s="34"/>
      <c r="D211" s="34"/>
      <c r="E211" s="34"/>
      <c r="F211" s="34"/>
      <c r="G211" s="34"/>
      <c r="I211" s="34"/>
      <c r="J211" s="34"/>
      <c r="K211" s="34"/>
      <c r="L211" s="34"/>
      <c r="M211" s="34"/>
      <c r="N211" s="34"/>
      <c r="O211" s="34"/>
      <c r="P211" s="34"/>
      <c r="Q211" s="34"/>
      <c r="T211" s="34"/>
      <c r="U211" s="93"/>
      <c r="V211" s="34"/>
      <c r="W211" s="313"/>
      <c r="X211" s="34"/>
    </row>
    <row r="212" spans="1:24" ht="13.5">
      <c r="A212" s="34"/>
      <c r="B212" s="34"/>
      <c r="C212" s="34"/>
      <c r="D212" s="34"/>
      <c r="E212" s="34"/>
      <c r="F212" s="34"/>
      <c r="G212" s="34"/>
      <c r="I212" s="34"/>
      <c r="J212" s="34"/>
      <c r="K212" s="34"/>
      <c r="L212" s="34"/>
      <c r="M212" s="34"/>
      <c r="N212" s="34"/>
      <c r="O212" s="34"/>
      <c r="P212" s="34"/>
      <c r="Q212" s="34"/>
      <c r="T212" s="34"/>
      <c r="U212" s="93"/>
      <c r="V212" s="34"/>
      <c r="W212" s="313"/>
      <c r="X212" s="34"/>
    </row>
    <row r="213" spans="1:24" ht="13.5">
      <c r="A213" s="34"/>
      <c r="B213" s="34"/>
      <c r="C213" s="34"/>
      <c r="D213" s="34"/>
      <c r="E213" s="34"/>
      <c r="F213" s="34"/>
      <c r="G213" s="34"/>
      <c r="I213" s="34"/>
      <c r="J213" s="34"/>
      <c r="K213" s="34"/>
      <c r="L213" s="34"/>
      <c r="M213" s="34"/>
      <c r="N213" s="34"/>
      <c r="O213" s="34"/>
      <c r="P213" s="34"/>
      <c r="Q213" s="34"/>
      <c r="T213" s="34"/>
      <c r="U213" s="93"/>
      <c r="V213" s="34"/>
      <c r="W213" s="313"/>
      <c r="X213" s="34"/>
    </row>
    <row r="214" spans="1:24" ht="13.5">
      <c r="A214" s="34"/>
      <c r="B214" s="34"/>
      <c r="C214" s="34"/>
      <c r="D214" s="34"/>
      <c r="E214" s="34"/>
      <c r="F214" s="34"/>
      <c r="G214" s="34"/>
      <c r="I214" s="34"/>
      <c r="J214" s="34"/>
      <c r="K214" s="34"/>
      <c r="L214" s="34"/>
      <c r="M214" s="34"/>
      <c r="N214" s="34"/>
      <c r="O214" s="34"/>
      <c r="P214" s="34"/>
      <c r="Q214" s="34"/>
      <c r="T214" s="34"/>
      <c r="U214" s="93"/>
      <c r="V214" s="34"/>
      <c r="W214" s="313"/>
      <c r="X214" s="34"/>
    </row>
    <row r="215" spans="1:24" ht="13.5">
      <c r="A215" s="34"/>
      <c r="B215" s="34"/>
      <c r="C215" s="34"/>
      <c r="D215" s="34"/>
      <c r="E215" s="34"/>
      <c r="F215" s="34"/>
      <c r="G215" s="34"/>
      <c r="I215" s="34"/>
      <c r="J215" s="34"/>
      <c r="K215" s="34"/>
      <c r="L215" s="34"/>
      <c r="M215" s="34"/>
      <c r="N215" s="34"/>
      <c r="O215" s="34"/>
      <c r="P215" s="34"/>
      <c r="Q215" s="34"/>
      <c r="T215" s="34"/>
      <c r="U215" s="93"/>
      <c r="V215" s="34"/>
      <c r="W215" s="313"/>
      <c r="X215" s="34"/>
    </row>
    <row r="216" spans="1:24" ht="13.5">
      <c r="A216" s="34"/>
      <c r="B216" s="34"/>
      <c r="C216" s="34"/>
      <c r="D216" s="34"/>
      <c r="E216" s="34"/>
      <c r="F216" s="34"/>
      <c r="G216" s="34"/>
      <c r="I216" s="34"/>
      <c r="J216" s="34"/>
      <c r="K216" s="34"/>
      <c r="L216" s="34"/>
      <c r="M216" s="34"/>
      <c r="N216" s="34"/>
      <c r="O216" s="34"/>
      <c r="P216" s="34"/>
      <c r="Q216" s="34"/>
      <c r="T216" s="34"/>
      <c r="U216" s="93"/>
      <c r="V216" s="34"/>
      <c r="W216" s="313"/>
      <c r="X216" s="34"/>
    </row>
    <row r="217" spans="1:24" ht="13.5">
      <c r="A217" s="34"/>
      <c r="B217" s="34"/>
      <c r="C217" s="34"/>
      <c r="D217" s="34"/>
      <c r="E217" s="34"/>
      <c r="F217" s="34"/>
      <c r="G217" s="34"/>
      <c r="I217" s="34"/>
      <c r="J217" s="34"/>
      <c r="K217" s="34"/>
      <c r="L217" s="34"/>
      <c r="M217" s="34"/>
      <c r="N217" s="34"/>
      <c r="O217" s="34"/>
      <c r="P217" s="34"/>
      <c r="Q217" s="34"/>
      <c r="T217" s="34"/>
      <c r="U217" s="93"/>
      <c r="V217" s="34"/>
      <c r="W217" s="313"/>
      <c r="X217" s="34"/>
    </row>
    <row r="218" spans="1:24" ht="13.5">
      <c r="A218" s="34"/>
      <c r="B218" s="34"/>
      <c r="C218" s="34"/>
      <c r="D218" s="34"/>
      <c r="E218" s="34"/>
      <c r="F218" s="34"/>
      <c r="G218" s="34"/>
      <c r="I218" s="34"/>
      <c r="J218" s="34"/>
      <c r="K218" s="34"/>
      <c r="L218" s="34"/>
      <c r="M218" s="34"/>
      <c r="N218" s="34"/>
      <c r="O218" s="34"/>
      <c r="P218" s="34"/>
      <c r="Q218" s="34"/>
      <c r="T218" s="34"/>
      <c r="U218" s="93"/>
      <c r="V218" s="34"/>
      <c r="W218" s="313"/>
      <c r="X218" s="34"/>
    </row>
    <row r="219" spans="1:24" ht="13.5">
      <c r="A219" s="34"/>
      <c r="B219" s="34"/>
      <c r="C219" s="34"/>
      <c r="D219" s="34"/>
      <c r="E219" s="34"/>
      <c r="F219" s="34"/>
      <c r="G219" s="34"/>
      <c r="I219" s="34"/>
      <c r="J219" s="34"/>
      <c r="K219" s="34"/>
      <c r="L219" s="34"/>
      <c r="M219" s="34"/>
      <c r="N219" s="34"/>
      <c r="O219" s="34"/>
      <c r="P219" s="34"/>
      <c r="Q219" s="34"/>
      <c r="T219" s="34"/>
      <c r="U219" s="93"/>
      <c r="V219" s="34"/>
      <c r="W219" s="313"/>
      <c r="X219" s="34"/>
    </row>
    <row r="220" spans="1:24" ht="13.5">
      <c r="A220" s="34"/>
      <c r="B220" s="34"/>
      <c r="C220" s="34"/>
      <c r="D220" s="34"/>
      <c r="E220" s="34"/>
      <c r="F220" s="34"/>
      <c r="G220" s="34"/>
      <c r="I220" s="34"/>
      <c r="J220" s="34"/>
      <c r="K220" s="34"/>
      <c r="L220" s="34"/>
      <c r="M220" s="34"/>
      <c r="N220" s="34"/>
      <c r="O220" s="34"/>
      <c r="P220" s="34"/>
      <c r="Q220" s="34"/>
      <c r="T220" s="34"/>
      <c r="U220" s="93"/>
      <c r="V220" s="34"/>
      <c r="W220" s="313"/>
      <c r="X220" s="34"/>
    </row>
    <row r="221" spans="1:24" ht="13.5">
      <c r="A221" s="34"/>
      <c r="B221" s="34"/>
      <c r="C221" s="34"/>
      <c r="D221" s="34"/>
      <c r="E221" s="34"/>
      <c r="F221" s="34"/>
      <c r="G221" s="34"/>
      <c r="I221" s="34"/>
      <c r="J221" s="34"/>
      <c r="K221" s="34"/>
      <c r="L221" s="34"/>
      <c r="M221" s="34"/>
      <c r="N221" s="34"/>
      <c r="O221" s="34"/>
      <c r="P221" s="34"/>
      <c r="Q221" s="34"/>
      <c r="T221" s="34"/>
      <c r="U221" s="93"/>
      <c r="V221" s="34"/>
      <c r="W221" s="313"/>
      <c r="X221" s="34"/>
    </row>
    <row r="222" spans="1:24" ht="13.5">
      <c r="A222" s="34"/>
      <c r="B222" s="34"/>
      <c r="C222" s="34"/>
      <c r="D222" s="34"/>
      <c r="E222" s="34"/>
      <c r="F222" s="34"/>
      <c r="G222" s="34"/>
      <c r="I222" s="34"/>
      <c r="J222" s="34"/>
      <c r="K222" s="34"/>
      <c r="L222" s="34"/>
      <c r="M222" s="34"/>
      <c r="N222" s="34"/>
      <c r="O222" s="34"/>
      <c r="P222" s="34"/>
      <c r="Q222" s="34"/>
      <c r="T222" s="34"/>
      <c r="U222" s="93"/>
      <c r="V222" s="34"/>
      <c r="W222" s="313"/>
      <c r="X222" s="34"/>
    </row>
    <row r="223" spans="1:24" ht="13.5">
      <c r="A223" s="34"/>
      <c r="B223" s="34"/>
      <c r="C223" s="34"/>
      <c r="D223" s="34"/>
      <c r="E223" s="34"/>
      <c r="F223" s="34"/>
      <c r="G223" s="34"/>
      <c r="I223" s="34"/>
      <c r="J223" s="34"/>
      <c r="K223" s="34"/>
      <c r="L223" s="34"/>
      <c r="M223" s="34"/>
      <c r="N223" s="34"/>
      <c r="O223" s="34"/>
      <c r="P223" s="34"/>
      <c r="Q223" s="34"/>
      <c r="T223" s="34"/>
      <c r="U223" s="93"/>
      <c r="V223" s="34"/>
      <c r="W223" s="313"/>
      <c r="X223" s="34"/>
    </row>
    <row r="224" spans="1:24" ht="13.5">
      <c r="A224" s="34"/>
      <c r="B224" s="34"/>
      <c r="C224" s="34"/>
      <c r="D224" s="34"/>
      <c r="E224" s="34"/>
      <c r="F224" s="34"/>
      <c r="G224" s="34"/>
      <c r="I224" s="34"/>
      <c r="J224" s="34"/>
      <c r="K224" s="34"/>
      <c r="L224" s="34"/>
      <c r="M224" s="34"/>
      <c r="N224" s="34"/>
      <c r="O224" s="34"/>
      <c r="P224" s="34"/>
      <c r="Q224" s="34"/>
      <c r="T224" s="34"/>
      <c r="U224" s="93"/>
      <c r="V224" s="34"/>
      <c r="W224" s="313"/>
      <c r="X224" s="34"/>
    </row>
    <row r="225" spans="1:24" ht="13.5">
      <c r="A225" s="34"/>
      <c r="B225" s="34"/>
      <c r="C225" s="34"/>
      <c r="D225" s="34"/>
      <c r="E225" s="34"/>
      <c r="F225" s="34"/>
      <c r="G225" s="34"/>
      <c r="I225" s="34"/>
      <c r="J225" s="34"/>
      <c r="K225" s="34"/>
      <c r="L225" s="34"/>
      <c r="M225" s="34"/>
      <c r="N225" s="34"/>
      <c r="O225" s="34"/>
      <c r="P225" s="34"/>
      <c r="Q225" s="34"/>
      <c r="T225" s="34"/>
      <c r="U225" s="93"/>
      <c r="V225" s="34"/>
      <c r="W225" s="313"/>
      <c r="X225" s="34"/>
    </row>
    <row r="226" spans="1:24" ht="13.5">
      <c r="A226" s="34"/>
      <c r="B226" s="34"/>
      <c r="C226" s="34"/>
      <c r="D226" s="34"/>
      <c r="E226" s="34"/>
      <c r="F226" s="34"/>
      <c r="G226" s="34"/>
      <c r="I226" s="34"/>
      <c r="J226" s="34"/>
      <c r="K226" s="34"/>
      <c r="L226" s="34"/>
      <c r="M226" s="34"/>
      <c r="N226" s="34"/>
      <c r="O226" s="34"/>
      <c r="P226" s="34"/>
      <c r="Q226" s="34"/>
      <c r="T226" s="34"/>
      <c r="U226" s="93"/>
      <c r="V226" s="34"/>
      <c r="W226" s="313"/>
      <c r="X226" s="34"/>
    </row>
    <row r="227" spans="1:24" ht="13.5">
      <c r="A227" s="34"/>
      <c r="B227" s="34"/>
      <c r="C227" s="34"/>
      <c r="D227" s="34"/>
      <c r="E227" s="34"/>
      <c r="F227" s="34"/>
      <c r="G227" s="34"/>
      <c r="I227" s="34"/>
      <c r="J227" s="34"/>
      <c r="K227" s="34"/>
      <c r="L227" s="34"/>
      <c r="M227" s="34"/>
      <c r="N227" s="34"/>
      <c r="O227" s="34"/>
      <c r="P227" s="34"/>
      <c r="Q227" s="34"/>
      <c r="T227" s="34"/>
      <c r="U227" s="93"/>
      <c r="V227" s="34"/>
      <c r="W227" s="313"/>
      <c r="X227" s="34"/>
    </row>
    <row r="228" spans="1:24" ht="13.5">
      <c r="A228" s="34"/>
      <c r="B228" s="34"/>
      <c r="C228" s="34"/>
      <c r="D228" s="34"/>
      <c r="E228" s="34"/>
      <c r="F228" s="34"/>
      <c r="G228" s="34"/>
      <c r="I228" s="34"/>
      <c r="J228" s="34"/>
      <c r="K228" s="34"/>
      <c r="L228" s="34"/>
      <c r="M228" s="34"/>
      <c r="N228" s="34"/>
      <c r="O228" s="34"/>
      <c r="P228" s="34"/>
      <c r="Q228" s="34"/>
      <c r="T228" s="34"/>
      <c r="U228" s="93"/>
      <c r="V228" s="34"/>
      <c r="W228" s="313"/>
      <c r="X228" s="34"/>
    </row>
    <row r="229" spans="1:24" ht="13.5">
      <c r="A229" s="34"/>
      <c r="B229" s="34"/>
      <c r="C229" s="34"/>
      <c r="D229" s="34"/>
      <c r="E229" s="34"/>
      <c r="F229" s="34"/>
      <c r="G229" s="34"/>
      <c r="I229" s="34"/>
      <c r="J229" s="34"/>
      <c r="K229" s="34"/>
      <c r="L229" s="34"/>
      <c r="M229" s="34"/>
      <c r="N229" s="34"/>
      <c r="O229" s="34"/>
      <c r="P229" s="34"/>
      <c r="Q229" s="34"/>
      <c r="T229" s="34"/>
      <c r="U229" s="93"/>
      <c r="V229" s="34"/>
      <c r="W229" s="313"/>
      <c r="X229" s="34"/>
    </row>
    <row r="230" spans="1:24" ht="13.5">
      <c r="A230" s="34"/>
      <c r="B230" s="34"/>
      <c r="C230" s="34"/>
      <c r="D230" s="34"/>
      <c r="E230" s="34"/>
      <c r="F230" s="34"/>
      <c r="G230" s="34"/>
      <c r="I230" s="34"/>
      <c r="J230" s="34"/>
      <c r="K230" s="34"/>
      <c r="L230" s="34"/>
      <c r="M230" s="34"/>
      <c r="N230" s="34"/>
      <c r="O230" s="34"/>
      <c r="P230" s="34"/>
      <c r="Q230" s="34"/>
      <c r="T230" s="34"/>
      <c r="U230" s="93"/>
      <c r="V230" s="34"/>
      <c r="W230" s="313"/>
      <c r="X230" s="34"/>
    </row>
    <row r="231" spans="1:24" ht="13.5">
      <c r="A231" s="34"/>
      <c r="B231" s="34"/>
      <c r="C231" s="34"/>
      <c r="D231" s="34"/>
      <c r="E231" s="34"/>
      <c r="F231" s="34"/>
      <c r="G231" s="34"/>
      <c r="I231" s="34"/>
      <c r="J231" s="34"/>
      <c r="K231" s="34"/>
      <c r="L231" s="34"/>
      <c r="M231" s="34"/>
      <c r="N231" s="34"/>
      <c r="O231" s="34"/>
      <c r="P231" s="34"/>
      <c r="Q231" s="34"/>
      <c r="T231" s="34"/>
      <c r="U231" s="93"/>
      <c r="V231" s="34"/>
      <c r="W231" s="313"/>
      <c r="X231" s="34"/>
    </row>
    <row r="232" spans="1:24" ht="13.5">
      <c r="A232" s="34"/>
      <c r="B232" s="34"/>
      <c r="C232" s="34"/>
      <c r="D232" s="34"/>
      <c r="E232" s="34"/>
      <c r="F232" s="34"/>
      <c r="G232" s="34"/>
      <c r="I232" s="34"/>
      <c r="J232" s="34"/>
      <c r="K232" s="34"/>
      <c r="L232" s="34"/>
      <c r="M232" s="34"/>
      <c r="N232" s="34"/>
      <c r="O232" s="34"/>
      <c r="P232" s="34"/>
      <c r="Q232" s="34"/>
      <c r="T232" s="34"/>
      <c r="U232" s="93"/>
      <c r="V232" s="34"/>
      <c r="W232" s="313"/>
      <c r="X232" s="34"/>
    </row>
    <row r="233" spans="1:24" ht="13.5">
      <c r="A233" s="34"/>
      <c r="B233" s="34"/>
      <c r="C233" s="34"/>
      <c r="D233" s="34"/>
      <c r="E233" s="34"/>
      <c r="F233" s="34"/>
      <c r="G233" s="34"/>
      <c r="I233" s="34"/>
      <c r="J233" s="34"/>
      <c r="K233" s="34"/>
      <c r="L233" s="34"/>
      <c r="M233" s="34"/>
      <c r="N233" s="34"/>
      <c r="O233" s="34"/>
      <c r="P233" s="34"/>
      <c r="Q233" s="34"/>
      <c r="T233" s="34"/>
      <c r="U233" s="93"/>
      <c r="V233" s="34"/>
      <c r="W233" s="313"/>
      <c r="X233" s="34"/>
    </row>
    <row r="234" spans="1:24" ht="13.5">
      <c r="A234" s="34"/>
      <c r="B234" s="34"/>
      <c r="C234" s="34"/>
      <c r="D234" s="34"/>
      <c r="E234" s="34"/>
      <c r="F234" s="34"/>
      <c r="G234" s="34"/>
      <c r="I234" s="34"/>
      <c r="J234" s="34"/>
      <c r="K234" s="34"/>
      <c r="L234" s="34"/>
      <c r="M234" s="34"/>
      <c r="N234" s="34"/>
      <c r="O234" s="34"/>
      <c r="P234" s="34"/>
      <c r="Q234" s="34"/>
      <c r="T234" s="34"/>
      <c r="U234" s="93"/>
      <c r="V234" s="34"/>
      <c r="W234" s="313"/>
      <c r="X234" s="34"/>
    </row>
    <row r="235" spans="1:24" ht="13.5">
      <c r="A235" s="34"/>
      <c r="B235" s="34"/>
      <c r="C235" s="34"/>
      <c r="D235" s="34"/>
      <c r="E235" s="34"/>
      <c r="F235" s="34"/>
      <c r="G235" s="34"/>
      <c r="I235" s="34"/>
      <c r="J235" s="34"/>
      <c r="K235" s="34"/>
      <c r="L235" s="34"/>
      <c r="M235" s="34"/>
      <c r="N235" s="34"/>
      <c r="O235" s="34"/>
      <c r="P235" s="34"/>
      <c r="Q235" s="34"/>
      <c r="T235" s="34"/>
      <c r="U235" s="93"/>
      <c r="V235" s="34"/>
      <c r="W235" s="313"/>
      <c r="X235" s="34"/>
    </row>
    <row r="236" spans="1:24" ht="13.5">
      <c r="A236" s="34"/>
      <c r="B236" s="34"/>
      <c r="C236" s="34"/>
      <c r="D236" s="34"/>
      <c r="E236" s="34"/>
      <c r="F236" s="34"/>
      <c r="G236" s="34"/>
      <c r="I236" s="34"/>
      <c r="J236" s="34"/>
      <c r="K236" s="34"/>
      <c r="L236" s="34"/>
      <c r="M236" s="34"/>
      <c r="N236" s="34"/>
      <c r="O236" s="34"/>
      <c r="P236" s="34"/>
      <c r="Q236" s="34"/>
      <c r="T236" s="34"/>
      <c r="U236" s="93"/>
      <c r="V236" s="34"/>
      <c r="W236" s="313"/>
      <c r="X236" s="34"/>
    </row>
    <row r="237" spans="1:24" ht="13.5">
      <c r="A237" s="34"/>
      <c r="B237" s="34"/>
      <c r="C237" s="34"/>
      <c r="D237" s="34"/>
      <c r="E237" s="34"/>
      <c r="F237" s="34"/>
      <c r="G237" s="34"/>
      <c r="I237" s="34"/>
      <c r="J237" s="34"/>
      <c r="K237" s="34"/>
      <c r="L237" s="34"/>
      <c r="M237" s="34"/>
      <c r="N237" s="34"/>
      <c r="O237" s="34"/>
      <c r="P237" s="34"/>
      <c r="Q237" s="34"/>
      <c r="T237" s="34"/>
      <c r="U237" s="93"/>
      <c r="V237" s="34"/>
      <c r="W237" s="313"/>
      <c r="X237" s="34"/>
    </row>
    <row r="238" spans="1:24" ht="13.5">
      <c r="A238" s="34"/>
      <c r="B238" s="34"/>
      <c r="C238" s="34"/>
      <c r="D238" s="34"/>
      <c r="E238" s="34"/>
      <c r="F238" s="34"/>
      <c r="G238" s="34"/>
      <c r="I238" s="34"/>
      <c r="J238" s="34"/>
      <c r="K238" s="34"/>
      <c r="L238" s="34"/>
      <c r="M238" s="34"/>
      <c r="N238" s="34"/>
      <c r="O238" s="34"/>
      <c r="P238" s="34"/>
      <c r="Q238" s="34"/>
      <c r="T238" s="34"/>
      <c r="U238" s="93"/>
      <c r="V238" s="34"/>
      <c r="W238" s="313"/>
      <c r="X238" s="34"/>
    </row>
    <row r="239" spans="1:24" ht="13.5">
      <c r="A239" s="34"/>
      <c r="B239" s="34"/>
      <c r="C239" s="34"/>
      <c r="D239" s="34"/>
      <c r="E239" s="34"/>
      <c r="F239" s="34"/>
      <c r="G239" s="34"/>
      <c r="I239" s="34"/>
      <c r="J239" s="34"/>
      <c r="K239" s="34"/>
      <c r="L239" s="34"/>
      <c r="M239" s="34"/>
      <c r="N239" s="34"/>
      <c r="O239" s="34"/>
      <c r="P239" s="34"/>
      <c r="Q239" s="34"/>
      <c r="T239" s="34"/>
      <c r="U239" s="93"/>
      <c r="V239" s="34"/>
      <c r="W239" s="313"/>
      <c r="X239" s="34"/>
    </row>
    <row r="240" spans="1:24" ht="13.5">
      <c r="A240" s="34"/>
      <c r="B240" s="34"/>
      <c r="C240" s="34"/>
      <c r="D240" s="34"/>
      <c r="E240" s="34"/>
      <c r="F240" s="34"/>
      <c r="G240" s="34"/>
      <c r="I240" s="34"/>
      <c r="J240" s="34"/>
      <c r="K240" s="34"/>
      <c r="L240" s="34"/>
      <c r="M240" s="34"/>
      <c r="N240" s="34"/>
      <c r="O240" s="34"/>
      <c r="P240" s="34"/>
      <c r="Q240" s="34"/>
      <c r="T240" s="34"/>
      <c r="U240" s="93"/>
      <c r="V240" s="34"/>
      <c r="W240" s="313"/>
      <c r="X240" s="34"/>
    </row>
    <row r="241" spans="1:24" ht="13.5">
      <c r="A241" s="34"/>
      <c r="B241" s="34"/>
      <c r="C241" s="34"/>
      <c r="D241" s="34"/>
      <c r="E241" s="34"/>
      <c r="F241" s="34"/>
      <c r="G241" s="34"/>
      <c r="I241" s="34"/>
      <c r="J241" s="34"/>
      <c r="K241" s="34"/>
      <c r="L241" s="34"/>
      <c r="M241" s="34"/>
      <c r="N241" s="34"/>
      <c r="O241" s="34"/>
      <c r="P241" s="34"/>
      <c r="Q241" s="34"/>
      <c r="T241" s="34"/>
      <c r="U241" s="93"/>
      <c r="V241" s="34"/>
      <c r="W241" s="313"/>
      <c r="X241" s="34"/>
    </row>
    <row r="242" spans="1:24" ht="13.5">
      <c r="A242" s="34"/>
      <c r="B242" s="34"/>
      <c r="C242" s="34"/>
      <c r="D242" s="34"/>
      <c r="E242" s="34"/>
      <c r="F242" s="34"/>
      <c r="G242" s="34"/>
      <c r="I242" s="34"/>
      <c r="J242" s="34"/>
      <c r="K242" s="34"/>
      <c r="L242" s="34"/>
      <c r="M242" s="34"/>
      <c r="N242" s="34"/>
      <c r="O242" s="34"/>
      <c r="P242" s="34"/>
      <c r="Q242" s="34"/>
      <c r="T242" s="34"/>
      <c r="U242" s="93"/>
      <c r="V242" s="34"/>
      <c r="W242" s="313"/>
      <c r="X242" s="34"/>
    </row>
    <row r="243" spans="1:24" ht="13.5">
      <c r="A243" s="34"/>
      <c r="B243" s="34"/>
      <c r="C243" s="34"/>
      <c r="D243" s="34"/>
      <c r="E243" s="34"/>
      <c r="F243" s="34"/>
      <c r="G243" s="34"/>
      <c r="I243" s="34"/>
      <c r="J243" s="34"/>
      <c r="K243" s="34"/>
      <c r="L243" s="34"/>
      <c r="M243" s="34"/>
      <c r="N243" s="34"/>
      <c r="O243" s="34"/>
      <c r="P243" s="34"/>
      <c r="Q243" s="34"/>
      <c r="T243" s="34"/>
      <c r="U243" s="93"/>
      <c r="V243" s="34"/>
      <c r="W243" s="313"/>
      <c r="X243" s="34"/>
    </row>
    <row r="244" spans="1:24" ht="13.5">
      <c r="A244" s="34"/>
      <c r="B244" s="34"/>
      <c r="C244" s="34"/>
      <c r="D244" s="34"/>
      <c r="E244" s="34"/>
      <c r="F244" s="34"/>
      <c r="G244" s="34"/>
      <c r="I244" s="34"/>
      <c r="J244" s="34"/>
      <c r="K244" s="34"/>
      <c r="L244" s="34"/>
      <c r="M244" s="34"/>
      <c r="N244" s="34"/>
      <c r="O244" s="34"/>
      <c r="P244" s="34"/>
      <c r="Q244" s="34"/>
      <c r="T244" s="34"/>
      <c r="U244" s="93"/>
      <c r="V244" s="34"/>
      <c r="W244" s="313"/>
      <c r="X244" s="34"/>
    </row>
    <row r="245" spans="1:24" ht="13.5">
      <c r="A245" s="34"/>
      <c r="B245" s="34"/>
      <c r="C245" s="34"/>
      <c r="D245" s="34"/>
      <c r="E245" s="34"/>
      <c r="F245" s="34"/>
      <c r="G245" s="34"/>
      <c r="I245" s="34"/>
      <c r="J245" s="34"/>
      <c r="K245" s="34"/>
      <c r="L245" s="34"/>
      <c r="M245" s="34"/>
      <c r="N245" s="34"/>
      <c r="O245" s="34"/>
      <c r="P245" s="34"/>
      <c r="Q245" s="34"/>
      <c r="T245" s="34"/>
      <c r="U245" s="93"/>
      <c r="V245" s="34"/>
      <c r="W245" s="313"/>
      <c r="X245" s="34"/>
    </row>
    <row r="246" spans="1:24" ht="13.5">
      <c r="A246" s="34"/>
      <c r="B246" s="34"/>
      <c r="C246" s="34"/>
      <c r="D246" s="34"/>
      <c r="E246" s="34"/>
      <c r="F246" s="34"/>
      <c r="G246" s="34"/>
      <c r="I246" s="34"/>
      <c r="J246" s="34"/>
      <c r="K246" s="34"/>
      <c r="L246" s="34"/>
      <c r="M246" s="34"/>
      <c r="N246" s="34"/>
      <c r="O246" s="34"/>
      <c r="P246" s="34"/>
      <c r="Q246" s="34"/>
      <c r="T246" s="34"/>
      <c r="U246" s="93"/>
      <c r="V246" s="34"/>
      <c r="W246" s="313"/>
      <c r="X246" s="34"/>
    </row>
    <row r="247" spans="1:24" ht="13.5">
      <c r="A247" s="34"/>
      <c r="B247" s="34"/>
      <c r="C247" s="34"/>
      <c r="D247" s="34"/>
      <c r="E247" s="34"/>
      <c r="F247" s="34"/>
      <c r="G247" s="34"/>
      <c r="I247" s="34"/>
      <c r="J247" s="34"/>
      <c r="K247" s="34"/>
      <c r="L247" s="34"/>
      <c r="M247" s="34"/>
      <c r="N247" s="34"/>
      <c r="O247" s="34"/>
      <c r="P247" s="34"/>
      <c r="Q247" s="34"/>
      <c r="T247" s="34"/>
      <c r="U247" s="93"/>
      <c r="V247" s="34"/>
      <c r="W247" s="313"/>
      <c r="X247" s="34"/>
    </row>
    <row r="248" spans="1:24" ht="13.5">
      <c r="A248" s="34"/>
      <c r="B248" s="34"/>
      <c r="C248" s="34"/>
      <c r="D248" s="34"/>
      <c r="E248" s="34"/>
      <c r="F248" s="34"/>
      <c r="G248" s="34"/>
      <c r="I248" s="34"/>
      <c r="J248" s="34"/>
      <c r="K248" s="34"/>
      <c r="L248" s="34"/>
      <c r="M248" s="34"/>
      <c r="N248" s="34"/>
      <c r="O248" s="34"/>
      <c r="P248" s="34"/>
      <c r="Q248" s="34"/>
      <c r="T248" s="34"/>
      <c r="U248" s="93"/>
      <c r="V248" s="34"/>
      <c r="W248" s="313"/>
      <c r="X248" s="34"/>
    </row>
    <row r="249" spans="1:24" ht="13.5">
      <c r="A249" s="34"/>
      <c r="B249" s="34"/>
      <c r="C249" s="34"/>
      <c r="D249" s="34"/>
      <c r="E249" s="34"/>
      <c r="F249" s="34"/>
      <c r="G249" s="34"/>
      <c r="I249" s="34"/>
      <c r="J249" s="34"/>
      <c r="K249" s="34"/>
      <c r="L249" s="34"/>
      <c r="M249" s="34"/>
      <c r="N249" s="34"/>
      <c r="O249" s="34"/>
      <c r="P249" s="34"/>
      <c r="Q249" s="34"/>
      <c r="T249" s="34"/>
      <c r="U249" s="93"/>
      <c r="V249" s="34"/>
      <c r="W249" s="313"/>
      <c r="X249" s="34"/>
    </row>
    <row r="250" spans="1:24" ht="13.5">
      <c r="A250" s="34"/>
      <c r="B250" s="34"/>
      <c r="C250" s="34"/>
      <c r="D250" s="34"/>
      <c r="E250" s="34"/>
      <c r="F250" s="34"/>
      <c r="G250" s="34"/>
      <c r="I250" s="34"/>
      <c r="J250" s="34"/>
      <c r="K250" s="34"/>
      <c r="L250" s="34"/>
      <c r="M250" s="34"/>
      <c r="N250" s="34"/>
      <c r="O250" s="34"/>
      <c r="P250" s="34"/>
      <c r="Q250" s="34"/>
      <c r="T250" s="34"/>
      <c r="U250" s="93"/>
      <c r="V250" s="34"/>
      <c r="W250" s="313"/>
      <c r="X250" s="34"/>
    </row>
    <row r="251" spans="1:24" ht="13.5">
      <c r="A251" s="34"/>
      <c r="B251" s="34"/>
      <c r="C251" s="34"/>
      <c r="D251" s="34"/>
      <c r="E251" s="34"/>
      <c r="F251" s="34"/>
      <c r="G251" s="34"/>
      <c r="I251" s="34"/>
      <c r="J251" s="34"/>
      <c r="K251" s="34"/>
      <c r="L251" s="34"/>
      <c r="M251" s="34"/>
      <c r="N251" s="34"/>
      <c r="O251" s="34"/>
      <c r="P251" s="34"/>
      <c r="Q251" s="34"/>
      <c r="T251" s="34"/>
      <c r="U251" s="93"/>
      <c r="V251" s="34"/>
      <c r="W251" s="313"/>
      <c r="X251" s="34"/>
    </row>
    <row r="252" spans="1:24" ht="13.5">
      <c r="A252" s="34"/>
      <c r="B252" s="34"/>
      <c r="C252" s="34"/>
      <c r="D252" s="34"/>
      <c r="E252" s="34"/>
      <c r="F252" s="34"/>
      <c r="G252" s="34"/>
      <c r="I252" s="34"/>
      <c r="J252" s="34"/>
      <c r="K252" s="34"/>
      <c r="L252" s="34"/>
      <c r="M252" s="34"/>
      <c r="N252" s="34"/>
      <c r="O252" s="34"/>
      <c r="P252" s="34"/>
      <c r="Q252" s="34"/>
      <c r="T252" s="34"/>
      <c r="U252" s="93"/>
      <c r="V252" s="34"/>
      <c r="W252" s="313"/>
      <c r="X252" s="34"/>
    </row>
    <row r="253" spans="1:24" ht="13.5">
      <c r="A253" s="34"/>
      <c r="B253" s="34"/>
      <c r="C253" s="34"/>
      <c r="D253" s="34"/>
      <c r="E253" s="34"/>
      <c r="F253" s="34"/>
      <c r="G253" s="34"/>
      <c r="I253" s="34"/>
      <c r="J253" s="34"/>
      <c r="K253" s="34"/>
      <c r="L253" s="34"/>
      <c r="M253" s="34"/>
      <c r="N253" s="34"/>
      <c r="O253" s="34"/>
      <c r="P253" s="34"/>
      <c r="Q253" s="34"/>
      <c r="T253" s="34"/>
      <c r="U253" s="93"/>
      <c r="V253" s="34"/>
      <c r="W253" s="313"/>
      <c r="X253" s="34"/>
    </row>
    <row r="254" spans="1:24" ht="13.5">
      <c r="A254" s="34"/>
      <c r="B254" s="34"/>
      <c r="C254" s="34"/>
      <c r="D254" s="34"/>
      <c r="E254" s="34"/>
      <c r="F254" s="34"/>
      <c r="G254" s="34"/>
      <c r="I254" s="34"/>
      <c r="J254" s="34"/>
      <c r="K254" s="34"/>
      <c r="L254" s="34"/>
      <c r="M254" s="34"/>
      <c r="N254" s="34"/>
      <c r="O254" s="34"/>
      <c r="P254" s="34"/>
      <c r="Q254" s="34"/>
      <c r="T254" s="34"/>
      <c r="U254" s="93"/>
      <c r="V254" s="34"/>
      <c r="W254" s="313"/>
      <c r="X254" s="34"/>
    </row>
    <row r="255" spans="1:24" ht="13.5">
      <c r="A255" s="34"/>
      <c r="B255" s="34"/>
      <c r="C255" s="34"/>
      <c r="D255" s="34"/>
      <c r="E255" s="34"/>
      <c r="F255" s="34"/>
      <c r="G255" s="34"/>
      <c r="I255" s="34"/>
      <c r="J255" s="34"/>
      <c r="K255" s="34"/>
      <c r="L255" s="34"/>
      <c r="M255" s="34"/>
      <c r="N255" s="34"/>
      <c r="O255" s="34"/>
      <c r="P255" s="34"/>
      <c r="Q255" s="34"/>
      <c r="T255" s="34"/>
      <c r="U255" s="93"/>
      <c r="V255" s="34"/>
      <c r="W255" s="313"/>
      <c r="X255" s="34"/>
    </row>
    <row r="256" spans="1:24" ht="13.5">
      <c r="A256" s="34"/>
      <c r="B256" s="34"/>
      <c r="C256" s="34"/>
      <c r="D256" s="34"/>
      <c r="E256" s="34"/>
      <c r="F256" s="34"/>
      <c r="G256" s="34"/>
      <c r="I256" s="34"/>
      <c r="J256" s="34"/>
      <c r="K256" s="34"/>
      <c r="L256" s="34"/>
      <c r="M256" s="34"/>
      <c r="N256" s="34"/>
      <c r="O256" s="34"/>
      <c r="P256" s="34"/>
      <c r="Q256" s="34"/>
      <c r="T256" s="34"/>
      <c r="U256" s="93"/>
      <c r="V256" s="34"/>
      <c r="W256" s="313"/>
      <c r="X256" s="34"/>
    </row>
    <row r="257" spans="1:24" ht="13.5">
      <c r="A257" s="34"/>
      <c r="B257" s="34"/>
      <c r="C257" s="34"/>
      <c r="D257" s="34"/>
      <c r="E257" s="34"/>
      <c r="F257" s="34"/>
      <c r="G257" s="34"/>
      <c r="I257" s="34"/>
      <c r="J257" s="34"/>
      <c r="K257" s="34"/>
      <c r="L257" s="34"/>
      <c r="M257" s="34"/>
      <c r="N257" s="34"/>
      <c r="O257" s="34"/>
      <c r="P257" s="34"/>
      <c r="Q257" s="34"/>
      <c r="T257" s="34"/>
      <c r="U257" s="93"/>
      <c r="V257" s="34"/>
      <c r="W257" s="313"/>
      <c r="X257" s="34"/>
    </row>
    <row r="258" spans="1:24" ht="13.5">
      <c r="A258" s="34"/>
      <c r="B258" s="34"/>
      <c r="C258" s="34"/>
      <c r="D258" s="34"/>
      <c r="E258" s="34"/>
      <c r="F258" s="34"/>
      <c r="G258" s="34"/>
      <c r="I258" s="34"/>
      <c r="J258" s="34"/>
      <c r="K258" s="34"/>
      <c r="L258" s="34"/>
      <c r="M258" s="34"/>
      <c r="N258" s="34"/>
      <c r="O258" s="34"/>
      <c r="P258" s="34"/>
      <c r="Q258" s="34"/>
      <c r="T258" s="34"/>
      <c r="U258" s="93"/>
      <c r="V258" s="34"/>
      <c r="W258" s="313"/>
      <c r="X258" s="34"/>
    </row>
    <row r="259" spans="1:24" ht="13.5">
      <c r="A259" s="34"/>
      <c r="B259" s="34"/>
      <c r="C259" s="34"/>
      <c r="D259" s="34"/>
      <c r="E259" s="34"/>
      <c r="F259" s="34"/>
      <c r="G259" s="34"/>
      <c r="I259" s="34"/>
      <c r="J259" s="34"/>
      <c r="K259" s="34"/>
      <c r="L259" s="34"/>
      <c r="M259" s="34"/>
      <c r="N259" s="34"/>
      <c r="O259" s="34"/>
      <c r="P259" s="34"/>
      <c r="Q259" s="34"/>
      <c r="T259" s="34"/>
      <c r="U259" s="93"/>
      <c r="V259" s="34"/>
      <c r="W259" s="313"/>
      <c r="X259" s="34"/>
    </row>
    <row r="260" spans="1:24" ht="13.5">
      <c r="A260" s="34"/>
      <c r="B260" s="34"/>
      <c r="C260" s="34"/>
      <c r="D260" s="34"/>
      <c r="E260" s="34"/>
      <c r="F260" s="34"/>
      <c r="G260" s="34"/>
      <c r="I260" s="34"/>
      <c r="J260" s="34"/>
      <c r="K260" s="34"/>
      <c r="L260" s="34"/>
      <c r="M260" s="34"/>
      <c r="N260" s="34"/>
      <c r="O260" s="34"/>
      <c r="P260" s="34"/>
      <c r="Q260" s="34"/>
      <c r="T260" s="34"/>
      <c r="U260" s="93"/>
      <c r="V260" s="34"/>
      <c r="W260" s="313"/>
      <c r="X260" s="34"/>
    </row>
    <row r="261" spans="1:24" ht="13.5">
      <c r="A261" s="34"/>
      <c r="B261" s="34"/>
      <c r="C261" s="34"/>
      <c r="D261" s="34"/>
      <c r="E261" s="34"/>
      <c r="F261" s="34"/>
      <c r="G261" s="34"/>
      <c r="I261" s="34"/>
      <c r="J261" s="34"/>
      <c r="K261" s="34"/>
      <c r="L261" s="34"/>
      <c r="M261" s="34"/>
      <c r="N261" s="34"/>
      <c r="O261" s="34"/>
      <c r="P261" s="34"/>
      <c r="Q261" s="34"/>
      <c r="T261" s="34"/>
      <c r="U261" s="93"/>
      <c r="V261" s="34"/>
      <c r="W261" s="313"/>
      <c r="X261" s="34"/>
    </row>
    <row r="262" spans="1:24" ht="13.5">
      <c r="A262" s="34"/>
      <c r="B262" s="34"/>
      <c r="C262" s="34"/>
      <c r="D262" s="34"/>
      <c r="E262" s="34"/>
      <c r="F262" s="34"/>
      <c r="G262" s="34"/>
      <c r="I262" s="34"/>
      <c r="J262" s="34"/>
      <c r="K262" s="34"/>
      <c r="L262" s="34"/>
      <c r="M262" s="34"/>
      <c r="N262" s="34"/>
      <c r="O262" s="34"/>
      <c r="P262" s="34"/>
      <c r="Q262" s="34"/>
      <c r="T262" s="34"/>
      <c r="U262" s="93"/>
      <c r="V262" s="34"/>
      <c r="W262" s="313"/>
      <c r="X262" s="34"/>
    </row>
    <row r="753" ht="3.75" customHeight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39" customHeight="1" hidden="1"/>
    <row r="766" ht="13.5" hidden="1"/>
    <row r="767" ht="13.5" hidden="1"/>
    <row r="768" ht="13.5" hidden="1"/>
    <row r="769" ht="13.5" hidden="1"/>
    <row r="770" ht="13.5" hidden="1"/>
    <row r="771" ht="13.5" hidden="1"/>
  </sheetData>
  <sheetProtection/>
  <mergeCells count="136">
    <mergeCell ref="D154:E154"/>
    <mergeCell ref="C125:E125"/>
    <mergeCell ref="D128:E128"/>
    <mergeCell ref="D172:E172"/>
    <mergeCell ref="D157:E157"/>
    <mergeCell ref="D158:E158"/>
    <mergeCell ref="D162:E162"/>
    <mergeCell ref="D163:E163"/>
    <mergeCell ref="D161:E161"/>
    <mergeCell ref="D150:E150"/>
    <mergeCell ref="D131:E131"/>
    <mergeCell ref="D77:E77"/>
    <mergeCell ref="D59:E59"/>
    <mergeCell ref="D73:E73"/>
    <mergeCell ref="D127:E127"/>
    <mergeCell ref="D114:E114"/>
    <mergeCell ref="D116:E116"/>
    <mergeCell ref="D108:E108"/>
    <mergeCell ref="D113:E113"/>
    <mergeCell ref="D109:E109"/>
    <mergeCell ref="D126:E126"/>
    <mergeCell ref="C100:C102"/>
    <mergeCell ref="Q10:Q11"/>
    <mergeCell ref="D187:E187"/>
    <mergeCell ref="K10:N10"/>
    <mergeCell ref="D123:E123"/>
    <mergeCell ref="D95:E95"/>
    <mergeCell ref="D124:E124"/>
    <mergeCell ref="D133:E133"/>
    <mergeCell ref="C90:E90"/>
    <mergeCell ref="D91:E91"/>
    <mergeCell ref="D26:E26"/>
    <mergeCell ref="K9:O9"/>
    <mergeCell ref="C116:C122"/>
    <mergeCell ref="D132:E132"/>
    <mergeCell ref="D101:E101"/>
    <mergeCell ref="D111:E111"/>
    <mergeCell ref="D119:E119"/>
    <mergeCell ref="D130:E130"/>
    <mergeCell ref="D115:E115"/>
    <mergeCell ref="C97:E97"/>
    <mergeCell ref="D75:E75"/>
    <mergeCell ref="A5:P5"/>
    <mergeCell ref="D89:E89"/>
    <mergeCell ref="D76:E76"/>
    <mergeCell ref="D94:E94"/>
    <mergeCell ref="D74:E74"/>
    <mergeCell ref="D79:E79"/>
    <mergeCell ref="D80:E80"/>
    <mergeCell ref="A41:A150"/>
    <mergeCell ref="D25:E25"/>
    <mergeCell ref="D142:E142"/>
    <mergeCell ref="D149:E149"/>
    <mergeCell ref="D155:E155"/>
    <mergeCell ref="D92:E92"/>
    <mergeCell ref="D68:E68"/>
    <mergeCell ref="D98:E98"/>
    <mergeCell ref="D110:E110"/>
    <mergeCell ref="D102:E102"/>
    <mergeCell ref="D104:E104"/>
    <mergeCell ref="D93:E93"/>
    <mergeCell ref="D174:E174"/>
    <mergeCell ref="D171:E171"/>
    <mergeCell ref="D160:E160"/>
    <mergeCell ref="D169:E169"/>
    <mergeCell ref="D173:E173"/>
    <mergeCell ref="D122:E122"/>
    <mergeCell ref="D151:E151"/>
    <mergeCell ref="D129:E129"/>
    <mergeCell ref="D156:E156"/>
    <mergeCell ref="D146:E146"/>
    <mergeCell ref="A166:A179"/>
    <mergeCell ref="B143:B149"/>
    <mergeCell ref="D143:E143"/>
    <mergeCell ref="B12:C12"/>
    <mergeCell ref="D12:E12"/>
    <mergeCell ref="C22:C23"/>
    <mergeCell ref="D15:E15"/>
    <mergeCell ref="D35:E35"/>
    <mergeCell ref="D38:E38"/>
    <mergeCell ref="D9:E11"/>
    <mergeCell ref="D13:E13"/>
    <mergeCell ref="D36:E36"/>
    <mergeCell ref="D20:E20"/>
    <mergeCell ref="D21:E21"/>
    <mergeCell ref="A14:A39"/>
    <mergeCell ref="D14:E14"/>
    <mergeCell ref="B15:B25"/>
    <mergeCell ref="D24:E24"/>
    <mergeCell ref="D34:E34"/>
    <mergeCell ref="D37:E37"/>
    <mergeCell ref="D39:E39"/>
    <mergeCell ref="D45:E45"/>
    <mergeCell ref="D44:E44"/>
    <mergeCell ref="C42:E42"/>
    <mergeCell ref="C41:E41"/>
    <mergeCell ref="D53:E53"/>
    <mergeCell ref="D100:E100"/>
    <mergeCell ref="D112:E112"/>
    <mergeCell ref="D103:E103"/>
    <mergeCell ref="D61:E61"/>
    <mergeCell ref="D58:E58"/>
    <mergeCell ref="D78:E78"/>
    <mergeCell ref="D96:E96"/>
    <mergeCell ref="D107:E107"/>
    <mergeCell ref="D99:E99"/>
    <mergeCell ref="O10:O11"/>
    <mergeCell ref="P10:P11"/>
    <mergeCell ref="D49:E49"/>
    <mergeCell ref="D50:E50"/>
    <mergeCell ref="B40:E40"/>
    <mergeCell ref="B35:B39"/>
    <mergeCell ref="A9:C11"/>
    <mergeCell ref="B42:B133"/>
    <mergeCell ref="D52:E52"/>
    <mergeCell ref="D43:E43"/>
    <mergeCell ref="H10:I10"/>
    <mergeCell ref="F9:F11"/>
    <mergeCell ref="H9:J9"/>
    <mergeCell ref="J10:J11"/>
    <mergeCell ref="G9:G11"/>
    <mergeCell ref="D159:E159"/>
    <mergeCell ref="D51:E51"/>
    <mergeCell ref="D56:E56"/>
    <mergeCell ref="D48:E48"/>
    <mergeCell ref="D57:E57"/>
    <mergeCell ref="D188:E188"/>
    <mergeCell ref="D164:E164"/>
    <mergeCell ref="D175:E175"/>
    <mergeCell ref="D166:E166"/>
    <mergeCell ref="D168:E168"/>
    <mergeCell ref="D167:E167"/>
    <mergeCell ref="D165:E165"/>
    <mergeCell ref="D180:E180"/>
    <mergeCell ref="D181:E181"/>
    <mergeCell ref="D170:E170"/>
  </mergeCells>
  <printOptions/>
  <pageMargins left="0.7" right="0.7" top="0.75" bottom="0.75" header="0.3" footer="0.3"/>
  <pageSetup fitToHeight="5" horizontalDpi="600" verticalDpi="600" orientation="landscape" paperSize="9" scale="67" r:id="rId1"/>
  <headerFooter alignWithMargins="0">
    <oddFooter>&amp;C&amp;8Pagina &amp;P din &amp;N</oddFooter>
  </headerFooter>
  <rowBreaks count="3" manualBreakCount="3">
    <brk id="130" max="29" man="1"/>
    <brk id="171" max="29" man="1"/>
    <brk id="173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6.421875" style="11" customWidth="1"/>
    <col min="2" max="2" width="47.8515625" style="11" customWidth="1"/>
    <col min="3" max="3" width="11.00390625" style="11" customWidth="1"/>
    <col min="4" max="4" width="10.7109375" style="11" customWidth="1"/>
    <col min="5" max="5" width="9.7109375" style="11" customWidth="1"/>
    <col min="6" max="6" width="14.7109375" style="11" customWidth="1"/>
    <col min="7" max="7" width="13.28125" style="11" customWidth="1"/>
    <col min="8" max="8" width="10.28125" style="11" customWidth="1"/>
    <col min="9" max="16384" width="9.140625" style="11" customWidth="1"/>
  </cols>
  <sheetData>
    <row r="1" spans="1:7" ht="13.5">
      <c r="A1" s="47" t="s">
        <v>307</v>
      </c>
      <c r="B1" s="48"/>
      <c r="C1" s="49"/>
      <c r="D1" s="48"/>
      <c r="E1" s="50"/>
      <c r="G1" s="12" t="s">
        <v>242</v>
      </c>
    </row>
    <row r="2" spans="1:5" ht="13.5">
      <c r="A2" s="47" t="s">
        <v>368</v>
      </c>
      <c r="B2" s="48"/>
      <c r="C2" s="49"/>
      <c r="D2" s="48"/>
      <c r="E2" s="50"/>
    </row>
    <row r="3" spans="1:5" ht="13.5">
      <c r="A3" s="47" t="s">
        <v>369</v>
      </c>
      <c r="B3" s="48"/>
      <c r="C3" s="49"/>
      <c r="D3" s="48"/>
      <c r="E3" s="50"/>
    </row>
    <row r="4" spans="1:5" ht="13.5">
      <c r="A4" s="47" t="s">
        <v>370</v>
      </c>
      <c r="B4" s="48"/>
      <c r="C4" s="49"/>
      <c r="D4" s="48"/>
      <c r="E4" s="50"/>
    </row>
    <row r="8" spans="2:8" ht="15">
      <c r="B8" s="431" t="s">
        <v>267</v>
      </c>
      <c r="C8" s="431"/>
      <c r="D8" s="431"/>
      <c r="E8" s="431"/>
      <c r="F8" s="431"/>
      <c r="G8" s="431"/>
      <c r="H8" s="431"/>
    </row>
    <row r="10" ht="14.25" thickBot="1">
      <c r="H10" s="13" t="s">
        <v>5</v>
      </c>
    </row>
    <row r="11" spans="1:8" ht="14.25" thickBot="1">
      <c r="A11" s="14" t="s">
        <v>2</v>
      </c>
      <c r="B11" s="432" t="s">
        <v>4</v>
      </c>
      <c r="C11" s="434" t="s">
        <v>417</v>
      </c>
      <c r="D11" s="435"/>
      <c r="E11" s="436" t="s">
        <v>240</v>
      </c>
      <c r="F11" s="438" t="s">
        <v>418</v>
      </c>
      <c r="G11" s="435"/>
      <c r="H11" s="436" t="s">
        <v>241</v>
      </c>
    </row>
    <row r="12" spans="1:8" ht="14.25" thickBot="1">
      <c r="A12" s="16" t="s">
        <v>3</v>
      </c>
      <c r="B12" s="433"/>
      <c r="C12" s="17" t="s">
        <v>0</v>
      </c>
      <c r="D12" s="17" t="s">
        <v>1</v>
      </c>
      <c r="E12" s="437"/>
      <c r="F12" s="331" t="s">
        <v>0</v>
      </c>
      <c r="G12" s="18" t="s">
        <v>1</v>
      </c>
      <c r="H12" s="437"/>
    </row>
    <row r="13" spans="1:8" ht="14.25" thickBot="1">
      <c r="A13" s="19">
        <v>0</v>
      </c>
      <c r="B13" s="15">
        <v>1</v>
      </c>
      <c r="C13" s="19">
        <v>2</v>
      </c>
      <c r="D13" s="18">
        <v>3</v>
      </c>
      <c r="E13" s="15">
        <v>4</v>
      </c>
      <c r="F13" s="19">
        <v>5</v>
      </c>
      <c r="G13" s="20">
        <v>6</v>
      </c>
      <c r="H13" s="150">
        <v>7</v>
      </c>
    </row>
    <row r="14" spans="1:8" ht="13.5">
      <c r="A14" s="21" t="s">
        <v>26</v>
      </c>
      <c r="B14" s="22" t="s">
        <v>292</v>
      </c>
      <c r="C14" s="3">
        <f>SUM(C15:C17)</f>
        <v>12723</v>
      </c>
      <c r="D14" s="3">
        <f>SUM(D15:D17)</f>
        <v>12779</v>
      </c>
      <c r="E14" s="127">
        <f>D14/C14</f>
        <v>1.0044014776389216</v>
      </c>
      <c r="F14" s="151">
        <f>'Anexa 2 OK'!H13</f>
        <v>14762</v>
      </c>
      <c r="G14" s="151">
        <f>G15+G16+G17</f>
        <v>14804</v>
      </c>
      <c r="H14" s="129">
        <v>1.002</v>
      </c>
    </row>
    <row r="15" spans="1:8" ht="16.5" customHeight="1">
      <c r="A15" s="23">
        <v>1</v>
      </c>
      <c r="B15" s="24" t="s">
        <v>271</v>
      </c>
      <c r="C15" s="4">
        <v>12723</v>
      </c>
      <c r="D15" s="4">
        <v>12779</v>
      </c>
      <c r="E15" s="128">
        <f>D15/C15</f>
        <v>1.0044014776389216</v>
      </c>
      <c r="F15" s="4">
        <f>'Anexa 2 OK'!H14</f>
        <v>14605</v>
      </c>
      <c r="G15" s="4">
        <v>14615</v>
      </c>
      <c r="H15" s="130">
        <f>G15/F15</f>
        <v>1.000684697021568</v>
      </c>
    </row>
    <row r="16" spans="1:8" ht="15.75" customHeight="1">
      <c r="A16" s="25" t="s">
        <v>268</v>
      </c>
      <c r="B16" s="5" t="s">
        <v>104</v>
      </c>
      <c r="C16" s="4"/>
      <c r="D16" s="4"/>
      <c r="E16" s="128"/>
      <c r="F16" s="4">
        <f>'Anexa 2 OK'!H34</f>
        <v>157</v>
      </c>
      <c r="G16" s="4">
        <v>189</v>
      </c>
      <c r="H16" s="130">
        <v>1.203</v>
      </c>
    </row>
    <row r="17" spans="1:8" ht="15.75" customHeight="1" thickBot="1">
      <c r="A17" s="26" t="s">
        <v>269</v>
      </c>
      <c r="B17" s="6" t="s">
        <v>7</v>
      </c>
      <c r="C17" s="7"/>
      <c r="D17" s="7"/>
      <c r="E17" s="329"/>
      <c r="F17" s="7"/>
      <c r="G17" s="7"/>
      <c r="H17" s="330"/>
    </row>
    <row r="25" spans="2:8" ht="13.5">
      <c r="B25" s="32" t="s">
        <v>371</v>
      </c>
      <c r="C25" s="33"/>
      <c r="D25" s="33"/>
      <c r="F25" s="29" t="s">
        <v>312</v>
      </c>
      <c r="G25" s="29"/>
      <c r="H25" s="27"/>
    </row>
    <row r="26" spans="2:8" ht="13.5">
      <c r="B26" s="32" t="s">
        <v>372</v>
      </c>
      <c r="C26" s="33"/>
      <c r="D26" s="33"/>
      <c r="F26" s="29" t="s">
        <v>373</v>
      </c>
      <c r="G26" s="29"/>
      <c r="H26" s="27"/>
    </row>
  </sheetData>
  <sheetProtection/>
  <mergeCells count="6">
    <mergeCell ref="B8:H8"/>
    <mergeCell ref="B11:B12"/>
    <mergeCell ref="C11:D11"/>
    <mergeCell ref="E11:E12"/>
    <mergeCell ref="F11:G11"/>
    <mergeCell ref="H11:H12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E58"/>
  <sheetViews>
    <sheetView zoomScaleSheetLayoutView="100" zoomScalePageLayoutView="0" workbookViewId="0" topLeftCell="A45">
      <selection activeCell="K33" sqref="K33"/>
    </sheetView>
  </sheetViews>
  <sheetFormatPr defaultColWidth="9.140625" defaultRowHeight="12.75"/>
  <cols>
    <col min="1" max="1" width="3.00390625" style="11" customWidth="1"/>
    <col min="2" max="2" width="2.28125" style="11" customWidth="1"/>
    <col min="3" max="3" width="65.00390625" style="68" customWidth="1"/>
    <col min="4" max="4" width="12.421875" style="11" customWidth="1"/>
    <col min="5" max="5" width="10.7109375" style="171" customWidth="1"/>
    <col min="6" max="6" width="10.57421875" style="171" customWidth="1"/>
    <col min="7" max="7" width="9.421875" style="171" customWidth="1"/>
    <col min="8" max="8" width="10.28125" style="171" customWidth="1"/>
    <col min="9" max="16384" width="9.140625" style="11" customWidth="1"/>
  </cols>
  <sheetData>
    <row r="1" spans="1:109" s="30" customFormat="1" ht="13.5">
      <c r="A1" s="47" t="s">
        <v>307</v>
      </c>
      <c r="B1" s="48"/>
      <c r="C1" s="49"/>
      <c r="D1" s="48"/>
      <c r="E1" s="169"/>
      <c r="F1" s="169"/>
      <c r="G1" s="44"/>
      <c r="H1" s="170" t="s">
        <v>109</v>
      </c>
      <c r="I1" s="1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</row>
    <row r="2" spans="1:109" s="30" customFormat="1" ht="13.5">
      <c r="A2" s="47" t="s">
        <v>368</v>
      </c>
      <c r="B2" s="48"/>
      <c r="C2" s="49"/>
      <c r="D2" s="48"/>
      <c r="E2" s="169"/>
      <c r="F2" s="169"/>
      <c r="G2" s="44"/>
      <c r="H2" s="43"/>
      <c r="I2" s="33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</row>
    <row r="3" spans="1:109" s="30" customFormat="1" ht="13.5">
      <c r="A3" s="47" t="s">
        <v>369</v>
      </c>
      <c r="B3" s="48"/>
      <c r="C3" s="49"/>
      <c r="D3" s="48"/>
      <c r="E3" s="169"/>
      <c r="F3" s="169"/>
      <c r="G3" s="44"/>
      <c r="H3" s="43"/>
      <c r="I3" s="33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</row>
    <row r="4" spans="1:109" s="30" customFormat="1" ht="13.5">
      <c r="A4" s="47" t="s">
        <v>370</v>
      </c>
      <c r="B4" s="48"/>
      <c r="C4" s="49"/>
      <c r="D4" s="48"/>
      <c r="E4" s="169"/>
      <c r="F4" s="169"/>
      <c r="G4" s="44"/>
      <c r="H4" s="43"/>
      <c r="I4" s="33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</row>
    <row r="5" ht="13.5">
      <c r="G5" s="170"/>
    </row>
    <row r="6" spans="1:7" ht="14.25" thickBot="1">
      <c r="A6" s="439" t="s">
        <v>181</v>
      </c>
      <c r="B6" s="439"/>
      <c r="C6" s="439"/>
      <c r="D6" s="439"/>
      <c r="E6" s="439"/>
      <c r="F6" s="439"/>
      <c r="G6" s="439"/>
    </row>
    <row r="7" spans="1:8" ht="24" customHeight="1" thickBot="1">
      <c r="A7" s="440"/>
      <c r="B7" s="442"/>
      <c r="C7" s="444" t="s">
        <v>48</v>
      </c>
      <c r="D7" s="448" t="s">
        <v>180</v>
      </c>
      <c r="E7" s="335" t="s">
        <v>441</v>
      </c>
      <c r="F7" s="446" t="s">
        <v>49</v>
      </c>
      <c r="G7" s="446"/>
      <c r="H7" s="447"/>
    </row>
    <row r="8" spans="1:8" ht="28.5" customHeight="1" thickBot="1">
      <c r="A8" s="441"/>
      <c r="B8" s="443"/>
      <c r="C8" s="445"/>
      <c r="D8" s="449"/>
      <c r="E8" s="290">
        <v>2023</v>
      </c>
      <c r="F8" s="291" t="s">
        <v>424</v>
      </c>
      <c r="G8" s="289" t="s">
        <v>402</v>
      </c>
      <c r="H8" s="292" t="s">
        <v>425</v>
      </c>
    </row>
    <row r="9" spans="1:8" ht="13.5" customHeight="1" thickBot="1">
      <c r="A9" s="178">
        <v>0</v>
      </c>
      <c r="B9" s="179">
        <v>1</v>
      </c>
      <c r="C9" s="180">
        <v>2</v>
      </c>
      <c r="D9" s="333">
        <v>3</v>
      </c>
      <c r="E9" s="290">
        <v>5</v>
      </c>
      <c r="F9" s="334">
        <v>7</v>
      </c>
      <c r="G9" s="181">
        <v>8</v>
      </c>
      <c r="H9" s="182">
        <v>9</v>
      </c>
    </row>
    <row r="10" spans="1:13" ht="21" customHeight="1">
      <c r="A10" s="183" t="s">
        <v>50</v>
      </c>
      <c r="B10" s="184"/>
      <c r="C10" s="185" t="s">
        <v>12</v>
      </c>
      <c r="D10" s="186"/>
      <c r="E10" s="188">
        <f>E11</f>
        <v>1104</v>
      </c>
      <c r="F10" s="187">
        <f>F11</f>
        <v>1155</v>
      </c>
      <c r="G10" s="187">
        <f>G11+G14+G15+G18</f>
        <v>750</v>
      </c>
      <c r="H10" s="189">
        <f>H11+H14+H15+H18</f>
        <v>850</v>
      </c>
      <c r="K10" s="152"/>
      <c r="L10" s="152"/>
      <c r="M10" s="152"/>
    </row>
    <row r="11" spans="1:8" ht="13.5">
      <c r="A11" s="155"/>
      <c r="B11" s="156">
        <v>1</v>
      </c>
      <c r="C11" s="157" t="s">
        <v>51</v>
      </c>
      <c r="D11" s="154"/>
      <c r="E11" s="188">
        <f>E22+E28+E36</f>
        <v>1104</v>
      </c>
      <c r="F11" s="190">
        <f>F21</f>
        <v>1155</v>
      </c>
      <c r="G11" s="190">
        <f>G13+G12</f>
        <v>750</v>
      </c>
      <c r="H11" s="191">
        <f>H13+H12</f>
        <v>850</v>
      </c>
    </row>
    <row r="12" spans="1:8" ht="13.5">
      <c r="A12" s="155"/>
      <c r="B12" s="156"/>
      <c r="C12" s="157" t="s">
        <v>165</v>
      </c>
      <c r="D12" s="154"/>
      <c r="E12" s="188">
        <v>572</v>
      </c>
      <c r="F12" s="190">
        <v>600</v>
      </c>
      <c r="G12" s="190">
        <v>750</v>
      </c>
      <c r="H12" s="191">
        <v>850</v>
      </c>
    </row>
    <row r="13" spans="1:8" ht="13.5">
      <c r="A13" s="155"/>
      <c r="B13" s="156"/>
      <c r="C13" s="157" t="s">
        <v>166</v>
      </c>
      <c r="D13" s="154"/>
      <c r="E13" s="188">
        <f>E10-E12</f>
        <v>532</v>
      </c>
      <c r="F13" s="190">
        <f>F11-F12</f>
        <v>555</v>
      </c>
      <c r="G13" s="190"/>
      <c r="H13" s="191"/>
    </row>
    <row r="14" spans="1:8" ht="13.5">
      <c r="A14" s="155"/>
      <c r="B14" s="156">
        <v>2</v>
      </c>
      <c r="C14" s="157" t="s">
        <v>13</v>
      </c>
      <c r="D14" s="154"/>
      <c r="E14" s="188"/>
      <c r="F14" s="190"/>
      <c r="G14" s="190"/>
      <c r="H14" s="191"/>
    </row>
    <row r="15" spans="1:8" ht="13.5">
      <c r="A15" s="155"/>
      <c r="B15" s="156">
        <v>3</v>
      </c>
      <c r="C15" s="157" t="s">
        <v>52</v>
      </c>
      <c r="D15" s="154"/>
      <c r="E15" s="188"/>
      <c r="F15" s="190"/>
      <c r="G15" s="190"/>
      <c r="H15" s="191"/>
    </row>
    <row r="16" spans="1:8" ht="11.25" customHeight="1">
      <c r="A16" s="155"/>
      <c r="B16" s="156"/>
      <c r="C16" s="157" t="s">
        <v>167</v>
      </c>
      <c r="D16" s="154"/>
      <c r="E16" s="188"/>
      <c r="F16" s="190"/>
      <c r="G16" s="190"/>
      <c r="H16" s="191"/>
    </row>
    <row r="17" spans="1:8" ht="12.75" customHeight="1">
      <c r="A17" s="155"/>
      <c r="B17" s="156"/>
      <c r="C17" s="157" t="s">
        <v>168</v>
      </c>
      <c r="D17" s="154"/>
      <c r="E17" s="188"/>
      <c r="F17" s="190"/>
      <c r="G17" s="190"/>
      <c r="H17" s="191"/>
    </row>
    <row r="18" spans="1:8" ht="13.5">
      <c r="A18" s="155"/>
      <c r="B18" s="156">
        <v>4</v>
      </c>
      <c r="C18" s="157" t="s">
        <v>169</v>
      </c>
      <c r="D18" s="154"/>
      <c r="E18" s="188"/>
      <c r="F18" s="190"/>
      <c r="G18" s="190"/>
      <c r="H18" s="191"/>
    </row>
    <row r="19" spans="1:8" ht="13.5">
      <c r="A19" s="155"/>
      <c r="B19" s="156"/>
      <c r="C19" s="153"/>
      <c r="D19" s="154"/>
      <c r="E19" s="188"/>
      <c r="F19" s="192"/>
      <c r="G19" s="192"/>
      <c r="H19" s="193"/>
    </row>
    <row r="20" spans="1:8" ht="13.5">
      <c r="A20" s="155"/>
      <c r="B20" s="156"/>
      <c r="C20" s="153"/>
      <c r="D20" s="154"/>
      <c r="E20" s="192"/>
      <c r="F20" s="192"/>
      <c r="G20" s="192"/>
      <c r="H20" s="193"/>
    </row>
    <row r="21" spans="1:8" s="159" customFormat="1" ht="13.5">
      <c r="A21" s="160" t="s">
        <v>16</v>
      </c>
      <c r="B21" s="156"/>
      <c r="C21" s="161" t="s">
        <v>53</v>
      </c>
      <c r="D21" s="162"/>
      <c r="E21" s="194">
        <f>E24+E28+E36</f>
        <v>1104</v>
      </c>
      <c r="F21" s="194">
        <f>F22+F28+F36+F48</f>
        <v>1155</v>
      </c>
      <c r="G21" s="194">
        <f>G22+G28+G36+G48+G50</f>
        <v>750</v>
      </c>
      <c r="H21" s="195">
        <f>H22+H28+H36+H48+H50</f>
        <v>850</v>
      </c>
    </row>
    <row r="22" spans="1:8" ht="13.5">
      <c r="A22" s="196"/>
      <c r="B22" s="156">
        <v>1</v>
      </c>
      <c r="C22" s="157" t="s">
        <v>54</v>
      </c>
      <c r="D22" s="154"/>
      <c r="E22" s="190">
        <f>E23+E24+E26+E27</f>
        <v>338</v>
      </c>
      <c r="F22" s="190">
        <f>F23+F24+F26+F27</f>
        <v>95</v>
      </c>
      <c r="G22" s="190"/>
      <c r="H22" s="191"/>
    </row>
    <row r="23" spans="1:8" ht="14.25" customHeight="1">
      <c r="A23" s="196"/>
      <c r="B23" s="197"/>
      <c r="C23" s="153" t="s">
        <v>170</v>
      </c>
      <c r="D23" s="154"/>
      <c r="E23" s="192"/>
      <c r="F23" s="192"/>
      <c r="G23" s="192"/>
      <c r="H23" s="193"/>
    </row>
    <row r="24" spans="1:8" ht="27">
      <c r="A24" s="196"/>
      <c r="B24" s="197"/>
      <c r="C24" s="153" t="s">
        <v>171</v>
      </c>
      <c r="D24" s="154"/>
      <c r="E24" s="188">
        <v>338</v>
      </c>
      <c r="F24" s="192">
        <f>F25</f>
        <v>95</v>
      </c>
      <c r="G24" s="192"/>
      <c r="H24" s="193"/>
    </row>
    <row r="25" spans="1:8" ht="13.5">
      <c r="A25" s="196"/>
      <c r="B25" s="197"/>
      <c r="C25" s="153" t="s">
        <v>435</v>
      </c>
      <c r="D25" s="154"/>
      <c r="E25" s="188"/>
      <c r="F25" s="192">
        <v>95</v>
      </c>
      <c r="G25" s="192"/>
      <c r="H25" s="193"/>
    </row>
    <row r="26" spans="1:8" ht="27">
      <c r="A26" s="196"/>
      <c r="B26" s="197"/>
      <c r="C26" s="153" t="s">
        <v>172</v>
      </c>
      <c r="D26" s="154"/>
      <c r="E26" s="188"/>
      <c r="F26" s="192"/>
      <c r="G26" s="192"/>
      <c r="H26" s="193"/>
    </row>
    <row r="27" spans="1:8" ht="44.25" customHeight="1">
      <c r="A27" s="196"/>
      <c r="B27" s="197"/>
      <c r="C27" s="153" t="s">
        <v>173</v>
      </c>
      <c r="D27" s="154"/>
      <c r="E27" s="188"/>
      <c r="F27" s="192"/>
      <c r="G27" s="192"/>
      <c r="H27" s="193"/>
    </row>
    <row r="28" spans="1:8" s="159" customFormat="1" ht="13.5">
      <c r="A28" s="155"/>
      <c r="B28" s="156">
        <v>2</v>
      </c>
      <c r="C28" s="157" t="s">
        <v>55</v>
      </c>
      <c r="D28" s="158"/>
      <c r="E28" s="190">
        <v>190</v>
      </c>
      <c r="F28" s="190">
        <f>F29+F32+F35</f>
        <v>210</v>
      </c>
      <c r="G28" s="190">
        <v>500</v>
      </c>
      <c r="H28" s="190">
        <v>600</v>
      </c>
    </row>
    <row r="29" spans="1:8" ht="16.5" customHeight="1">
      <c r="A29" s="196"/>
      <c r="B29" s="197"/>
      <c r="C29" s="153" t="s">
        <v>170</v>
      </c>
      <c r="D29" s="154"/>
      <c r="E29" s="192">
        <v>190</v>
      </c>
      <c r="F29" s="192">
        <f>F30+F31</f>
        <v>60</v>
      </c>
      <c r="G29" s="192"/>
      <c r="H29" s="193"/>
    </row>
    <row r="30" spans="1:8" ht="13.5">
      <c r="A30" s="196"/>
      <c r="B30" s="197"/>
      <c r="C30" s="153" t="s">
        <v>436</v>
      </c>
      <c r="D30" s="198"/>
      <c r="E30" s="188"/>
      <c r="F30" s="192">
        <v>25</v>
      </c>
      <c r="G30" s="192"/>
      <c r="H30" s="193"/>
    </row>
    <row r="31" spans="1:8" ht="13.5">
      <c r="A31" s="196"/>
      <c r="B31" s="197"/>
      <c r="C31" s="153" t="s">
        <v>438</v>
      </c>
      <c r="D31" s="198"/>
      <c r="E31" s="188"/>
      <c r="F31" s="192">
        <v>35</v>
      </c>
      <c r="G31" s="192"/>
      <c r="H31" s="193"/>
    </row>
    <row r="32" spans="1:8" ht="27">
      <c r="A32" s="196"/>
      <c r="B32" s="197"/>
      <c r="C32" s="153" t="s">
        <v>171</v>
      </c>
      <c r="D32" s="154"/>
      <c r="E32" s="188"/>
      <c r="F32" s="192">
        <f>F33+F34</f>
        <v>150</v>
      </c>
      <c r="G32" s="192"/>
      <c r="H32" s="193"/>
    </row>
    <row r="33" spans="1:8" ht="13.5">
      <c r="A33" s="196"/>
      <c r="B33" s="197"/>
      <c r="C33" s="153" t="s">
        <v>432</v>
      </c>
      <c r="D33" s="154"/>
      <c r="E33" s="283"/>
      <c r="F33" s="192">
        <v>100</v>
      </c>
      <c r="G33" s="192"/>
      <c r="H33" s="193"/>
    </row>
    <row r="34" spans="1:8" ht="13.5">
      <c r="A34" s="196"/>
      <c r="B34" s="197"/>
      <c r="C34" s="153" t="s">
        <v>434</v>
      </c>
      <c r="D34" s="154"/>
      <c r="E34" s="188"/>
      <c r="F34" s="192">
        <v>50</v>
      </c>
      <c r="G34" s="192"/>
      <c r="H34" s="193"/>
    </row>
    <row r="35" spans="1:8" ht="27">
      <c r="A35" s="196"/>
      <c r="B35" s="197"/>
      <c r="C35" s="153" t="s">
        <v>172</v>
      </c>
      <c r="D35" s="154"/>
      <c r="E35" s="188"/>
      <c r="F35" s="192"/>
      <c r="G35" s="192"/>
      <c r="H35" s="193"/>
    </row>
    <row r="36" spans="1:8" s="159" customFormat="1" ht="27" customHeight="1">
      <c r="A36" s="155"/>
      <c r="B36" s="156">
        <v>3</v>
      </c>
      <c r="C36" s="157" t="s">
        <v>162</v>
      </c>
      <c r="D36" s="158"/>
      <c r="E36" s="190">
        <f>E37+E38+E46+E47</f>
        <v>576</v>
      </c>
      <c r="F36" s="190">
        <f>F38+F37+F46</f>
        <v>850</v>
      </c>
      <c r="G36" s="190">
        <v>200</v>
      </c>
      <c r="H36" s="190">
        <v>200</v>
      </c>
    </row>
    <row r="37" spans="1:8" ht="21" customHeight="1">
      <c r="A37" s="196"/>
      <c r="B37" s="197"/>
      <c r="C37" s="153" t="s">
        <v>170</v>
      </c>
      <c r="D37" s="154"/>
      <c r="E37" s="192">
        <v>7</v>
      </c>
      <c r="F37" s="192"/>
      <c r="G37" s="192"/>
      <c r="H37" s="193"/>
    </row>
    <row r="38" spans="1:8" ht="27">
      <c r="A38" s="196"/>
      <c r="B38" s="197"/>
      <c r="C38" s="153" t="s">
        <v>171</v>
      </c>
      <c r="D38" s="154"/>
      <c r="E38" s="188">
        <v>569</v>
      </c>
      <c r="F38" s="192">
        <f>F39+F40+F42+F41+F43+F44+F45</f>
        <v>850</v>
      </c>
      <c r="G38" s="192"/>
      <c r="H38" s="193"/>
    </row>
    <row r="39" spans="1:8" ht="13.5">
      <c r="A39" s="196"/>
      <c r="B39" s="197"/>
      <c r="C39" s="153" t="s">
        <v>428</v>
      </c>
      <c r="D39" s="154"/>
      <c r="E39" s="283"/>
      <c r="F39" s="192">
        <v>100</v>
      </c>
      <c r="G39" s="192"/>
      <c r="H39" s="193"/>
    </row>
    <row r="40" spans="1:8" ht="13.5">
      <c r="A40" s="196"/>
      <c r="B40" s="197"/>
      <c r="C40" s="153" t="s">
        <v>429</v>
      </c>
      <c r="D40" s="154"/>
      <c r="E40" s="283"/>
      <c r="F40" s="192">
        <v>450</v>
      </c>
      <c r="G40" s="192"/>
      <c r="H40" s="193"/>
    </row>
    <row r="41" spans="1:8" ht="13.5">
      <c r="A41" s="196"/>
      <c r="B41" s="197"/>
      <c r="C41" s="153" t="s">
        <v>430</v>
      </c>
      <c r="D41" s="154"/>
      <c r="E41" s="283"/>
      <c r="F41" s="192">
        <v>70</v>
      </c>
      <c r="G41" s="192"/>
      <c r="H41" s="193"/>
    </row>
    <row r="42" spans="1:8" ht="13.5">
      <c r="A42" s="196"/>
      <c r="B42" s="197"/>
      <c r="C42" s="153" t="s">
        <v>431</v>
      </c>
      <c r="D42" s="154"/>
      <c r="E42" s="283"/>
      <c r="F42" s="192">
        <v>50</v>
      </c>
      <c r="G42" s="192"/>
      <c r="H42" s="193"/>
    </row>
    <row r="43" spans="1:8" ht="13.5">
      <c r="A43" s="196"/>
      <c r="B43" s="197"/>
      <c r="C43" s="153" t="s">
        <v>433</v>
      </c>
      <c r="D43" s="154"/>
      <c r="E43" s="283"/>
      <c r="F43" s="192">
        <v>50</v>
      </c>
      <c r="G43" s="192"/>
      <c r="H43" s="193"/>
    </row>
    <row r="44" spans="1:8" ht="13.5">
      <c r="A44" s="196"/>
      <c r="B44" s="197"/>
      <c r="C44" s="153" t="s">
        <v>439</v>
      </c>
      <c r="D44" s="154"/>
      <c r="E44" s="283"/>
      <c r="F44" s="192">
        <v>30</v>
      </c>
      <c r="G44" s="192"/>
      <c r="H44" s="193"/>
    </row>
    <row r="45" spans="1:8" ht="13.5">
      <c r="A45" s="196"/>
      <c r="B45" s="197"/>
      <c r="C45" s="153" t="s">
        <v>440</v>
      </c>
      <c r="D45" s="154"/>
      <c r="E45" s="283"/>
      <c r="F45" s="192">
        <v>100</v>
      </c>
      <c r="G45" s="192"/>
      <c r="H45" s="193"/>
    </row>
    <row r="46" spans="1:8" ht="12.75" customHeight="1">
      <c r="A46" s="196"/>
      <c r="B46" s="197"/>
      <c r="C46" s="153" t="s">
        <v>172</v>
      </c>
      <c r="D46" s="154"/>
      <c r="E46" s="188"/>
      <c r="F46" s="192"/>
      <c r="G46" s="192"/>
      <c r="H46" s="193"/>
    </row>
    <row r="47" spans="1:8" ht="42.75" customHeight="1">
      <c r="A47" s="196"/>
      <c r="B47" s="197"/>
      <c r="C47" s="153" t="s">
        <v>173</v>
      </c>
      <c r="D47" s="154"/>
      <c r="E47" s="188"/>
      <c r="F47" s="192"/>
      <c r="G47" s="192"/>
      <c r="H47" s="193"/>
    </row>
    <row r="48" spans="1:8" s="159" customFormat="1" ht="13.5">
      <c r="A48" s="155"/>
      <c r="B48" s="156">
        <v>4</v>
      </c>
      <c r="C48" s="157" t="s">
        <v>58</v>
      </c>
      <c r="D48" s="158"/>
      <c r="E48" s="190"/>
      <c r="F48" s="190">
        <f>F49</f>
        <v>0</v>
      </c>
      <c r="G48" s="190">
        <v>50</v>
      </c>
      <c r="H48" s="191">
        <v>50</v>
      </c>
    </row>
    <row r="49" spans="1:8" ht="15" customHeight="1">
      <c r="A49" s="196"/>
      <c r="B49" s="156"/>
      <c r="C49" s="157" t="s">
        <v>336</v>
      </c>
      <c r="D49" s="198"/>
      <c r="E49" s="58"/>
      <c r="F49" s="192"/>
      <c r="G49" s="192"/>
      <c r="H49" s="193"/>
    </row>
    <row r="50" spans="1:8" ht="13.5">
      <c r="A50" s="196"/>
      <c r="B50" s="199">
        <v>5</v>
      </c>
      <c r="C50" s="161" t="s">
        <v>56</v>
      </c>
      <c r="D50" s="200"/>
      <c r="E50" s="201"/>
      <c r="F50" s="192"/>
      <c r="G50" s="192"/>
      <c r="H50" s="193"/>
    </row>
    <row r="51" spans="1:8" ht="15" customHeight="1">
      <c r="A51" s="196"/>
      <c r="B51" s="197"/>
      <c r="C51" s="157" t="s">
        <v>174</v>
      </c>
      <c r="D51" s="154"/>
      <c r="E51" s="192"/>
      <c r="F51" s="192"/>
      <c r="G51" s="192"/>
      <c r="H51" s="193"/>
    </row>
    <row r="52" spans="1:8" ht="14.25" thickBot="1">
      <c r="A52" s="202"/>
      <c r="B52" s="203"/>
      <c r="C52" s="204" t="s">
        <v>175</v>
      </c>
      <c r="D52" s="205"/>
      <c r="E52" s="206"/>
      <c r="F52" s="206"/>
      <c r="G52" s="206"/>
      <c r="H52" s="207"/>
    </row>
    <row r="53" spans="1:8" ht="13.5">
      <c r="A53" s="284"/>
      <c r="B53" s="284"/>
      <c r="C53" s="285"/>
      <c r="D53" s="286"/>
      <c r="E53" s="287"/>
      <c r="F53" s="287"/>
      <c r="G53" s="287"/>
      <c r="H53" s="287"/>
    </row>
    <row r="54" spans="1:8" ht="13.5">
      <c r="A54" s="284"/>
      <c r="B54" s="284"/>
      <c r="C54" s="285"/>
      <c r="D54" s="286"/>
      <c r="E54" s="287"/>
      <c r="F54" s="287"/>
      <c r="G54" s="287"/>
      <c r="H54" s="287"/>
    </row>
    <row r="55" spans="3:6" ht="13.5">
      <c r="C55" s="32" t="s">
        <v>371</v>
      </c>
      <c r="D55" s="29" t="s">
        <v>312</v>
      </c>
      <c r="E55" s="29"/>
      <c r="F55" s="11" t="s">
        <v>376</v>
      </c>
    </row>
    <row r="56" spans="3:10" ht="19.5" customHeight="1">
      <c r="C56" s="32" t="s">
        <v>372</v>
      </c>
      <c r="D56" s="29" t="s">
        <v>373</v>
      </c>
      <c r="E56" s="29"/>
      <c r="F56" s="29" t="s">
        <v>377</v>
      </c>
      <c r="G56" s="11"/>
      <c r="H56" s="27"/>
      <c r="I56" s="29"/>
      <c r="J56" s="29"/>
    </row>
    <row r="57" spans="3:10" ht="15" customHeight="1">
      <c r="C57" s="32"/>
      <c r="D57" s="33"/>
      <c r="E57" s="29"/>
      <c r="F57" s="29"/>
      <c r="G57" s="11"/>
      <c r="H57" s="27"/>
      <c r="I57" s="29"/>
      <c r="J57" s="29"/>
    </row>
    <row r="58" spans="5:6" ht="13.5">
      <c r="E58" s="11"/>
      <c r="F58" s="11"/>
    </row>
  </sheetData>
  <sheetProtection/>
  <mergeCells count="6">
    <mergeCell ref="A6:G6"/>
    <mergeCell ref="A7:A8"/>
    <mergeCell ref="B7:B8"/>
    <mergeCell ref="C7:C8"/>
    <mergeCell ref="F7:H7"/>
    <mergeCell ref="D7:D8"/>
  </mergeCells>
  <printOptions/>
  <pageMargins left="0.35433070866141736" right="0.1968503937007874" top="0.2755905511811024" bottom="0.2362204724409449" header="0.3937007874015748" footer="0.196850393700787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35"/>
  <sheetViews>
    <sheetView view="pageBreakPreview" zoomScale="85" zoomScaleSheetLayoutView="85" zoomScalePageLayoutView="0" workbookViewId="0" topLeftCell="A1">
      <selection activeCell="F26" sqref="F26"/>
    </sheetView>
  </sheetViews>
  <sheetFormatPr defaultColWidth="9.140625" defaultRowHeight="12.75" outlineLevelCol="1"/>
  <cols>
    <col min="1" max="1" width="7.7109375" style="96" customWidth="1"/>
    <col min="2" max="2" width="33.00390625" style="96" customWidth="1"/>
    <col min="3" max="3" width="11.00390625" style="96" customWidth="1"/>
    <col min="4" max="4" width="10.140625" style="96" customWidth="1"/>
    <col min="5" max="5" width="12.28125" style="96" customWidth="1"/>
    <col min="6" max="6" width="12.57421875" style="96" customWidth="1" outlineLevel="1"/>
    <col min="7" max="7" width="14.8515625" style="98" customWidth="1"/>
    <col min="8" max="9" width="11.421875" style="103" bestFit="1" customWidth="1"/>
    <col min="10" max="10" width="12.7109375" style="103" bestFit="1" customWidth="1"/>
    <col min="11" max="53" width="9.140625" style="102" customWidth="1"/>
    <col min="54" max="16384" width="9.140625" style="96" customWidth="1"/>
  </cols>
  <sheetData>
    <row r="1" spans="1:110" s="30" customFormat="1" ht="16.5">
      <c r="A1" s="47" t="s">
        <v>307</v>
      </c>
      <c r="B1" s="48"/>
      <c r="C1" s="49"/>
      <c r="D1" s="48"/>
      <c r="E1" s="50"/>
      <c r="F1" s="95" t="s">
        <v>333</v>
      </c>
      <c r="G1" s="28"/>
      <c r="I1" s="69"/>
      <c r="J1" s="11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</row>
    <row r="2" spans="1:110" s="30" customFormat="1" ht="13.5">
      <c r="A2" s="47" t="s">
        <v>368</v>
      </c>
      <c r="B2" s="48"/>
      <c r="C2" s="49"/>
      <c r="D2" s="48"/>
      <c r="E2" s="50"/>
      <c r="F2" s="28"/>
      <c r="G2" s="28"/>
      <c r="I2" s="29"/>
      <c r="J2" s="33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</row>
    <row r="3" spans="1:110" s="30" customFormat="1" ht="13.5">
      <c r="A3" s="47" t="s">
        <v>369</v>
      </c>
      <c r="B3" s="48"/>
      <c r="C3" s="49"/>
      <c r="D3" s="48"/>
      <c r="E3" s="50"/>
      <c r="F3" s="28"/>
      <c r="G3" s="28"/>
      <c r="I3" s="29"/>
      <c r="J3" s="33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</row>
    <row r="4" spans="1:110" s="30" customFormat="1" ht="13.5">
      <c r="A4" s="47" t="s">
        <v>370</v>
      </c>
      <c r="B4" s="48"/>
      <c r="C4" s="49"/>
      <c r="D4" s="48"/>
      <c r="E4" s="50"/>
      <c r="F4" s="28"/>
      <c r="G4" s="28"/>
      <c r="I4" s="29"/>
      <c r="J4" s="33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</row>
    <row r="5" spans="1:44" s="97" customFormat="1" ht="16.5">
      <c r="A5" s="94"/>
      <c r="B5" s="95"/>
      <c r="C5" s="95"/>
      <c r="D5" s="96"/>
      <c r="F5" s="95"/>
      <c r="G5" s="95"/>
      <c r="H5" s="96"/>
      <c r="I5" s="9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</row>
    <row r="8" spans="1:53" ht="16.5">
      <c r="A8" s="98"/>
      <c r="B8" s="117" t="s">
        <v>317</v>
      </c>
      <c r="C8" s="94"/>
      <c r="D8" s="98"/>
      <c r="E8" s="98"/>
      <c r="F8" s="99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</row>
    <row r="9" ht="17.25" thickBot="1"/>
    <row r="10" spans="1:6" ht="16.5">
      <c r="A10" s="293" t="s">
        <v>57</v>
      </c>
      <c r="B10" s="294" t="s">
        <v>308</v>
      </c>
      <c r="C10" s="294" t="s">
        <v>313</v>
      </c>
      <c r="D10" s="294" t="s">
        <v>315</v>
      </c>
      <c r="E10" s="294" t="s">
        <v>314</v>
      </c>
      <c r="F10" s="295" t="s">
        <v>49</v>
      </c>
    </row>
    <row r="11" spans="1:6" ht="16.5">
      <c r="A11" s="301">
        <v>1</v>
      </c>
      <c r="B11" s="302"/>
      <c r="C11" s="108"/>
      <c r="D11" s="108"/>
      <c r="E11" s="303"/>
      <c r="F11" s="304"/>
    </row>
    <row r="12" spans="1:6" ht="16.5">
      <c r="A12" s="301">
        <v>2</v>
      </c>
      <c r="B12" s="302"/>
      <c r="C12" s="108"/>
      <c r="D12" s="108"/>
      <c r="E12" s="303"/>
      <c r="F12" s="304"/>
    </row>
    <row r="13" spans="1:6" ht="16.5">
      <c r="A13" s="301">
        <v>3</v>
      </c>
      <c r="B13" s="302"/>
      <c r="C13" s="108"/>
      <c r="D13" s="108"/>
      <c r="E13" s="303"/>
      <c r="F13" s="304"/>
    </row>
    <row r="14" spans="1:6" ht="17.25" thickBot="1">
      <c r="A14" s="296"/>
      <c r="B14" s="297" t="s">
        <v>311</v>
      </c>
      <c r="C14" s="297"/>
      <c r="D14" s="298"/>
      <c r="E14" s="299"/>
      <c r="F14" s="300">
        <f>SUM(F11:F13)</f>
        <v>0</v>
      </c>
    </row>
    <row r="17" spans="1:11" ht="16.5">
      <c r="A17" s="450" t="s">
        <v>316</v>
      </c>
      <c r="B17" s="450"/>
      <c r="C17" s="450"/>
      <c r="D17" s="450"/>
      <c r="E17" s="450"/>
      <c r="F17" s="450"/>
      <c r="K17" s="96"/>
    </row>
    <row r="18" spans="1:6" ht="17.25" thickBot="1">
      <c r="A18" s="104"/>
      <c r="B18" s="104"/>
      <c r="C18" s="104"/>
      <c r="D18" s="104"/>
      <c r="E18" s="104"/>
      <c r="F18" s="104"/>
    </row>
    <row r="19" spans="1:6" ht="17.25" thickBot="1">
      <c r="A19" s="105" t="s">
        <v>57</v>
      </c>
      <c r="B19" s="100" t="s">
        <v>308</v>
      </c>
      <c r="C19" s="100" t="s">
        <v>313</v>
      </c>
      <c r="D19" s="100" t="s">
        <v>315</v>
      </c>
      <c r="E19" s="100" t="s">
        <v>314</v>
      </c>
      <c r="F19" s="101" t="s">
        <v>49</v>
      </c>
    </row>
    <row r="20" spans="1:6" ht="16.5">
      <c r="A20" s="107">
        <v>1</v>
      </c>
      <c r="B20" s="109"/>
      <c r="C20" s="110"/>
      <c r="D20" s="110"/>
      <c r="E20" s="111"/>
      <c r="F20" s="118"/>
    </row>
    <row r="21" spans="1:6" ht="17.25" thickBot="1">
      <c r="A21" s="136">
        <v>2</v>
      </c>
      <c r="B21" s="113"/>
      <c r="C21" s="112"/>
      <c r="D21" s="112"/>
      <c r="E21" s="137"/>
      <c r="F21" s="118"/>
    </row>
    <row r="22" spans="1:6" ht="17.25" thickBot="1">
      <c r="A22" s="114"/>
      <c r="B22" s="115"/>
      <c r="C22" s="115"/>
      <c r="D22" s="106"/>
      <c r="E22" s="116"/>
      <c r="F22" s="119"/>
    </row>
    <row r="25" spans="5:6" ht="16.5">
      <c r="E25" s="120" t="s">
        <v>318</v>
      </c>
      <c r="F25" s="121">
        <f>F14+F22</f>
        <v>0</v>
      </c>
    </row>
    <row r="34" spans="2:53" ht="16.5">
      <c r="B34" s="32" t="s">
        <v>371</v>
      </c>
      <c r="C34" s="29" t="s">
        <v>312</v>
      </c>
      <c r="D34" s="29"/>
      <c r="E34" s="29" t="s">
        <v>376</v>
      </c>
      <c r="F34" s="29"/>
      <c r="G34" s="11"/>
      <c r="H34" s="27"/>
      <c r="I34" s="29"/>
      <c r="J34" s="29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</row>
    <row r="35" spans="2:53" ht="16.5">
      <c r="B35" s="32" t="s">
        <v>372</v>
      </c>
      <c r="C35" s="29" t="s">
        <v>373</v>
      </c>
      <c r="D35" s="29"/>
      <c r="E35" s="29" t="s">
        <v>377</v>
      </c>
      <c r="F35" s="29"/>
      <c r="G35" s="11"/>
      <c r="H35" s="27"/>
      <c r="I35" s="29"/>
      <c r="J35" s="29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</row>
  </sheetData>
  <sheetProtection/>
  <mergeCells count="1">
    <mergeCell ref="A17:F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6.57421875" style="11" customWidth="1"/>
    <col min="2" max="2" width="3.00390625" style="11" customWidth="1"/>
    <col min="3" max="3" width="33.421875" style="11" customWidth="1"/>
    <col min="4" max="4" width="12.00390625" style="11" customWidth="1"/>
    <col min="5" max="5" width="10.57421875" style="11" customWidth="1"/>
    <col min="6" max="6" width="8.8515625" style="11" customWidth="1"/>
    <col min="7" max="7" width="10.140625" style="11" customWidth="1"/>
    <col min="8" max="8" width="9.00390625" style="11" customWidth="1"/>
    <col min="9" max="9" width="10.8515625" style="11" customWidth="1"/>
    <col min="10" max="10" width="8.28125" style="11" bestFit="1" customWidth="1"/>
    <col min="11" max="11" width="11.421875" style="11" customWidth="1"/>
    <col min="12" max="12" width="10.8515625" style="11" bestFit="1" customWidth="1"/>
    <col min="13" max="16384" width="9.140625" style="11" customWidth="1"/>
  </cols>
  <sheetData>
    <row r="1" ht="13.5">
      <c r="L1" s="69" t="s">
        <v>66</v>
      </c>
    </row>
    <row r="3" spans="2:12" ht="12.75" customHeight="1">
      <c r="B3" s="439" t="s">
        <v>306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</row>
    <row r="5" ht="14.25" thickBot="1">
      <c r="L5" s="69" t="s">
        <v>47</v>
      </c>
    </row>
    <row r="6" spans="1:12" ht="14.25" thickBot="1">
      <c r="A6" s="451" t="s">
        <v>184</v>
      </c>
      <c r="B6" s="468" t="s">
        <v>182</v>
      </c>
      <c r="C6" s="469"/>
      <c r="D6" s="474" t="s">
        <v>179</v>
      </c>
      <c r="E6" s="468" t="s">
        <v>426</v>
      </c>
      <c r="F6" s="469"/>
      <c r="G6" s="477" t="s">
        <v>427</v>
      </c>
      <c r="H6" s="478"/>
      <c r="I6" s="481" t="s">
        <v>402</v>
      </c>
      <c r="J6" s="482"/>
      <c r="K6" s="481" t="s">
        <v>425</v>
      </c>
      <c r="L6" s="482"/>
    </row>
    <row r="7" spans="1:12" ht="26.25" customHeight="1" thickBot="1">
      <c r="A7" s="452"/>
      <c r="B7" s="470"/>
      <c r="C7" s="471"/>
      <c r="D7" s="475"/>
      <c r="E7" s="472" t="s">
        <v>164</v>
      </c>
      <c r="F7" s="473"/>
      <c r="G7" s="466" t="s">
        <v>185</v>
      </c>
      <c r="H7" s="467"/>
      <c r="I7" s="466" t="s">
        <v>186</v>
      </c>
      <c r="J7" s="467"/>
      <c r="K7" s="466" t="s">
        <v>187</v>
      </c>
      <c r="L7" s="467"/>
    </row>
    <row r="8" spans="1:12" ht="28.5" customHeight="1" thickBot="1">
      <c r="A8" s="453"/>
      <c r="B8" s="472"/>
      <c r="C8" s="473"/>
      <c r="D8" s="476"/>
      <c r="E8" s="76" t="s">
        <v>196</v>
      </c>
      <c r="F8" s="164" t="s">
        <v>270</v>
      </c>
      <c r="G8" s="165" t="s">
        <v>163</v>
      </c>
      <c r="H8" s="166" t="s">
        <v>270</v>
      </c>
      <c r="I8" s="167" t="s">
        <v>163</v>
      </c>
      <c r="J8" s="168" t="s">
        <v>270</v>
      </c>
      <c r="K8" s="76" t="s">
        <v>163</v>
      </c>
      <c r="L8" s="164" t="s">
        <v>270</v>
      </c>
    </row>
    <row r="9" spans="1:12" s="69" customFormat="1" ht="14.25" thickBot="1">
      <c r="A9" s="77">
        <v>0</v>
      </c>
      <c r="B9" s="483">
        <v>1</v>
      </c>
      <c r="C9" s="484"/>
      <c r="D9" s="78">
        <v>2</v>
      </c>
      <c r="E9" s="163">
        <v>3</v>
      </c>
      <c r="F9" s="80">
        <v>4</v>
      </c>
      <c r="G9" s="81">
        <v>5</v>
      </c>
      <c r="H9" s="82">
        <v>6</v>
      </c>
      <c r="I9" s="79">
        <v>7</v>
      </c>
      <c r="J9" s="83">
        <v>8</v>
      </c>
      <c r="K9" s="81">
        <v>9</v>
      </c>
      <c r="L9" s="83">
        <v>10</v>
      </c>
    </row>
    <row r="10" spans="1:12" s="69" customFormat="1" ht="13.5">
      <c r="A10" s="74" t="s">
        <v>188</v>
      </c>
      <c r="B10" s="458" t="s">
        <v>306</v>
      </c>
      <c r="C10" s="459"/>
      <c r="D10" s="84"/>
      <c r="E10" s="84"/>
      <c r="F10" s="84"/>
      <c r="G10" s="84"/>
      <c r="H10" s="84"/>
      <c r="I10" s="84"/>
      <c r="J10" s="84"/>
      <c r="K10" s="84"/>
      <c r="L10" s="85"/>
    </row>
    <row r="11" spans="1:12" ht="13.5">
      <c r="A11" s="86">
        <v>1</v>
      </c>
      <c r="B11" s="454" t="s">
        <v>399</v>
      </c>
      <c r="C11" s="455"/>
      <c r="D11" s="135">
        <v>44926</v>
      </c>
      <c r="E11" s="75" t="s">
        <v>65</v>
      </c>
      <c r="F11" s="75" t="s">
        <v>65</v>
      </c>
      <c r="G11" s="70">
        <f>G12+G13+G14+G15</f>
        <v>153</v>
      </c>
      <c r="H11" s="70">
        <f>H12+H13+H14</f>
        <v>0</v>
      </c>
      <c r="I11" s="70">
        <f>I12+I13+I14</f>
        <v>0</v>
      </c>
      <c r="J11" s="70">
        <f>J12+J13+J14</f>
        <v>0</v>
      </c>
      <c r="K11" s="70">
        <f>K12+K13+K14</f>
        <v>0</v>
      </c>
      <c r="L11" s="70">
        <f>L12+L13+L14</f>
        <v>0</v>
      </c>
    </row>
    <row r="12" spans="1:12" ht="13.5">
      <c r="A12" s="86"/>
      <c r="B12" s="345"/>
      <c r="C12" s="346" t="s">
        <v>405</v>
      </c>
      <c r="D12" s="135"/>
      <c r="E12" s="75"/>
      <c r="F12" s="75"/>
      <c r="G12" s="70">
        <v>-37</v>
      </c>
      <c r="H12" s="70"/>
      <c r="I12" s="70"/>
      <c r="J12" s="70"/>
      <c r="K12" s="70"/>
      <c r="L12" s="71"/>
    </row>
    <row r="13" spans="1:12" ht="13.5">
      <c r="A13" s="86"/>
      <c r="B13" s="345"/>
      <c r="C13" s="346" t="s">
        <v>406</v>
      </c>
      <c r="D13" s="135"/>
      <c r="E13" s="75"/>
      <c r="F13" s="75"/>
      <c r="G13" s="70">
        <v>24</v>
      </c>
      <c r="H13" s="70"/>
      <c r="I13" s="70"/>
      <c r="J13" s="70"/>
      <c r="K13" s="70"/>
      <c r="L13" s="71"/>
    </row>
    <row r="14" spans="1:12" ht="13.5">
      <c r="A14" s="86"/>
      <c r="B14" s="345"/>
      <c r="C14" s="346" t="s">
        <v>407</v>
      </c>
      <c r="D14" s="135"/>
      <c r="E14" s="75"/>
      <c r="F14" s="75"/>
      <c r="G14" s="70">
        <v>221</v>
      </c>
      <c r="H14" s="70"/>
      <c r="I14" s="70"/>
      <c r="J14" s="70"/>
      <c r="K14" s="70"/>
      <c r="L14" s="71"/>
    </row>
    <row r="15" spans="1:12" ht="13.5">
      <c r="A15" s="86"/>
      <c r="B15" s="345"/>
      <c r="C15" s="346" t="s">
        <v>70</v>
      </c>
      <c r="D15" s="135"/>
      <c r="E15" s="75"/>
      <c r="F15" s="75"/>
      <c r="G15" s="70">
        <v>-55</v>
      </c>
      <c r="H15" s="70"/>
      <c r="I15" s="70"/>
      <c r="J15" s="70"/>
      <c r="K15" s="70"/>
      <c r="L15" s="352"/>
    </row>
    <row r="16" spans="1:12" ht="13.5">
      <c r="A16" s="86">
        <v>2</v>
      </c>
      <c r="B16" s="454" t="s">
        <v>400</v>
      </c>
      <c r="C16" s="455"/>
      <c r="D16" s="70"/>
      <c r="E16" s="75" t="s">
        <v>65</v>
      </c>
      <c r="F16" s="75" t="s">
        <v>65</v>
      </c>
      <c r="G16" s="70">
        <f>G17+G18+G19+G20+G21</f>
        <v>856</v>
      </c>
      <c r="H16" s="70">
        <f>H17+H18+H19+H21</f>
        <v>0</v>
      </c>
      <c r="I16" s="70">
        <f>I17+I18+I19+I21</f>
        <v>0</v>
      </c>
      <c r="J16" s="70">
        <f>J17+J18+J19+J21</f>
        <v>0</v>
      </c>
      <c r="K16" s="70">
        <f>K17+K18+K19+K21</f>
        <v>0</v>
      </c>
      <c r="L16" s="70">
        <f>L17+L18+L19+L21</f>
        <v>0</v>
      </c>
    </row>
    <row r="17" spans="1:12" ht="13.5">
      <c r="A17" s="86"/>
      <c r="B17" s="347"/>
      <c r="C17" s="348" t="s">
        <v>408</v>
      </c>
      <c r="D17" s="349"/>
      <c r="E17" s="350"/>
      <c r="F17" s="350"/>
      <c r="G17" s="349">
        <v>-119</v>
      </c>
      <c r="H17" s="349"/>
      <c r="I17" s="349"/>
      <c r="J17" s="349"/>
      <c r="K17" s="349"/>
      <c r="L17" s="351"/>
    </row>
    <row r="18" spans="1:12" ht="13.5">
      <c r="A18" s="86"/>
      <c r="B18" s="347"/>
      <c r="C18" s="348" t="s">
        <v>409</v>
      </c>
      <c r="D18" s="349"/>
      <c r="E18" s="350"/>
      <c r="F18" s="350"/>
      <c r="G18" s="349">
        <v>439</v>
      </c>
      <c r="H18" s="349"/>
      <c r="I18" s="349"/>
      <c r="J18" s="349"/>
      <c r="K18" s="349"/>
      <c r="L18" s="351"/>
    </row>
    <row r="19" spans="1:12" ht="13.5">
      <c r="A19" s="86"/>
      <c r="B19" s="347"/>
      <c r="C19" s="348" t="s">
        <v>410</v>
      </c>
      <c r="D19" s="349"/>
      <c r="E19" s="350"/>
      <c r="F19" s="350"/>
      <c r="G19" s="349">
        <v>506</v>
      </c>
      <c r="H19" s="349"/>
      <c r="I19" s="349"/>
      <c r="J19" s="349"/>
      <c r="K19" s="349"/>
      <c r="L19" s="351"/>
    </row>
    <row r="20" spans="1:12" ht="13.5">
      <c r="A20" s="86"/>
      <c r="B20" s="347"/>
      <c r="C20" s="348" t="s">
        <v>272</v>
      </c>
      <c r="D20" s="349"/>
      <c r="E20" s="350"/>
      <c r="F20" s="350"/>
      <c r="G20" s="349">
        <v>34</v>
      </c>
      <c r="H20" s="349"/>
      <c r="I20" s="349"/>
      <c r="J20" s="349"/>
      <c r="K20" s="349"/>
      <c r="L20" s="351"/>
    </row>
    <row r="21" spans="1:12" ht="13.5">
      <c r="A21" s="86"/>
      <c r="B21" s="347"/>
      <c r="C21" s="348" t="s">
        <v>442</v>
      </c>
      <c r="D21" s="349"/>
      <c r="E21" s="350"/>
      <c r="F21" s="350"/>
      <c r="G21" s="349">
        <v>-4</v>
      </c>
      <c r="H21" s="349"/>
      <c r="I21" s="349"/>
      <c r="J21" s="349"/>
      <c r="K21" s="349"/>
      <c r="L21" s="351"/>
    </row>
    <row r="22" spans="1:12" ht="14.25" thickBot="1">
      <c r="A22" s="86"/>
      <c r="B22" s="456" t="s">
        <v>191</v>
      </c>
      <c r="C22" s="457"/>
      <c r="D22" s="72"/>
      <c r="E22" s="87" t="s">
        <v>65</v>
      </c>
      <c r="F22" s="87" t="s">
        <v>65</v>
      </c>
      <c r="G22" s="72">
        <f>G11-G16</f>
        <v>-703</v>
      </c>
      <c r="H22" s="72">
        <f>H11+H16</f>
        <v>0</v>
      </c>
      <c r="I22" s="72">
        <f>I11+I16</f>
        <v>0</v>
      </c>
      <c r="J22" s="72">
        <f>J11+J16</f>
        <v>0</v>
      </c>
      <c r="K22" s="72">
        <f>K11+K16</f>
        <v>0</v>
      </c>
      <c r="L22" s="73">
        <f>L11+L16</f>
        <v>0</v>
      </c>
    </row>
    <row r="23" spans="1:12" ht="27" customHeight="1">
      <c r="A23" s="88" t="s">
        <v>189</v>
      </c>
      <c r="B23" s="460" t="s">
        <v>194</v>
      </c>
      <c r="C23" s="461"/>
      <c r="D23" s="89"/>
      <c r="E23" s="89"/>
      <c r="F23" s="89"/>
      <c r="G23" s="89"/>
      <c r="H23" s="89"/>
      <c r="I23" s="89"/>
      <c r="J23" s="89"/>
      <c r="K23" s="89"/>
      <c r="L23" s="90"/>
    </row>
    <row r="24" spans="1:12" ht="13.5">
      <c r="A24" s="86"/>
      <c r="B24" s="454"/>
      <c r="C24" s="455"/>
      <c r="D24" s="70"/>
      <c r="E24" s="75" t="s">
        <v>65</v>
      </c>
      <c r="F24" s="75" t="s">
        <v>65</v>
      </c>
      <c r="G24" s="70"/>
      <c r="H24" s="70"/>
      <c r="I24" s="70"/>
      <c r="J24" s="70"/>
      <c r="K24" s="70"/>
      <c r="L24" s="71"/>
    </row>
    <row r="25" spans="1:12" ht="13.5">
      <c r="A25" s="86"/>
      <c r="B25" s="454"/>
      <c r="C25" s="455"/>
      <c r="D25" s="70"/>
      <c r="E25" s="75" t="s">
        <v>65</v>
      </c>
      <c r="F25" s="75" t="s">
        <v>65</v>
      </c>
      <c r="G25" s="70"/>
      <c r="H25" s="70"/>
      <c r="I25" s="70"/>
      <c r="J25" s="70"/>
      <c r="K25" s="70"/>
      <c r="L25" s="71"/>
    </row>
    <row r="26" spans="1:12" ht="25.5" customHeight="1">
      <c r="A26" s="86"/>
      <c r="B26" s="462"/>
      <c r="C26" s="464"/>
      <c r="D26" s="70"/>
      <c r="E26" s="75"/>
      <c r="F26" s="75"/>
      <c r="G26" s="70"/>
      <c r="H26" s="70"/>
      <c r="I26" s="70"/>
      <c r="J26" s="70"/>
      <c r="K26" s="70"/>
      <c r="L26" s="71"/>
    </row>
    <row r="27" spans="1:12" ht="18.75" customHeight="1">
      <c r="A27" s="86"/>
      <c r="B27" s="463"/>
      <c r="C27" s="465"/>
      <c r="D27" s="70"/>
      <c r="E27" s="75"/>
      <c r="F27" s="75"/>
      <c r="G27" s="70"/>
      <c r="H27" s="70"/>
      <c r="I27" s="70"/>
      <c r="J27" s="70"/>
      <c r="K27" s="70"/>
      <c r="L27" s="71"/>
    </row>
    <row r="28" spans="1:12" ht="13.5">
      <c r="A28" s="86"/>
      <c r="B28" s="454"/>
      <c r="C28" s="455"/>
      <c r="D28" s="70"/>
      <c r="E28" s="75" t="s">
        <v>65</v>
      </c>
      <c r="F28" s="75" t="s">
        <v>65</v>
      </c>
      <c r="G28" s="70"/>
      <c r="H28" s="70"/>
      <c r="I28" s="70"/>
      <c r="J28" s="70"/>
      <c r="K28" s="70"/>
      <c r="L28" s="71"/>
    </row>
    <row r="29" spans="1:12" ht="14.25" thickBot="1">
      <c r="A29" s="86"/>
      <c r="B29" s="456" t="s">
        <v>192</v>
      </c>
      <c r="C29" s="457"/>
      <c r="D29" s="72"/>
      <c r="E29" s="87" t="s">
        <v>65</v>
      </c>
      <c r="F29" s="87" t="s">
        <v>65</v>
      </c>
      <c r="G29" s="72"/>
      <c r="H29" s="72"/>
      <c r="I29" s="72"/>
      <c r="J29" s="72"/>
      <c r="K29" s="72"/>
      <c r="L29" s="73"/>
    </row>
    <row r="30" spans="1:12" ht="27.75" thickBot="1">
      <c r="A30" s="91" t="s">
        <v>190</v>
      </c>
      <c r="B30" s="479" t="s">
        <v>193</v>
      </c>
      <c r="C30" s="480"/>
      <c r="D30" s="92"/>
      <c r="E30" s="92">
        <v>2078</v>
      </c>
      <c r="F30" s="92">
        <v>0</v>
      </c>
      <c r="G30" s="92">
        <f>E30+G22</f>
        <v>1375</v>
      </c>
      <c r="H30" s="92">
        <f>H22</f>
        <v>0</v>
      </c>
      <c r="I30" s="92">
        <f>G30+I22</f>
        <v>1375</v>
      </c>
      <c r="J30" s="92">
        <f>J22</f>
        <v>0</v>
      </c>
      <c r="K30" s="92">
        <f>I30+K22</f>
        <v>1375</v>
      </c>
      <c r="L30" s="332">
        <f>L22</f>
        <v>0</v>
      </c>
    </row>
    <row r="33" spans="3:11" ht="16.5" customHeight="1">
      <c r="C33" s="32" t="s">
        <v>371</v>
      </c>
      <c r="D33" s="33"/>
      <c r="E33" s="33"/>
      <c r="I33" s="27"/>
      <c r="J33" s="29" t="s">
        <v>312</v>
      </c>
      <c r="K33" s="29"/>
    </row>
    <row r="34" spans="3:11" ht="12.75" customHeight="1">
      <c r="C34" s="32" t="s">
        <v>372</v>
      </c>
      <c r="D34" s="33"/>
      <c r="E34" s="33"/>
      <c r="I34" s="27"/>
      <c r="J34" s="29" t="s">
        <v>373</v>
      </c>
      <c r="K34" s="29"/>
    </row>
    <row r="39" ht="13.5">
      <c r="E39" s="11" t="s">
        <v>322</v>
      </c>
    </row>
  </sheetData>
  <sheetProtection/>
  <mergeCells count="25">
    <mergeCell ref="B30:C30"/>
    <mergeCell ref="G7:H7"/>
    <mergeCell ref="I6:J6"/>
    <mergeCell ref="K6:L6"/>
    <mergeCell ref="E7:F7"/>
    <mergeCell ref="B22:C22"/>
    <mergeCell ref="B9:C9"/>
    <mergeCell ref="B11:C11"/>
    <mergeCell ref="B16:C16"/>
    <mergeCell ref="B3:L3"/>
    <mergeCell ref="I7:J7"/>
    <mergeCell ref="B6:C8"/>
    <mergeCell ref="D6:D8"/>
    <mergeCell ref="G6:H6"/>
    <mergeCell ref="K7:L7"/>
    <mergeCell ref="E6:F6"/>
    <mergeCell ref="A6:A8"/>
    <mergeCell ref="B28:C28"/>
    <mergeCell ref="B29:C29"/>
    <mergeCell ref="B10:C10"/>
    <mergeCell ref="B23:C23"/>
    <mergeCell ref="B24:C24"/>
    <mergeCell ref="B25:C25"/>
    <mergeCell ref="B26:B27"/>
    <mergeCell ref="C26:C27"/>
  </mergeCells>
  <printOptions horizontalCentered="1"/>
  <pageMargins left="0.354330708661417" right="0.34" top="0.6" bottom="0.58" header="0.4" footer="0.33"/>
  <pageSetup horizontalDpi="600" verticalDpi="600" orientation="landscape" paperSize="9" r:id="rId1"/>
  <headerFooter alignWithMargins="0">
    <oddFooter>&amp;C&amp;8Pagina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todoran_valer@yahoo.com</cp:lastModifiedBy>
  <cp:lastPrinted>2024-02-02T09:23:47Z</cp:lastPrinted>
  <dcterms:created xsi:type="dcterms:W3CDTF">2011-11-22T11:53:52Z</dcterms:created>
  <dcterms:modified xsi:type="dcterms:W3CDTF">2024-02-05T07:40:13Z</dcterms:modified>
  <cp:category/>
  <cp:version/>
  <cp:contentType/>
  <cp:contentStatus/>
</cp:coreProperties>
</file>